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9A654B9-A74E-4F0C-B68C-92AD078A10E8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Top 10 Sales Reps by Revenue" sheetId="11" r:id="rId1"/>
    <sheet name="Order Size by Time of Day" sheetId="12" r:id="rId2"/>
    <sheet name="T. Conversions by time of day" sheetId="13" r:id="rId3"/>
    <sheet name="Average Revenue by Sales Channe" sheetId="5" r:id="rId4"/>
    <sheet name="Monthly Revenue Trend Over Time" sheetId="6" r:id="rId5"/>
    <sheet name="Rebooking Rate" sheetId="7" r:id="rId6"/>
    <sheet name="Revenue by Customer Type" sheetId="9" r:id="rId7"/>
    <sheet name="Dataset" sheetId="1" r:id="rId8"/>
    <sheet name="Descriptive Statistics" sheetId="2" r:id="rId9"/>
    <sheet name="Dashboard" sheetId="14" r:id="rId10"/>
  </sheets>
  <definedNames>
    <definedName name="_xlcn.WorksheetConnection_StyleNestApparel.xlsxTable11" hidden="1">Table1[]</definedName>
  </definedNames>
  <calcPr calcId="191029"/>
  <pivotCaches>
    <pivotCache cacheId="11" r:id="rId11"/>
    <pivotCache cacheId="15" r:id="rId12"/>
    <pivotCache cacheId="29" r:id="rId13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StyleNest Apparel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" i="1"/>
  <c r="I1996" i="1"/>
  <c r="I1971" i="1"/>
  <c r="I1972" i="1"/>
  <c r="I1969" i="1"/>
  <c r="I1941" i="1"/>
  <c r="I1929" i="1"/>
  <c r="I1925" i="1"/>
  <c r="I1920" i="1"/>
  <c r="I1914" i="1"/>
  <c r="I1912" i="1"/>
  <c r="I1909" i="1"/>
  <c r="I1898" i="1"/>
  <c r="I1885" i="1"/>
  <c r="I1886" i="1"/>
  <c r="I1872" i="1"/>
  <c r="I1869" i="1"/>
  <c r="I1834" i="1"/>
  <c r="I1827" i="1"/>
  <c r="I1823" i="1"/>
  <c r="I1819" i="1"/>
  <c r="I1816" i="1"/>
  <c r="I1796" i="1"/>
  <c r="I1783" i="1"/>
  <c r="I1781" i="1"/>
  <c r="I1761" i="1"/>
  <c r="I1759" i="1"/>
  <c r="I1735" i="1"/>
  <c r="I1733" i="1"/>
  <c r="I1725" i="1"/>
  <c r="I1706" i="1"/>
  <c r="I1651" i="1"/>
  <c r="I1649" i="1"/>
  <c r="I1638" i="1"/>
  <c r="I1633" i="1"/>
  <c r="I1634" i="1"/>
  <c r="I1626" i="1"/>
  <c r="I1623" i="1"/>
  <c r="I1621" i="1"/>
  <c r="I1614" i="1"/>
  <c r="I1606" i="1"/>
  <c r="I1603" i="1"/>
  <c r="I1601" i="1"/>
  <c r="I1597" i="1"/>
  <c r="I1598" i="1"/>
  <c r="I1594" i="1"/>
  <c r="I1589" i="1"/>
  <c r="I1587" i="1"/>
  <c r="I1582" i="1"/>
  <c r="I1570" i="1"/>
  <c r="I1566" i="1"/>
  <c r="I1555" i="1"/>
  <c r="I1556" i="1"/>
  <c r="I1557" i="1"/>
  <c r="I1552" i="1"/>
  <c r="I1539" i="1"/>
  <c r="I1531" i="1"/>
  <c r="I1520" i="1"/>
  <c r="I1508" i="1"/>
  <c r="I1493" i="1"/>
  <c r="I1479" i="1"/>
  <c r="I1455" i="1"/>
  <c r="I1453" i="1"/>
  <c r="I1448" i="1"/>
  <c r="I1446" i="1"/>
  <c r="I1443" i="1"/>
  <c r="I1433" i="1"/>
  <c r="I1430" i="1"/>
  <c r="I1426" i="1"/>
  <c r="I1427" i="1"/>
  <c r="I1419" i="1"/>
  <c r="I1414" i="1"/>
  <c r="I1403" i="1"/>
  <c r="I1398" i="1"/>
  <c r="I1387" i="1"/>
  <c r="I1378" i="1"/>
  <c r="I1366" i="1"/>
  <c r="I1361" i="1"/>
  <c r="I1358" i="1"/>
  <c r="I1341" i="1"/>
  <c r="I1342" i="1"/>
  <c r="I1339" i="1"/>
  <c r="I1326" i="1"/>
  <c r="I1300" i="1"/>
  <c r="I1280" i="1"/>
  <c r="I1256" i="1"/>
  <c r="I1243" i="1"/>
  <c r="I1241" i="1"/>
  <c r="I1237" i="1"/>
  <c r="I1230" i="1"/>
  <c r="I1213" i="1"/>
  <c r="I1196" i="1"/>
  <c r="I1189" i="1"/>
  <c r="I1185" i="1"/>
  <c r="I1186" i="1"/>
  <c r="I1179" i="1"/>
  <c r="I1160" i="1"/>
  <c r="I1158" i="1"/>
  <c r="I1153" i="1"/>
  <c r="I1149" i="1"/>
  <c r="I1141" i="1"/>
  <c r="I1121" i="1"/>
  <c r="I1122" i="1"/>
  <c r="I1123" i="1"/>
  <c r="I1117" i="1"/>
  <c r="I1111" i="1"/>
  <c r="I1105" i="1"/>
  <c r="I1097" i="1"/>
  <c r="I1094" i="1"/>
  <c r="I1095" i="1"/>
  <c r="I1081" i="1"/>
  <c r="I1079" i="1"/>
  <c r="I1056" i="1"/>
  <c r="I1054" i="1"/>
  <c r="I1047" i="1"/>
  <c r="I1041" i="1"/>
  <c r="I1042" i="1"/>
  <c r="I1035" i="1"/>
  <c r="I1025" i="1"/>
  <c r="I1021" i="1"/>
  <c r="I1022" i="1"/>
  <c r="I1012" i="1"/>
  <c r="I994" i="1"/>
  <c r="I986" i="1"/>
  <c r="I980" i="1"/>
  <c r="I972" i="1"/>
  <c r="I966" i="1"/>
  <c r="I960" i="1"/>
  <c r="I943" i="1"/>
  <c r="I941" i="1"/>
  <c r="I934" i="1"/>
  <c r="I935" i="1"/>
  <c r="I936" i="1"/>
  <c r="I925" i="1"/>
  <c r="I923" i="1"/>
  <c r="I919" i="1"/>
  <c r="I915" i="1"/>
  <c r="I903" i="1"/>
  <c r="I899" i="1"/>
  <c r="I894" i="1"/>
  <c r="I878" i="1"/>
  <c r="I875" i="1"/>
  <c r="I873" i="1"/>
  <c r="I847" i="1"/>
  <c r="I848" i="1"/>
  <c r="I845" i="1"/>
  <c r="I841" i="1"/>
  <c r="I842" i="1"/>
  <c r="I843" i="1"/>
  <c r="I839" i="1"/>
  <c r="I836" i="1"/>
  <c r="I814" i="1"/>
  <c r="I812" i="1"/>
  <c r="I783" i="1"/>
  <c r="I781" i="1"/>
  <c r="I778" i="1"/>
  <c r="I779" i="1"/>
  <c r="I765" i="1"/>
  <c r="I763" i="1"/>
  <c r="I760" i="1"/>
  <c r="I761" i="1"/>
  <c r="I750" i="1"/>
  <c r="I748" i="1"/>
  <c r="I722" i="1"/>
  <c r="I713" i="1"/>
  <c r="I714" i="1"/>
  <c r="I704" i="1"/>
  <c r="I698" i="1"/>
  <c r="I699" i="1"/>
  <c r="I695" i="1"/>
  <c r="I696" i="1"/>
  <c r="I692" i="1"/>
  <c r="I689" i="1"/>
  <c r="I686" i="1"/>
  <c r="I668" i="1"/>
  <c r="I664" i="1"/>
  <c r="I659" i="1"/>
  <c r="I641" i="1"/>
  <c r="I621" i="1"/>
  <c r="I619" i="1"/>
  <c r="I611" i="1"/>
  <c r="I608" i="1"/>
  <c r="I604" i="1"/>
  <c r="I591" i="1"/>
  <c r="I585" i="1"/>
  <c r="I583" i="1"/>
  <c r="I580" i="1"/>
  <c r="I574" i="1"/>
  <c r="I571" i="1"/>
  <c r="I567" i="1"/>
  <c r="I550" i="1"/>
  <c r="I540" i="1"/>
  <c r="I534" i="1"/>
  <c r="I531" i="1"/>
  <c r="I532" i="1"/>
  <c r="I519" i="1"/>
  <c r="I507" i="1"/>
  <c r="I500" i="1"/>
  <c r="I501" i="1"/>
  <c r="I483" i="1"/>
  <c r="I479" i="1"/>
  <c r="I467" i="1"/>
  <c r="I443" i="1"/>
  <c r="I427" i="1"/>
  <c r="I428" i="1"/>
  <c r="I418" i="1"/>
  <c r="I404" i="1"/>
  <c r="I405" i="1"/>
  <c r="I401" i="1"/>
  <c r="I397" i="1"/>
  <c r="I398" i="1"/>
  <c r="I387" i="1"/>
  <c r="I388" i="1"/>
  <c r="I378" i="1"/>
  <c r="I367" i="1"/>
  <c r="I353" i="1"/>
  <c r="I337" i="1"/>
  <c r="I321" i="1"/>
  <c r="I322" i="1"/>
  <c r="I316" i="1"/>
  <c r="I313" i="1"/>
  <c r="I314" i="1"/>
  <c r="I303" i="1"/>
  <c r="I299" i="1"/>
  <c r="I290" i="1"/>
  <c r="I283" i="1"/>
  <c r="I281" i="1"/>
  <c r="I278" i="1"/>
  <c r="I275" i="1"/>
  <c r="I267" i="1"/>
  <c r="I265" i="1"/>
  <c r="I261" i="1"/>
  <c r="I262" i="1"/>
  <c r="I259" i="1"/>
  <c r="I255" i="1"/>
  <c r="I250" i="1"/>
  <c r="I246" i="1"/>
  <c r="I241" i="1"/>
  <c r="I236" i="1"/>
  <c r="I226" i="1"/>
  <c r="I213" i="1"/>
  <c r="I202" i="1"/>
  <c r="I196" i="1"/>
  <c r="I193" i="1"/>
  <c r="I177" i="1"/>
  <c r="I164" i="1"/>
  <c r="I160" i="1"/>
  <c r="I161" i="1"/>
  <c r="I154" i="1"/>
  <c r="I141" i="1"/>
  <c r="I125" i="1"/>
  <c r="I121" i="1"/>
  <c r="I108" i="1"/>
  <c r="I106" i="1"/>
  <c r="I98" i="1"/>
  <c r="I99" i="1"/>
  <c r="I78" i="1"/>
  <c r="I69" i="1"/>
  <c r="I70" i="1"/>
  <c r="I65" i="1"/>
  <c r="I57" i="1"/>
  <c r="I54" i="1"/>
  <c r="I51" i="1"/>
  <c r="I45" i="1"/>
  <c r="I46" i="1"/>
  <c r="I35" i="1"/>
  <c r="I29" i="1"/>
  <c r="I30" i="1"/>
  <c r="I23" i="1"/>
  <c r="I24" i="1"/>
  <c r="I10" i="1"/>
  <c r="I11" i="1"/>
  <c r="I12" i="1"/>
  <c r="I7" i="1"/>
  <c r="I5" i="1"/>
  <c r="I1995" i="1"/>
  <c r="I1988" i="1"/>
  <c r="I1985" i="1"/>
  <c r="I1962" i="1"/>
  <c r="I1963" i="1"/>
  <c r="I1964" i="1"/>
  <c r="I1949" i="1"/>
  <c r="I1946" i="1"/>
  <c r="I1936" i="1"/>
  <c r="I1927" i="1"/>
  <c r="I1896" i="1"/>
  <c r="I1893" i="1"/>
  <c r="I1890" i="1"/>
  <c r="I1881" i="1"/>
  <c r="I1882" i="1"/>
  <c r="I1857" i="1"/>
  <c r="I1852" i="1"/>
  <c r="I1848" i="1"/>
  <c r="I1841" i="1"/>
  <c r="I1842" i="1"/>
  <c r="I1833" i="1"/>
  <c r="I1824" i="1"/>
  <c r="I1818" i="1"/>
  <c r="I1815" i="1"/>
  <c r="I1808" i="1"/>
  <c r="I1805" i="1"/>
  <c r="I1799" i="1"/>
  <c r="I1800" i="1"/>
  <c r="I1791" i="1"/>
  <c r="I1764" i="1"/>
  <c r="I1762" i="1"/>
  <c r="I1749" i="1"/>
  <c r="I1750" i="1"/>
  <c r="I1751" i="1"/>
  <c r="I1738" i="1"/>
  <c r="I1736" i="1"/>
  <c r="I1720" i="1"/>
  <c r="I1721" i="1"/>
  <c r="I1718" i="1"/>
  <c r="I1714" i="1"/>
  <c r="I1710" i="1"/>
  <c r="I1703" i="1"/>
  <c r="I1701" i="1"/>
  <c r="I1698" i="1"/>
  <c r="I1690" i="1"/>
  <c r="I1685" i="1"/>
  <c r="I1683" i="1"/>
  <c r="I1678" i="1"/>
  <c r="I1679" i="1"/>
  <c r="I1680" i="1"/>
  <c r="I1664" i="1"/>
  <c r="I1662" i="1"/>
  <c r="I1655" i="1"/>
  <c r="I1653" i="1"/>
  <c r="I1646" i="1"/>
  <c r="I1643" i="1"/>
  <c r="I1629" i="1"/>
  <c r="I1605" i="1"/>
  <c r="I1568" i="1"/>
  <c r="I1569" i="1"/>
  <c r="I1563" i="1"/>
  <c r="I1564" i="1"/>
  <c r="I1553" i="1"/>
  <c r="I1554" i="1"/>
  <c r="I1558" i="1"/>
  <c r="I1545" i="1"/>
  <c r="I1537" i="1"/>
  <c r="I1538" i="1"/>
  <c r="I1523" i="1"/>
  <c r="I1518" i="1"/>
  <c r="I1514" i="1"/>
  <c r="I1491" i="1"/>
  <c r="I1477" i="1"/>
  <c r="I1468" i="1"/>
  <c r="I1464" i="1"/>
  <c r="I1458" i="1"/>
  <c r="I1451" i="1"/>
  <c r="I1452" i="1"/>
  <c r="I1445" i="1"/>
  <c r="I1447" i="1"/>
  <c r="I1442" i="1"/>
  <c r="I1440" i="1"/>
  <c r="I1429" i="1"/>
  <c r="I1424" i="1"/>
  <c r="I1420" i="1"/>
  <c r="I1421" i="1"/>
  <c r="I1413" i="1"/>
  <c r="I1407" i="1"/>
  <c r="I1395" i="1"/>
  <c r="I1391" i="1"/>
  <c r="I1386" i="1"/>
  <c r="I1372" i="1"/>
  <c r="I1368" i="1"/>
  <c r="I1351" i="1"/>
  <c r="I1352" i="1"/>
  <c r="I1353" i="1"/>
  <c r="I1346" i="1"/>
  <c r="I1336" i="1"/>
  <c r="I1330" i="1"/>
  <c r="I1325" i="1"/>
  <c r="I1320" i="1"/>
  <c r="I1318" i="1"/>
  <c r="I1314" i="1"/>
  <c r="I1315" i="1"/>
  <c r="I1294" i="1"/>
  <c r="I1288" i="1"/>
  <c r="I1286" i="1"/>
  <c r="I1284" i="1"/>
  <c r="I1281" i="1"/>
  <c r="I1274" i="1"/>
  <c r="I1275" i="1"/>
  <c r="I1276" i="1"/>
  <c r="I1277" i="1"/>
  <c r="I1271" i="1"/>
  <c r="I1266" i="1"/>
  <c r="I1258" i="1"/>
  <c r="I1238" i="1"/>
  <c r="I1239" i="1"/>
  <c r="I1240" i="1"/>
  <c r="I1235" i="1"/>
  <c r="I1233" i="1"/>
  <c r="I1224" i="1"/>
  <c r="I1216" i="1"/>
  <c r="I1204" i="1"/>
  <c r="I1200" i="1"/>
  <c r="I1190" i="1"/>
  <c r="I1180" i="1"/>
  <c r="I1172" i="1"/>
  <c r="I1159" i="1"/>
  <c r="I1151" i="1"/>
  <c r="I1143" i="1"/>
  <c r="I1139" i="1"/>
  <c r="I1134" i="1"/>
  <c r="I1135" i="1"/>
  <c r="I1132" i="1"/>
  <c r="I1129" i="1"/>
  <c r="I1096" i="1"/>
  <c r="I1090" i="1"/>
  <c r="I1086" i="1"/>
  <c r="I1084" i="1"/>
  <c r="I1076" i="1"/>
  <c r="I1077" i="1"/>
  <c r="I1068" i="1"/>
  <c r="I1057" i="1"/>
  <c r="I1052" i="1"/>
  <c r="I1048" i="1"/>
  <c r="I1043" i="1"/>
  <c r="I1044" i="1"/>
  <c r="I1038" i="1"/>
  <c r="I1034" i="1"/>
  <c r="I1031" i="1"/>
  <c r="I1017" i="1"/>
  <c r="I1015" i="1"/>
  <c r="I1013" i="1"/>
  <c r="I1009" i="1"/>
  <c r="I1001" i="1"/>
  <c r="I992" i="1"/>
  <c r="I993" i="1"/>
  <c r="I995" i="1"/>
  <c r="I984" i="1"/>
  <c r="I982" i="1"/>
  <c r="I979" i="1"/>
  <c r="I975" i="1"/>
  <c r="I965" i="1"/>
  <c r="I953" i="1"/>
  <c r="I937" i="1"/>
  <c r="I904" i="1"/>
  <c r="I895" i="1"/>
  <c r="I890" i="1"/>
  <c r="I891" i="1"/>
  <c r="I884" i="1"/>
  <c r="I882" i="1"/>
  <c r="I876" i="1"/>
  <c r="I867" i="1"/>
  <c r="I859" i="1"/>
  <c r="I860" i="1"/>
  <c r="I851" i="1"/>
  <c r="I840" i="1"/>
  <c r="I822" i="1"/>
  <c r="I797" i="1"/>
  <c r="I791" i="1"/>
  <c r="I792" i="1"/>
  <c r="I793" i="1"/>
  <c r="I785" i="1"/>
  <c r="I777" i="1"/>
  <c r="I773" i="1"/>
  <c r="I770" i="1"/>
  <c r="I753" i="1"/>
  <c r="I754" i="1"/>
  <c r="I747" i="1"/>
  <c r="I741" i="1"/>
  <c r="I742" i="1"/>
  <c r="I730" i="1"/>
  <c r="I727" i="1"/>
  <c r="I724" i="1"/>
  <c r="I719" i="1"/>
  <c r="I716" i="1"/>
  <c r="I709" i="1"/>
  <c r="I710" i="1"/>
  <c r="I684" i="1"/>
  <c r="I677" i="1"/>
  <c r="I678" i="1"/>
  <c r="I679" i="1"/>
  <c r="I669" i="1"/>
  <c r="I634" i="1"/>
  <c r="I630" i="1"/>
  <c r="I625" i="1"/>
  <c r="I615" i="1"/>
  <c r="I603" i="1"/>
  <c r="I605" i="1"/>
  <c r="I589" i="1"/>
  <c r="I565" i="1"/>
  <c r="I546" i="1"/>
  <c r="I525" i="1"/>
  <c r="I512" i="1"/>
  <c r="I506" i="1"/>
  <c r="I499" i="1"/>
  <c r="I480" i="1"/>
  <c r="I474" i="1"/>
  <c r="I434" i="1"/>
  <c r="I431" i="1"/>
  <c r="I392" i="1"/>
  <c r="I393" i="1"/>
  <c r="I386" i="1"/>
  <c r="I379" i="1"/>
  <c r="I361" i="1"/>
  <c r="I356" i="1"/>
  <c r="I351" i="1"/>
  <c r="I346" i="1"/>
  <c r="I344" i="1"/>
  <c r="I341" i="1"/>
  <c r="I333" i="1"/>
  <c r="I334" i="1"/>
  <c r="I331" i="1"/>
  <c r="I318" i="1"/>
  <c r="I301" i="1"/>
  <c r="I276" i="1"/>
  <c r="I269" i="1"/>
  <c r="I257" i="1"/>
  <c r="I254" i="1"/>
  <c r="I244" i="1"/>
  <c r="I245" i="1"/>
  <c r="I240" i="1"/>
  <c r="I238" i="1"/>
  <c r="I235" i="1"/>
  <c r="I231" i="1"/>
  <c r="I232" i="1"/>
  <c r="I221" i="1"/>
  <c r="I204" i="1"/>
  <c r="I199" i="1"/>
  <c r="I188" i="1"/>
  <c r="I179" i="1"/>
  <c r="I173" i="1"/>
  <c r="I153" i="1"/>
  <c r="I136" i="1"/>
  <c r="I120" i="1"/>
  <c r="I116" i="1"/>
  <c r="I109" i="1"/>
  <c r="I102" i="1"/>
  <c r="I94" i="1"/>
  <c r="I91" i="1"/>
  <c r="I79" i="1"/>
  <c r="I68" i="1"/>
  <c r="I61" i="1"/>
  <c r="I48" i="1"/>
  <c r="I16" i="1"/>
  <c r="I2" i="1"/>
  <c r="H10" i="2"/>
  <c r="H9" i="2"/>
  <c r="H7" i="2"/>
  <c r="H6" i="2"/>
  <c r="H5" i="2"/>
  <c r="H4" i="2"/>
  <c r="H3" i="2"/>
  <c r="H2" i="2"/>
  <c r="E10" i="2"/>
  <c r="E9" i="2"/>
  <c r="E7" i="2"/>
  <c r="E6" i="2"/>
  <c r="E5" i="2"/>
  <c r="E4" i="2"/>
  <c r="E3" i="2"/>
  <c r="E2" i="2"/>
  <c r="B10" i="2"/>
  <c r="B9" i="2"/>
  <c r="B4" i="2"/>
  <c r="B7" i="2"/>
  <c r="B6" i="2"/>
  <c r="B5" i="2"/>
  <c r="B3" i="2"/>
  <c r="B2" i="2"/>
  <c r="I3" i="1"/>
  <c r="I4" i="1"/>
  <c r="I6" i="1"/>
  <c r="I8" i="1"/>
  <c r="I9" i="1"/>
  <c r="I13" i="1"/>
  <c r="I14" i="1"/>
  <c r="I15" i="1"/>
  <c r="I17" i="1"/>
  <c r="I18" i="1"/>
  <c r="I19" i="1"/>
  <c r="I20" i="1"/>
  <c r="I21" i="1"/>
  <c r="I22" i="1"/>
  <c r="I25" i="1"/>
  <c r="I26" i="1"/>
  <c r="I27" i="1"/>
  <c r="I28" i="1"/>
  <c r="I31" i="1"/>
  <c r="I32" i="1"/>
  <c r="I33" i="1"/>
  <c r="I34" i="1"/>
  <c r="I36" i="1"/>
  <c r="I37" i="1"/>
  <c r="I38" i="1"/>
  <c r="I39" i="1"/>
  <c r="I40" i="1"/>
  <c r="I41" i="1"/>
  <c r="I42" i="1"/>
  <c r="I43" i="1"/>
  <c r="I44" i="1"/>
  <c r="I47" i="1"/>
  <c r="I49" i="1"/>
  <c r="I50" i="1"/>
  <c r="I52" i="1"/>
  <c r="I53" i="1"/>
  <c r="I55" i="1"/>
  <c r="I56" i="1"/>
  <c r="I58" i="1"/>
  <c r="I59" i="1"/>
  <c r="I60" i="1"/>
  <c r="I62" i="1"/>
  <c r="I63" i="1"/>
  <c r="I64" i="1"/>
  <c r="I66" i="1"/>
  <c r="I67" i="1"/>
  <c r="I71" i="1"/>
  <c r="I72" i="1"/>
  <c r="I73" i="1"/>
  <c r="I74" i="1"/>
  <c r="I75" i="1"/>
  <c r="I76" i="1"/>
  <c r="I77" i="1"/>
  <c r="I80" i="1"/>
  <c r="I81" i="1"/>
  <c r="I82" i="1"/>
  <c r="I83" i="1"/>
  <c r="I84" i="1"/>
  <c r="I85" i="1"/>
  <c r="I86" i="1"/>
  <c r="I87" i="1"/>
  <c r="I88" i="1"/>
  <c r="I89" i="1"/>
  <c r="I90" i="1"/>
  <c r="I92" i="1"/>
  <c r="I93" i="1"/>
  <c r="I95" i="1"/>
  <c r="I96" i="1"/>
  <c r="I97" i="1"/>
  <c r="I100" i="1"/>
  <c r="I101" i="1"/>
  <c r="I103" i="1"/>
  <c r="I104" i="1"/>
  <c r="I105" i="1"/>
  <c r="I107" i="1"/>
  <c r="I110" i="1"/>
  <c r="I111" i="1"/>
  <c r="I112" i="1"/>
  <c r="I113" i="1"/>
  <c r="I114" i="1"/>
  <c r="I115" i="1"/>
  <c r="I117" i="1"/>
  <c r="I118" i="1"/>
  <c r="I119" i="1"/>
  <c r="I122" i="1"/>
  <c r="I123" i="1"/>
  <c r="I124" i="1"/>
  <c r="I126" i="1"/>
  <c r="I127" i="1"/>
  <c r="I128" i="1"/>
  <c r="I129" i="1"/>
  <c r="I130" i="1"/>
  <c r="I131" i="1"/>
  <c r="I132" i="1"/>
  <c r="I133" i="1"/>
  <c r="I134" i="1"/>
  <c r="I135" i="1"/>
  <c r="I137" i="1"/>
  <c r="I138" i="1"/>
  <c r="I139" i="1"/>
  <c r="I140" i="1"/>
  <c r="I142" i="1"/>
  <c r="I143" i="1"/>
  <c r="I144" i="1"/>
  <c r="I145" i="1"/>
  <c r="I146" i="1"/>
  <c r="I147" i="1"/>
  <c r="I148" i="1"/>
  <c r="I149" i="1"/>
  <c r="I150" i="1"/>
  <c r="I151" i="1"/>
  <c r="I152" i="1"/>
  <c r="I155" i="1"/>
  <c r="I156" i="1"/>
  <c r="I157" i="1"/>
  <c r="I158" i="1"/>
  <c r="I159" i="1"/>
  <c r="I162" i="1"/>
  <c r="I163" i="1"/>
  <c r="I165" i="1"/>
  <c r="I166" i="1"/>
  <c r="I167" i="1"/>
  <c r="I168" i="1"/>
  <c r="I169" i="1"/>
  <c r="I170" i="1"/>
  <c r="I171" i="1"/>
  <c r="I172" i="1"/>
  <c r="I174" i="1"/>
  <c r="I175" i="1"/>
  <c r="I176" i="1"/>
  <c r="I178" i="1"/>
  <c r="I180" i="1"/>
  <c r="I181" i="1"/>
  <c r="I182" i="1"/>
  <c r="I183" i="1"/>
  <c r="I184" i="1"/>
  <c r="I185" i="1"/>
  <c r="I186" i="1"/>
  <c r="I187" i="1"/>
  <c r="I189" i="1"/>
  <c r="I190" i="1"/>
  <c r="I191" i="1"/>
  <c r="I192" i="1"/>
  <c r="I194" i="1"/>
  <c r="I195" i="1"/>
  <c r="I197" i="1"/>
  <c r="I198" i="1"/>
  <c r="I200" i="1"/>
  <c r="I201" i="1"/>
  <c r="I203" i="1"/>
  <c r="I205" i="1"/>
  <c r="I206" i="1"/>
  <c r="I207" i="1"/>
  <c r="I208" i="1"/>
  <c r="I209" i="1"/>
  <c r="I210" i="1"/>
  <c r="I211" i="1"/>
  <c r="I212" i="1"/>
  <c r="I214" i="1"/>
  <c r="I215" i="1"/>
  <c r="I216" i="1"/>
  <c r="I217" i="1"/>
  <c r="I218" i="1"/>
  <c r="I219" i="1"/>
  <c r="I220" i="1"/>
  <c r="I222" i="1"/>
  <c r="I223" i="1"/>
  <c r="I224" i="1"/>
  <c r="I225" i="1"/>
  <c r="I227" i="1"/>
  <c r="I228" i="1"/>
  <c r="I229" i="1"/>
  <c r="I230" i="1"/>
  <c r="I233" i="1"/>
  <c r="I234" i="1"/>
  <c r="I237" i="1"/>
  <c r="I239" i="1"/>
  <c r="I242" i="1"/>
  <c r="I243" i="1"/>
  <c r="I247" i="1"/>
  <c r="I248" i="1"/>
  <c r="I249" i="1"/>
  <c r="I251" i="1"/>
  <c r="I252" i="1"/>
  <c r="I253" i="1"/>
  <c r="I256" i="1"/>
  <c r="I258" i="1"/>
  <c r="I260" i="1"/>
  <c r="I263" i="1"/>
  <c r="I264" i="1"/>
  <c r="I266" i="1"/>
  <c r="I268" i="1"/>
  <c r="I270" i="1"/>
  <c r="I271" i="1"/>
  <c r="I272" i="1"/>
  <c r="I273" i="1"/>
  <c r="I274" i="1"/>
  <c r="I277" i="1"/>
  <c r="I279" i="1"/>
  <c r="I280" i="1"/>
  <c r="I282" i="1"/>
  <c r="I284" i="1"/>
  <c r="I285" i="1"/>
  <c r="I286" i="1"/>
  <c r="I287" i="1"/>
  <c r="I288" i="1"/>
  <c r="I289" i="1"/>
  <c r="I291" i="1"/>
  <c r="I292" i="1"/>
  <c r="I293" i="1"/>
  <c r="I294" i="1"/>
  <c r="I295" i="1"/>
  <c r="I296" i="1"/>
  <c r="I297" i="1"/>
  <c r="I298" i="1"/>
  <c r="I300" i="1"/>
  <c r="I302" i="1"/>
  <c r="I304" i="1"/>
  <c r="I305" i="1"/>
  <c r="I306" i="1"/>
  <c r="I307" i="1"/>
  <c r="I308" i="1"/>
  <c r="I309" i="1"/>
  <c r="I310" i="1"/>
  <c r="I311" i="1"/>
  <c r="I312" i="1"/>
  <c r="I315" i="1"/>
  <c r="I317" i="1"/>
  <c r="I319" i="1"/>
  <c r="I320" i="1"/>
  <c r="I323" i="1"/>
  <c r="I324" i="1"/>
  <c r="I325" i="1"/>
  <c r="I326" i="1"/>
  <c r="I327" i="1"/>
  <c r="I328" i="1"/>
  <c r="I329" i="1"/>
  <c r="I330" i="1"/>
  <c r="I332" i="1"/>
  <c r="I335" i="1"/>
  <c r="I336" i="1"/>
  <c r="I338" i="1"/>
  <c r="I339" i="1"/>
  <c r="I340" i="1"/>
  <c r="I342" i="1"/>
  <c r="I343" i="1"/>
  <c r="I345" i="1"/>
  <c r="I347" i="1"/>
  <c r="I348" i="1"/>
  <c r="I349" i="1"/>
  <c r="I350" i="1"/>
  <c r="I352" i="1"/>
  <c r="I354" i="1"/>
  <c r="I355" i="1"/>
  <c r="I357" i="1"/>
  <c r="I358" i="1"/>
  <c r="I359" i="1"/>
  <c r="I360" i="1"/>
  <c r="I362" i="1"/>
  <c r="I363" i="1"/>
  <c r="I364" i="1"/>
  <c r="I365" i="1"/>
  <c r="I366" i="1"/>
  <c r="I368" i="1"/>
  <c r="I369" i="1"/>
  <c r="I370" i="1"/>
  <c r="I371" i="1"/>
  <c r="I372" i="1"/>
  <c r="I373" i="1"/>
  <c r="I374" i="1"/>
  <c r="I375" i="1"/>
  <c r="I376" i="1"/>
  <c r="I377" i="1"/>
  <c r="I380" i="1"/>
  <c r="I381" i="1"/>
  <c r="I382" i="1"/>
  <c r="I383" i="1"/>
  <c r="I384" i="1"/>
  <c r="I385" i="1"/>
  <c r="I389" i="1"/>
  <c r="I390" i="1"/>
  <c r="I391" i="1"/>
  <c r="I394" i="1"/>
  <c r="I395" i="1"/>
  <c r="I396" i="1"/>
  <c r="I399" i="1"/>
  <c r="I400" i="1"/>
  <c r="I402" i="1"/>
  <c r="I403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9" i="1"/>
  <c r="I420" i="1"/>
  <c r="I421" i="1"/>
  <c r="I422" i="1"/>
  <c r="I423" i="1"/>
  <c r="I424" i="1"/>
  <c r="I425" i="1"/>
  <c r="I426" i="1"/>
  <c r="I429" i="1"/>
  <c r="I430" i="1"/>
  <c r="I432" i="1"/>
  <c r="I433" i="1"/>
  <c r="I435" i="1"/>
  <c r="I436" i="1"/>
  <c r="I437" i="1"/>
  <c r="I438" i="1"/>
  <c r="I439" i="1"/>
  <c r="I440" i="1"/>
  <c r="I441" i="1"/>
  <c r="I442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8" i="1"/>
  <c r="I469" i="1"/>
  <c r="I470" i="1"/>
  <c r="I471" i="1"/>
  <c r="I472" i="1"/>
  <c r="I473" i="1"/>
  <c r="I475" i="1"/>
  <c r="I476" i="1"/>
  <c r="I477" i="1"/>
  <c r="I478" i="1"/>
  <c r="I481" i="1"/>
  <c r="I482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502" i="1"/>
  <c r="I503" i="1"/>
  <c r="I504" i="1"/>
  <c r="I505" i="1"/>
  <c r="I508" i="1"/>
  <c r="I509" i="1"/>
  <c r="I510" i="1"/>
  <c r="I511" i="1"/>
  <c r="I513" i="1"/>
  <c r="I514" i="1"/>
  <c r="I515" i="1"/>
  <c r="I516" i="1"/>
  <c r="I517" i="1"/>
  <c r="I518" i="1"/>
  <c r="I520" i="1"/>
  <c r="I521" i="1"/>
  <c r="I522" i="1"/>
  <c r="I523" i="1"/>
  <c r="I524" i="1"/>
  <c r="I526" i="1"/>
  <c r="I527" i="1"/>
  <c r="I528" i="1"/>
  <c r="I529" i="1"/>
  <c r="I530" i="1"/>
  <c r="I533" i="1"/>
  <c r="I535" i="1"/>
  <c r="I536" i="1"/>
  <c r="I537" i="1"/>
  <c r="I538" i="1"/>
  <c r="I539" i="1"/>
  <c r="I541" i="1"/>
  <c r="I542" i="1"/>
  <c r="I543" i="1"/>
  <c r="I544" i="1"/>
  <c r="I545" i="1"/>
  <c r="I547" i="1"/>
  <c r="I548" i="1"/>
  <c r="I549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6" i="1"/>
  <c r="I568" i="1"/>
  <c r="I569" i="1"/>
  <c r="I570" i="1"/>
  <c r="I572" i="1"/>
  <c r="I573" i="1"/>
  <c r="I575" i="1"/>
  <c r="I576" i="1"/>
  <c r="I577" i="1"/>
  <c r="I578" i="1"/>
  <c r="I579" i="1"/>
  <c r="I581" i="1"/>
  <c r="I582" i="1"/>
  <c r="I584" i="1"/>
  <c r="I586" i="1"/>
  <c r="I587" i="1"/>
  <c r="I588" i="1"/>
  <c r="I590" i="1"/>
  <c r="I592" i="1"/>
  <c r="I593" i="1"/>
  <c r="I594" i="1"/>
  <c r="I595" i="1"/>
  <c r="I596" i="1"/>
  <c r="I597" i="1"/>
  <c r="I598" i="1"/>
  <c r="I599" i="1"/>
  <c r="I600" i="1"/>
  <c r="I601" i="1"/>
  <c r="I602" i="1"/>
  <c r="I606" i="1"/>
  <c r="I607" i="1"/>
  <c r="I609" i="1"/>
  <c r="I610" i="1"/>
  <c r="I612" i="1"/>
  <c r="I613" i="1"/>
  <c r="I614" i="1"/>
  <c r="I616" i="1"/>
  <c r="I617" i="1"/>
  <c r="I618" i="1"/>
  <c r="I620" i="1"/>
  <c r="I622" i="1"/>
  <c r="I623" i="1"/>
  <c r="I624" i="1"/>
  <c r="I626" i="1"/>
  <c r="I627" i="1"/>
  <c r="I628" i="1"/>
  <c r="I629" i="1"/>
  <c r="I631" i="1"/>
  <c r="I632" i="1"/>
  <c r="I633" i="1"/>
  <c r="I635" i="1"/>
  <c r="I636" i="1"/>
  <c r="I637" i="1"/>
  <c r="I638" i="1"/>
  <c r="I639" i="1"/>
  <c r="I640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60" i="1"/>
  <c r="I661" i="1"/>
  <c r="I662" i="1"/>
  <c r="I663" i="1"/>
  <c r="I665" i="1"/>
  <c r="I666" i="1"/>
  <c r="I667" i="1"/>
  <c r="I670" i="1"/>
  <c r="I671" i="1"/>
  <c r="I672" i="1"/>
  <c r="I673" i="1"/>
  <c r="I674" i="1"/>
  <c r="I675" i="1"/>
  <c r="I676" i="1"/>
  <c r="I680" i="1"/>
  <c r="I681" i="1"/>
  <c r="I682" i="1"/>
  <c r="I683" i="1"/>
  <c r="I685" i="1"/>
  <c r="I687" i="1"/>
  <c r="I688" i="1"/>
  <c r="I690" i="1"/>
  <c r="I691" i="1"/>
  <c r="I693" i="1"/>
  <c r="I694" i="1"/>
  <c r="I697" i="1"/>
  <c r="I700" i="1"/>
  <c r="I701" i="1"/>
  <c r="I702" i="1"/>
  <c r="I703" i="1"/>
  <c r="I705" i="1"/>
  <c r="I706" i="1"/>
  <c r="I707" i="1"/>
  <c r="I708" i="1"/>
  <c r="I711" i="1"/>
  <c r="I712" i="1"/>
  <c r="I715" i="1"/>
  <c r="I717" i="1"/>
  <c r="I718" i="1"/>
  <c r="I720" i="1"/>
  <c r="I721" i="1"/>
  <c r="I723" i="1"/>
  <c r="I725" i="1"/>
  <c r="I726" i="1"/>
  <c r="I728" i="1"/>
  <c r="I729" i="1"/>
  <c r="I731" i="1"/>
  <c r="I732" i="1"/>
  <c r="I733" i="1"/>
  <c r="I734" i="1"/>
  <c r="I735" i="1"/>
  <c r="I736" i="1"/>
  <c r="I737" i="1"/>
  <c r="I738" i="1"/>
  <c r="I739" i="1"/>
  <c r="I740" i="1"/>
  <c r="I743" i="1"/>
  <c r="I744" i="1"/>
  <c r="I745" i="1"/>
  <c r="I746" i="1"/>
  <c r="I749" i="1"/>
  <c r="I751" i="1"/>
  <c r="I752" i="1"/>
  <c r="I755" i="1"/>
  <c r="I756" i="1"/>
  <c r="I757" i="1"/>
  <c r="I758" i="1"/>
  <c r="I759" i="1"/>
  <c r="I762" i="1"/>
  <c r="I764" i="1"/>
  <c r="I766" i="1"/>
  <c r="I767" i="1"/>
  <c r="I768" i="1"/>
  <c r="I769" i="1"/>
  <c r="I771" i="1"/>
  <c r="I772" i="1"/>
  <c r="I774" i="1"/>
  <c r="I775" i="1"/>
  <c r="I776" i="1"/>
  <c r="I780" i="1"/>
  <c r="I782" i="1"/>
  <c r="I784" i="1"/>
  <c r="I786" i="1"/>
  <c r="I787" i="1"/>
  <c r="I788" i="1"/>
  <c r="I789" i="1"/>
  <c r="I790" i="1"/>
  <c r="I794" i="1"/>
  <c r="I795" i="1"/>
  <c r="I796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3" i="1"/>
  <c r="I815" i="1"/>
  <c r="I816" i="1"/>
  <c r="I817" i="1"/>
  <c r="I818" i="1"/>
  <c r="I819" i="1"/>
  <c r="I820" i="1"/>
  <c r="I821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7" i="1"/>
  <c r="I838" i="1"/>
  <c r="I844" i="1"/>
  <c r="I846" i="1"/>
  <c r="I849" i="1"/>
  <c r="I850" i="1"/>
  <c r="I852" i="1"/>
  <c r="I853" i="1"/>
  <c r="I854" i="1"/>
  <c r="I855" i="1"/>
  <c r="I856" i="1"/>
  <c r="I857" i="1"/>
  <c r="I858" i="1"/>
  <c r="I861" i="1"/>
  <c r="I862" i="1"/>
  <c r="I863" i="1"/>
  <c r="I864" i="1"/>
  <c r="I865" i="1"/>
  <c r="I866" i="1"/>
  <c r="I868" i="1"/>
  <c r="I869" i="1"/>
  <c r="I870" i="1"/>
  <c r="I871" i="1"/>
  <c r="I872" i="1"/>
  <c r="I874" i="1"/>
  <c r="I877" i="1"/>
  <c r="I879" i="1"/>
  <c r="I880" i="1"/>
  <c r="I881" i="1"/>
  <c r="I883" i="1"/>
  <c r="I885" i="1"/>
  <c r="I886" i="1"/>
  <c r="I887" i="1"/>
  <c r="I888" i="1"/>
  <c r="I889" i="1"/>
  <c r="I892" i="1"/>
  <c r="I893" i="1"/>
  <c r="I896" i="1"/>
  <c r="I897" i="1"/>
  <c r="I898" i="1"/>
  <c r="I900" i="1"/>
  <c r="I901" i="1"/>
  <c r="I902" i="1"/>
  <c r="I905" i="1"/>
  <c r="I906" i="1"/>
  <c r="I907" i="1"/>
  <c r="I908" i="1"/>
  <c r="I909" i="1"/>
  <c r="I910" i="1"/>
  <c r="I911" i="1"/>
  <c r="I912" i="1"/>
  <c r="I913" i="1"/>
  <c r="I914" i="1"/>
  <c r="I916" i="1"/>
  <c r="I917" i="1"/>
  <c r="I918" i="1"/>
  <c r="I920" i="1"/>
  <c r="I921" i="1"/>
  <c r="I922" i="1"/>
  <c r="I924" i="1"/>
  <c r="I926" i="1"/>
  <c r="I927" i="1"/>
  <c r="I928" i="1"/>
  <c r="I929" i="1"/>
  <c r="I930" i="1"/>
  <c r="I931" i="1"/>
  <c r="I932" i="1"/>
  <c r="I933" i="1"/>
  <c r="I938" i="1"/>
  <c r="I939" i="1"/>
  <c r="I940" i="1"/>
  <c r="I942" i="1"/>
  <c r="I944" i="1"/>
  <c r="I945" i="1"/>
  <c r="I946" i="1"/>
  <c r="I947" i="1"/>
  <c r="I948" i="1"/>
  <c r="I949" i="1"/>
  <c r="I950" i="1"/>
  <c r="I951" i="1"/>
  <c r="I952" i="1"/>
  <c r="I954" i="1"/>
  <c r="I955" i="1"/>
  <c r="I956" i="1"/>
  <c r="I957" i="1"/>
  <c r="I958" i="1"/>
  <c r="I959" i="1"/>
  <c r="I961" i="1"/>
  <c r="I962" i="1"/>
  <c r="I963" i="1"/>
  <c r="I964" i="1"/>
  <c r="I967" i="1"/>
  <c r="I968" i="1"/>
  <c r="I969" i="1"/>
  <c r="I970" i="1"/>
  <c r="I971" i="1"/>
  <c r="I973" i="1"/>
  <c r="I974" i="1"/>
  <c r="I976" i="1"/>
  <c r="I977" i="1"/>
  <c r="I978" i="1"/>
  <c r="I981" i="1"/>
  <c r="I983" i="1"/>
  <c r="I985" i="1"/>
  <c r="I987" i="1"/>
  <c r="I988" i="1"/>
  <c r="I989" i="1"/>
  <c r="I990" i="1"/>
  <c r="I991" i="1"/>
  <c r="I996" i="1"/>
  <c r="I997" i="1"/>
  <c r="I998" i="1"/>
  <c r="I999" i="1"/>
  <c r="I1000" i="1"/>
  <c r="I1002" i="1"/>
  <c r="I1003" i="1"/>
  <c r="I1004" i="1"/>
  <c r="I1005" i="1"/>
  <c r="I1006" i="1"/>
  <c r="I1007" i="1"/>
  <c r="I1008" i="1"/>
  <c r="I1010" i="1"/>
  <c r="I1011" i="1"/>
  <c r="I1014" i="1"/>
  <c r="I1016" i="1"/>
  <c r="I1018" i="1"/>
  <c r="I1019" i="1"/>
  <c r="I1020" i="1"/>
  <c r="I1023" i="1"/>
  <c r="I1024" i="1"/>
  <c r="I1026" i="1"/>
  <c r="I1027" i="1"/>
  <c r="I1028" i="1"/>
  <c r="I1029" i="1"/>
  <c r="I1030" i="1"/>
  <c r="I1032" i="1"/>
  <c r="I1033" i="1"/>
  <c r="I1036" i="1"/>
  <c r="I1037" i="1"/>
  <c r="I1039" i="1"/>
  <c r="I1040" i="1"/>
  <c r="I1045" i="1"/>
  <c r="I1046" i="1"/>
  <c r="I1049" i="1"/>
  <c r="I1050" i="1"/>
  <c r="I1051" i="1"/>
  <c r="I1053" i="1"/>
  <c r="I1055" i="1"/>
  <c r="I1058" i="1"/>
  <c r="I1059" i="1"/>
  <c r="I1060" i="1"/>
  <c r="I1061" i="1"/>
  <c r="I1062" i="1"/>
  <c r="I1063" i="1"/>
  <c r="I1064" i="1"/>
  <c r="I1065" i="1"/>
  <c r="I1066" i="1"/>
  <c r="I1067" i="1"/>
  <c r="I1069" i="1"/>
  <c r="I1070" i="1"/>
  <c r="I1071" i="1"/>
  <c r="I1072" i="1"/>
  <c r="I1073" i="1"/>
  <c r="I1074" i="1"/>
  <c r="I1075" i="1"/>
  <c r="I1078" i="1"/>
  <c r="I1080" i="1"/>
  <c r="I1082" i="1"/>
  <c r="I1083" i="1"/>
  <c r="I1085" i="1"/>
  <c r="I1087" i="1"/>
  <c r="I1088" i="1"/>
  <c r="I1089" i="1"/>
  <c r="I1091" i="1"/>
  <c r="I1092" i="1"/>
  <c r="I1093" i="1"/>
  <c r="I1098" i="1"/>
  <c r="I1099" i="1"/>
  <c r="I1100" i="1"/>
  <c r="I1101" i="1"/>
  <c r="I1102" i="1"/>
  <c r="I1103" i="1"/>
  <c r="I1104" i="1"/>
  <c r="I1106" i="1"/>
  <c r="I1107" i="1"/>
  <c r="I1108" i="1"/>
  <c r="I1109" i="1"/>
  <c r="I1110" i="1"/>
  <c r="I1112" i="1"/>
  <c r="I1113" i="1"/>
  <c r="I1114" i="1"/>
  <c r="I1115" i="1"/>
  <c r="I1116" i="1"/>
  <c r="I1118" i="1"/>
  <c r="I1119" i="1"/>
  <c r="I1120" i="1"/>
  <c r="I1124" i="1"/>
  <c r="I1125" i="1"/>
  <c r="I1126" i="1"/>
  <c r="I1127" i="1"/>
  <c r="I1128" i="1"/>
  <c r="I1130" i="1"/>
  <c r="I1131" i="1"/>
  <c r="I1133" i="1"/>
  <c r="I1136" i="1"/>
  <c r="I1137" i="1"/>
  <c r="I1138" i="1"/>
  <c r="I1140" i="1"/>
  <c r="I1142" i="1"/>
  <c r="I1144" i="1"/>
  <c r="I1145" i="1"/>
  <c r="I1146" i="1"/>
  <c r="I1147" i="1"/>
  <c r="I1148" i="1"/>
  <c r="I1150" i="1"/>
  <c r="I1152" i="1"/>
  <c r="I1154" i="1"/>
  <c r="I1155" i="1"/>
  <c r="I1156" i="1"/>
  <c r="I1157" i="1"/>
  <c r="I1161" i="1"/>
  <c r="I1162" i="1"/>
  <c r="I1163" i="1"/>
  <c r="I1164" i="1"/>
  <c r="I1165" i="1"/>
  <c r="I1166" i="1"/>
  <c r="I1167" i="1"/>
  <c r="I1168" i="1"/>
  <c r="I1169" i="1"/>
  <c r="I1170" i="1"/>
  <c r="I1171" i="1"/>
  <c r="I1173" i="1"/>
  <c r="I1174" i="1"/>
  <c r="I1175" i="1"/>
  <c r="I1176" i="1"/>
  <c r="I1177" i="1"/>
  <c r="I1178" i="1"/>
  <c r="I1181" i="1"/>
  <c r="I1182" i="1"/>
  <c r="I1183" i="1"/>
  <c r="I1184" i="1"/>
  <c r="I1187" i="1"/>
  <c r="I1188" i="1"/>
  <c r="I1191" i="1"/>
  <c r="I1192" i="1"/>
  <c r="I1193" i="1"/>
  <c r="I1194" i="1"/>
  <c r="I1195" i="1"/>
  <c r="I1197" i="1"/>
  <c r="I1198" i="1"/>
  <c r="I1199" i="1"/>
  <c r="I1201" i="1"/>
  <c r="I1202" i="1"/>
  <c r="I1203" i="1"/>
  <c r="I1205" i="1"/>
  <c r="I1206" i="1"/>
  <c r="I1207" i="1"/>
  <c r="I1208" i="1"/>
  <c r="I1209" i="1"/>
  <c r="I1210" i="1"/>
  <c r="I1211" i="1"/>
  <c r="I1212" i="1"/>
  <c r="I1214" i="1"/>
  <c r="I1215" i="1"/>
  <c r="I1217" i="1"/>
  <c r="I1218" i="1"/>
  <c r="I1219" i="1"/>
  <c r="I1220" i="1"/>
  <c r="I1221" i="1"/>
  <c r="I1222" i="1"/>
  <c r="I1223" i="1"/>
  <c r="I1225" i="1"/>
  <c r="I1226" i="1"/>
  <c r="I1227" i="1"/>
  <c r="I1228" i="1"/>
  <c r="I1229" i="1"/>
  <c r="I1231" i="1"/>
  <c r="I1232" i="1"/>
  <c r="I1234" i="1"/>
  <c r="I1236" i="1"/>
  <c r="I1242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7" i="1"/>
  <c r="I1259" i="1"/>
  <c r="I1260" i="1"/>
  <c r="I1261" i="1"/>
  <c r="I1262" i="1"/>
  <c r="I1263" i="1"/>
  <c r="I1264" i="1"/>
  <c r="I1265" i="1"/>
  <c r="I1267" i="1"/>
  <c r="I1268" i="1"/>
  <c r="I1269" i="1"/>
  <c r="I1270" i="1"/>
  <c r="I1272" i="1"/>
  <c r="I1273" i="1"/>
  <c r="I1278" i="1"/>
  <c r="I1279" i="1"/>
  <c r="I1282" i="1"/>
  <c r="I1283" i="1"/>
  <c r="I1285" i="1"/>
  <c r="I1287" i="1"/>
  <c r="I1289" i="1"/>
  <c r="I1290" i="1"/>
  <c r="I1291" i="1"/>
  <c r="I1292" i="1"/>
  <c r="I1293" i="1"/>
  <c r="I1295" i="1"/>
  <c r="I1296" i="1"/>
  <c r="I1297" i="1"/>
  <c r="I1298" i="1"/>
  <c r="I1299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6" i="1"/>
  <c r="I1317" i="1"/>
  <c r="I1319" i="1"/>
  <c r="I1321" i="1"/>
  <c r="I1322" i="1"/>
  <c r="I1323" i="1"/>
  <c r="I1324" i="1"/>
  <c r="I1327" i="1"/>
  <c r="I1328" i="1"/>
  <c r="I1329" i="1"/>
  <c r="I1331" i="1"/>
  <c r="I1332" i="1"/>
  <c r="I1333" i="1"/>
  <c r="I1334" i="1"/>
  <c r="I1335" i="1"/>
  <c r="I1337" i="1"/>
  <c r="I1338" i="1"/>
  <c r="I1340" i="1"/>
  <c r="I1343" i="1"/>
  <c r="I1344" i="1"/>
  <c r="I1345" i="1"/>
  <c r="I1347" i="1"/>
  <c r="I1348" i="1"/>
  <c r="I1349" i="1"/>
  <c r="I1350" i="1"/>
  <c r="I1354" i="1"/>
  <c r="I1355" i="1"/>
  <c r="I1356" i="1"/>
  <c r="I1357" i="1"/>
  <c r="I1359" i="1"/>
  <c r="I1360" i="1"/>
  <c r="I1362" i="1"/>
  <c r="I1363" i="1"/>
  <c r="I1364" i="1"/>
  <c r="I1365" i="1"/>
  <c r="I1367" i="1"/>
  <c r="I1369" i="1"/>
  <c r="I1370" i="1"/>
  <c r="I1371" i="1"/>
  <c r="I1373" i="1"/>
  <c r="I1374" i="1"/>
  <c r="I1375" i="1"/>
  <c r="I1376" i="1"/>
  <c r="I1377" i="1"/>
  <c r="I1379" i="1"/>
  <c r="I1380" i="1"/>
  <c r="I1381" i="1"/>
  <c r="I1382" i="1"/>
  <c r="I1383" i="1"/>
  <c r="I1384" i="1"/>
  <c r="I1385" i="1"/>
  <c r="I1388" i="1"/>
  <c r="I1389" i="1"/>
  <c r="I1390" i="1"/>
  <c r="I1392" i="1"/>
  <c r="I1393" i="1"/>
  <c r="I1394" i="1"/>
  <c r="I1396" i="1"/>
  <c r="I1397" i="1"/>
  <c r="I1399" i="1"/>
  <c r="I1400" i="1"/>
  <c r="I1401" i="1"/>
  <c r="I1402" i="1"/>
  <c r="I1404" i="1"/>
  <c r="I1405" i="1"/>
  <c r="I1406" i="1"/>
  <c r="I1408" i="1"/>
  <c r="I1409" i="1"/>
  <c r="I1410" i="1"/>
  <c r="I1411" i="1"/>
  <c r="I1412" i="1"/>
  <c r="I1415" i="1"/>
  <c r="I1416" i="1"/>
  <c r="I1417" i="1"/>
  <c r="I1418" i="1"/>
  <c r="I1422" i="1"/>
  <c r="I1423" i="1"/>
  <c r="I1425" i="1"/>
  <c r="I1428" i="1"/>
  <c r="I1431" i="1"/>
  <c r="I1432" i="1"/>
  <c r="I1434" i="1"/>
  <c r="I1435" i="1"/>
  <c r="I1436" i="1"/>
  <c r="I1437" i="1"/>
  <c r="I1438" i="1"/>
  <c r="I1439" i="1"/>
  <c r="I1441" i="1"/>
  <c r="I1444" i="1"/>
  <c r="I1449" i="1"/>
  <c r="I1450" i="1"/>
  <c r="I1454" i="1"/>
  <c r="I1456" i="1"/>
  <c r="I1457" i="1"/>
  <c r="I1459" i="1"/>
  <c r="I1460" i="1"/>
  <c r="I1461" i="1"/>
  <c r="I1462" i="1"/>
  <c r="I1463" i="1"/>
  <c r="I1465" i="1"/>
  <c r="I1466" i="1"/>
  <c r="I1467" i="1"/>
  <c r="I1469" i="1"/>
  <c r="I1470" i="1"/>
  <c r="I1471" i="1"/>
  <c r="I1472" i="1"/>
  <c r="I1473" i="1"/>
  <c r="I1474" i="1"/>
  <c r="I1475" i="1"/>
  <c r="I1476" i="1"/>
  <c r="I1478" i="1"/>
  <c r="I1480" i="1"/>
  <c r="I1481" i="1"/>
  <c r="I1482" i="1"/>
  <c r="I1483" i="1"/>
  <c r="I1484" i="1"/>
  <c r="I1485" i="1"/>
  <c r="I1486" i="1"/>
  <c r="I1487" i="1"/>
  <c r="I1488" i="1"/>
  <c r="I1489" i="1"/>
  <c r="I1490" i="1"/>
  <c r="I1492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9" i="1"/>
  <c r="I1510" i="1"/>
  <c r="I1511" i="1"/>
  <c r="I1512" i="1"/>
  <c r="I1513" i="1"/>
  <c r="I1515" i="1"/>
  <c r="I1516" i="1"/>
  <c r="I1517" i="1"/>
  <c r="I1519" i="1"/>
  <c r="I1521" i="1"/>
  <c r="I1522" i="1"/>
  <c r="I1524" i="1"/>
  <c r="I1525" i="1"/>
  <c r="I1526" i="1"/>
  <c r="I1527" i="1"/>
  <c r="I1528" i="1"/>
  <c r="I1529" i="1"/>
  <c r="I1530" i="1"/>
  <c r="I1532" i="1"/>
  <c r="I1533" i="1"/>
  <c r="I1534" i="1"/>
  <c r="I1535" i="1"/>
  <c r="I1536" i="1"/>
  <c r="I1540" i="1"/>
  <c r="I1541" i="1"/>
  <c r="I1542" i="1"/>
  <c r="I1543" i="1"/>
  <c r="I1544" i="1"/>
  <c r="I1546" i="1"/>
  <c r="I1547" i="1"/>
  <c r="I1548" i="1"/>
  <c r="I1549" i="1"/>
  <c r="I1550" i="1"/>
  <c r="I1551" i="1"/>
  <c r="I1559" i="1"/>
  <c r="I1560" i="1"/>
  <c r="I1561" i="1"/>
  <c r="I1562" i="1"/>
  <c r="I1565" i="1"/>
  <c r="I1567" i="1"/>
  <c r="I1571" i="1"/>
  <c r="I1572" i="1"/>
  <c r="I1573" i="1"/>
  <c r="I1574" i="1"/>
  <c r="I1575" i="1"/>
  <c r="I1576" i="1"/>
  <c r="I1577" i="1"/>
  <c r="I1578" i="1"/>
  <c r="I1579" i="1"/>
  <c r="I1580" i="1"/>
  <c r="I1581" i="1"/>
  <c r="I1583" i="1"/>
  <c r="I1584" i="1"/>
  <c r="I1585" i="1"/>
  <c r="I1586" i="1"/>
  <c r="I1588" i="1"/>
  <c r="I1590" i="1"/>
  <c r="I1591" i="1"/>
  <c r="I1592" i="1"/>
  <c r="I1593" i="1"/>
  <c r="I1595" i="1"/>
  <c r="I1596" i="1"/>
  <c r="I1599" i="1"/>
  <c r="I1600" i="1"/>
  <c r="I1602" i="1"/>
  <c r="I1604" i="1"/>
  <c r="I1607" i="1"/>
  <c r="I1608" i="1"/>
  <c r="I1609" i="1"/>
  <c r="I1610" i="1"/>
  <c r="I1611" i="1"/>
  <c r="I1612" i="1"/>
  <c r="I1613" i="1"/>
  <c r="I1615" i="1"/>
  <c r="I1616" i="1"/>
  <c r="I1617" i="1"/>
  <c r="I1618" i="1"/>
  <c r="I1619" i="1"/>
  <c r="I1620" i="1"/>
  <c r="I1622" i="1"/>
  <c r="I1624" i="1"/>
  <c r="I1625" i="1"/>
  <c r="I1627" i="1"/>
  <c r="I1628" i="1"/>
  <c r="I1630" i="1"/>
  <c r="I1631" i="1"/>
  <c r="I1632" i="1"/>
  <c r="I1635" i="1"/>
  <c r="I1636" i="1"/>
  <c r="I1637" i="1"/>
  <c r="I1639" i="1"/>
  <c r="I1640" i="1"/>
  <c r="I1641" i="1"/>
  <c r="I1642" i="1"/>
  <c r="I1644" i="1"/>
  <c r="I1645" i="1"/>
  <c r="I1647" i="1"/>
  <c r="I1648" i="1"/>
  <c r="I1650" i="1"/>
  <c r="I1652" i="1"/>
  <c r="I1654" i="1"/>
  <c r="I1656" i="1"/>
  <c r="I1657" i="1"/>
  <c r="I1658" i="1"/>
  <c r="I1659" i="1"/>
  <c r="I1660" i="1"/>
  <c r="I1661" i="1"/>
  <c r="I1663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81" i="1"/>
  <c r="I1682" i="1"/>
  <c r="I1684" i="1"/>
  <c r="I1686" i="1"/>
  <c r="I1687" i="1"/>
  <c r="I1688" i="1"/>
  <c r="I1689" i="1"/>
  <c r="I1691" i="1"/>
  <c r="I1692" i="1"/>
  <c r="I1693" i="1"/>
  <c r="I1694" i="1"/>
  <c r="I1695" i="1"/>
  <c r="I1696" i="1"/>
  <c r="I1697" i="1"/>
  <c r="I1699" i="1"/>
  <c r="I1700" i="1"/>
  <c r="I1702" i="1"/>
  <c r="I1704" i="1"/>
  <c r="I1705" i="1"/>
  <c r="I1707" i="1"/>
  <c r="I1708" i="1"/>
  <c r="I1709" i="1"/>
  <c r="I1711" i="1"/>
  <c r="I1712" i="1"/>
  <c r="I1713" i="1"/>
  <c r="I1715" i="1"/>
  <c r="I1716" i="1"/>
  <c r="I1717" i="1"/>
  <c r="I1719" i="1"/>
  <c r="I1722" i="1"/>
  <c r="I1723" i="1"/>
  <c r="I1724" i="1"/>
  <c r="I1726" i="1"/>
  <c r="I1727" i="1"/>
  <c r="I1728" i="1"/>
  <c r="I1729" i="1"/>
  <c r="I1730" i="1"/>
  <c r="I1731" i="1"/>
  <c r="I1732" i="1"/>
  <c r="I1734" i="1"/>
  <c r="I1737" i="1"/>
  <c r="I1739" i="1"/>
  <c r="I1740" i="1"/>
  <c r="I1741" i="1"/>
  <c r="I1742" i="1"/>
  <c r="I1743" i="1"/>
  <c r="I1744" i="1"/>
  <c r="I1745" i="1"/>
  <c r="I1746" i="1"/>
  <c r="I1747" i="1"/>
  <c r="I1748" i="1"/>
  <c r="I1752" i="1"/>
  <c r="I1753" i="1"/>
  <c r="I1754" i="1"/>
  <c r="I1755" i="1"/>
  <c r="I1756" i="1"/>
  <c r="I1757" i="1"/>
  <c r="I1758" i="1"/>
  <c r="I1760" i="1"/>
  <c r="I1763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2" i="1"/>
  <c r="I1784" i="1"/>
  <c r="I1785" i="1"/>
  <c r="I1786" i="1"/>
  <c r="I1787" i="1"/>
  <c r="I1788" i="1"/>
  <c r="I1789" i="1"/>
  <c r="I1790" i="1"/>
  <c r="I1792" i="1"/>
  <c r="I1793" i="1"/>
  <c r="I1794" i="1"/>
  <c r="I1795" i="1"/>
  <c r="I1797" i="1"/>
  <c r="I1798" i="1"/>
  <c r="I1801" i="1"/>
  <c r="I1802" i="1"/>
  <c r="I1803" i="1"/>
  <c r="I1804" i="1"/>
  <c r="I1806" i="1"/>
  <c r="I1807" i="1"/>
  <c r="I1809" i="1"/>
  <c r="I1810" i="1"/>
  <c r="I1811" i="1"/>
  <c r="I1812" i="1"/>
  <c r="I1813" i="1"/>
  <c r="I1814" i="1"/>
  <c r="I1817" i="1"/>
  <c r="I1820" i="1"/>
  <c r="I1821" i="1"/>
  <c r="I1822" i="1"/>
  <c r="I1825" i="1"/>
  <c r="I1826" i="1"/>
  <c r="I1828" i="1"/>
  <c r="I1829" i="1"/>
  <c r="I1830" i="1"/>
  <c r="I1831" i="1"/>
  <c r="I1832" i="1"/>
  <c r="I1835" i="1"/>
  <c r="I1836" i="1"/>
  <c r="I1837" i="1"/>
  <c r="I1838" i="1"/>
  <c r="I1839" i="1"/>
  <c r="I1840" i="1"/>
  <c r="I1843" i="1"/>
  <c r="I1844" i="1"/>
  <c r="I1845" i="1"/>
  <c r="I1846" i="1"/>
  <c r="I1847" i="1"/>
  <c r="I1849" i="1"/>
  <c r="I1850" i="1"/>
  <c r="I1851" i="1"/>
  <c r="I1853" i="1"/>
  <c r="I1854" i="1"/>
  <c r="I1855" i="1"/>
  <c r="I1856" i="1"/>
  <c r="I1858" i="1"/>
  <c r="I1859" i="1"/>
  <c r="I1860" i="1"/>
  <c r="I1861" i="1"/>
  <c r="I1862" i="1"/>
  <c r="I1863" i="1"/>
  <c r="I1864" i="1"/>
  <c r="I1865" i="1"/>
  <c r="I1866" i="1"/>
  <c r="I1867" i="1"/>
  <c r="I1868" i="1"/>
  <c r="I1870" i="1"/>
  <c r="I1871" i="1"/>
  <c r="I1873" i="1"/>
  <c r="I1874" i="1"/>
  <c r="I1875" i="1"/>
  <c r="I1876" i="1"/>
  <c r="I1877" i="1"/>
  <c r="I1878" i="1"/>
  <c r="I1879" i="1"/>
  <c r="I1880" i="1"/>
  <c r="I1883" i="1"/>
  <c r="I1884" i="1"/>
  <c r="I1887" i="1"/>
  <c r="I1888" i="1"/>
  <c r="I1889" i="1"/>
  <c r="I1891" i="1"/>
  <c r="I1892" i="1"/>
  <c r="I1894" i="1"/>
  <c r="I1895" i="1"/>
  <c r="I1897" i="1"/>
  <c r="I1899" i="1"/>
  <c r="I1900" i="1"/>
  <c r="I1901" i="1"/>
  <c r="I1902" i="1"/>
  <c r="I1903" i="1"/>
  <c r="I1904" i="1"/>
  <c r="I1905" i="1"/>
  <c r="I1906" i="1"/>
  <c r="I1907" i="1"/>
  <c r="I1908" i="1"/>
  <c r="I1910" i="1"/>
  <c r="I1911" i="1"/>
  <c r="I1913" i="1"/>
  <c r="I1915" i="1"/>
  <c r="I1916" i="1"/>
  <c r="I1917" i="1"/>
  <c r="I1918" i="1"/>
  <c r="I1919" i="1"/>
  <c r="I1921" i="1"/>
  <c r="I1922" i="1"/>
  <c r="I1923" i="1"/>
  <c r="I1924" i="1"/>
  <c r="I1926" i="1"/>
  <c r="I1928" i="1"/>
  <c r="I1930" i="1"/>
  <c r="I1931" i="1"/>
  <c r="I1932" i="1"/>
  <c r="I1933" i="1"/>
  <c r="I1934" i="1"/>
  <c r="I1935" i="1"/>
  <c r="I1937" i="1"/>
  <c r="I1938" i="1"/>
  <c r="I1939" i="1"/>
  <c r="I1940" i="1"/>
  <c r="I1942" i="1"/>
  <c r="I1943" i="1"/>
  <c r="I1944" i="1"/>
  <c r="I1945" i="1"/>
  <c r="I1947" i="1"/>
  <c r="I1948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5" i="1"/>
  <c r="I1966" i="1"/>
  <c r="I1967" i="1"/>
  <c r="I1968" i="1"/>
  <c r="I1970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6" i="1"/>
  <c r="I1987" i="1"/>
  <c r="I1989" i="1"/>
  <c r="I1990" i="1"/>
  <c r="I1991" i="1"/>
  <c r="I1992" i="1"/>
  <c r="I1993" i="1"/>
  <c r="I1994" i="1"/>
  <c r="I1997" i="1"/>
  <c r="I1998" i="1"/>
  <c r="I1999" i="1"/>
  <c r="I2000" i="1"/>
  <c r="I2001" i="1"/>
  <c r="K7" i="2" l="1"/>
  <c r="K9" i="2"/>
  <c r="K2" i="2"/>
  <c r="K3" i="2"/>
  <c r="K4" i="2"/>
  <c r="K5" i="2"/>
  <c r="B8" i="2"/>
  <c r="B11" i="2" s="1"/>
  <c r="K6" i="2"/>
  <c r="K10" i="2"/>
  <c r="H8" i="2"/>
  <c r="H12" i="2" s="1"/>
  <c r="E8" i="2"/>
  <c r="E12" i="2" s="1"/>
  <c r="K8" i="2" l="1"/>
  <c r="K12" i="2" s="1"/>
  <c r="B12" i="2"/>
  <c r="H11" i="2"/>
  <c r="E11" i="2"/>
  <c r="K1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2ABE0-DDB8-4234-B25D-0B29B12624D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DFE3C8C-C820-40A2-A9D7-E63ABEB6C5AE}" name="WorksheetConnection_StyleNest Apparel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StyleNestApparel.xlsxTable11"/>
        </x15:connection>
      </ext>
    </extLst>
  </connection>
</connections>
</file>

<file path=xl/sharedStrings.xml><?xml version="1.0" encoding="utf-8"?>
<sst xmlns="http://schemas.openxmlformats.org/spreadsheetml/2006/main" count="8117" uniqueCount="2025">
  <si>
    <t>Date</t>
  </si>
  <si>
    <t>Time of Day</t>
  </si>
  <si>
    <t>Channel</t>
  </si>
  <si>
    <t>Revenue</t>
  </si>
  <si>
    <t>Average Order Size</t>
  </si>
  <si>
    <t>Conversions</t>
  </si>
  <si>
    <t>Customer Type</t>
  </si>
  <si>
    <t>Sales Rep</t>
  </si>
  <si>
    <t>Morning</t>
  </si>
  <si>
    <t>Referral</t>
  </si>
  <si>
    <t>Returning</t>
  </si>
  <si>
    <t>Alexander Cox</t>
  </si>
  <si>
    <t>Night</t>
  </si>
  <si>
    <t>Google Ads</t>
  </si>
  <si>
    <t>Brett Stephens</t>
  </si>
  <si>
    <t>Afternoon</t>
  </si>
  <si>
    <t>Facebook</t>
  </si>
  <si>
    <t>New</t>
  </si>
  <si>
    <t>Karen Mitchell</t>
  </si>
  <si>
    <t>Carol Taylor DDS</t>
  </si>
  <si>
    <t>Pam Roberts</t>
  </si>
  <si>
    <t>Evening</t>
  </si>
  <si>
    <t>Benjamin Phillips</t>
  </si>
  <si>
    <t>Email</t>
  </si>
  <si>
    <t>James Snyder</t>
  </si>
  <si>
    <t>Daniel Phillips</t>
  </si>
  <si>
    <t>Walk-in</t>
  </si>
  <si>
    <t>Andrea Bryant</t>
  </si>
  <si>
    <t>Melinda Thompson</t>
  </si>
  <si>
    <t>Jade Phillips</t>
  </si>
  <si>
    <t>Kyle Mooney</t>
  </si>
  <si>
    <t>Christine Leblanc</t>
  </si>
  <si>
    <t>Alexander Wright</t>
  </si>
  <si>
    <t>Joshua Cunningham</t>
  </si>
  <si>
    <t>Stephanie Mcintosh</t>
  </si>
  <si>
    <t>Juan Chan</t>
  </si>
  <si>
    <t>Allen Weaver</t>
  </si>
  <si>
    <t>Mr. Martin Morales</t>
  </si>
  <si>
    <t>Instagram</t>
  </si>
  <si>
    <t>Ryan Cannon</t>
  </si>
  <si>
    <t>Catherine Crane</t>
  </si>
  <si>
    <t>Michelle Gould</t>
  </si>
  <si>
    <t>Mathew Olson</t>
  </si>
  <si>
    <t>Gary Walker</t>
  </si>
  <si>
    <t>Terry Williams</t>
  </si>
  <si>
    <t>Melissa Riley</t>
  </si>
  <si>
    <t>Jesse Anderson</t>
  </si>
  <si>
    <t>John Stone</t>
  </si>
  <si>
    <t>Joshua Griffin</t>
  </si>
  <si>
    <t>Virginia Morales</t>
  </si>
  <si>
    <t>Ronald Cook</t>
  </si>
  <si>
    <t>Louis Tyler</t>
  </si>
  <si>
    <t>Mary Wall</t>
  </si>
  <si>
    <t>Dustin Mendez</t>
  </si>
  <si>
    <t>Amy Martin</t>
  </si>
  <si>
    <t>Ashley Martinez</t>
  </si>
  <si>
    <t>Scott Gibbs</t>
  </si>
  <si>
    <t>Heather Rojas DDS</t>
  </si>
  <si>
    <t>Ashley Shepard</t>
  </si>
  <si>
    <t>Jessica Vasquez</t>
  </si>
  <si>
    <t>Melinda Rosario</t>
  </si>
  <si>
    <t>Jennifer Sanchez</t>
  </si>
  <si>
    <t>Christina Davis DDS</t>
  </si>
  <si>
    <t>Mrs. Heather Meyers</t>
  </si>
  <si>
    <t>Nicole Garcia</t>
  </si>
  <si>
    <t>Lisa Robinson</t>
  </si>
  <si>
    <t>Katie Davis</t>
  </si>
  <si>
    <t>Christine Farrell</t>
  </si>
  <si>
    <t>Mariah Eaton</t>
  </si>
  <si>
    <t>Joseph Gould</t>
  </si>
  <si>
    <t>Ashley Clark</t>
  </si>
  <si>
    <t>Kathryn Simmons</t>
  </si>
  <si>
    <t>Colin Vega Jr.</t>
  </si>
  <si>
    <t>Robert Vazquez</t>
  </si>
  <si>
    <t>Bryan Monroe</t>
  </si>
  <si>
    <t>Louis Rose</t>
  </si>
  <si>
    <t>Andrew Abbott</t>
  </si>
  <si>
    <t>Lance Brown</t>
  </si>
  <si>
    <t>Christopher Howard</t>
  </si>
  <si>
    <t>Jose Cook</t>
  </si>
  <si>
    <t>Michael Mckee</t>
  </si>
  <si>
    <t>Cynthia Harper</t>
  </si>
  <si>
    <t>Olivia Martinez</t>
  </si>
  <si>
    <t>Mr. Nicholas Munoz</t>
  </si>
  <si>
    <t>Thomas Waters</t>
  </si>
  <si>
    <t>Ashley Stokes</t>
  </si>
  <si>
    <t>Kyle Singh</t>
  </si>
  <si>
    <t>Spencer Jones</t>
  </si>
  <si>
    <t>Vicki Fry</t>
  </si>
  <si>
    <t>Johnny Fisher</t>
  </si>
  <si>
    <t>Timothy Fuentes</t>
  </si>
  <si>
    <t>Michelle Sullivan MD</t>
  </si>
  <si>
    <t>Jennifer Duncan</t>
  </si>
  <si>
    <t>David Summers</t>
  </si>
  <si>
    <t>Kristen Flores</t>
  </si>
  <si>
    <t>James Parsons</t>
  </si>
  <si>
    <t>Alexa Ingram</t>
  </si>
  <si>
    <t>James Stanley</t>
  </si>
  <si>
    <t>Tyler Williams</t>
  </si>
  <si>
    <t>Melissa Torres</t>
  </si>
  <si>
    <t>Lauren Marshall</t>
  </si>
  <si>
    <t>Suzanne Johnson</t>
  </si>
  <si>
    <t>Miss Sharon Park</t>
  </si>
  <si>
    <t>Mark Mcclain</t>
  </si>
  <si>
    <t>Tracy Frost</t>
  </si>
  <si>
    <t>Jordan Jones</t>
  </si>
  <si>
    <t>Victor Ruiz</t>
  </si>
  <si>
    <t>Jodi Mendoza</t>
  </si>
  <si>
    <t>John Perez</t>
  </si>
  <si>
    <t>Adam Gillespie</t>
  </si>
  <si>
    <t>Matthew Lucas</t>
  </si>
  <si>
    <t>Theresa Davis</t>
  </si>
  <si>
    <t>Sherry Franco</t>
  </si>
  <si>
    <t>Robert Jenkins</t>
  </si>
  <si>
    <t>Cathy Young</t>
  </si>
  <si>
    <t>Steven Davis</t>
  </si>
  <si>
    <t>Mariah Collins</t>
  </si>
  <si>
    <t>Edward Stanton</t>
  </si>
  <si>
    <t>Debra Caldwell</t>
  </si>
  <si>
    <t>Brooke Ramirez</t>
  </si>
  <si>
    <t>Nicole Smith</t>
  </si>
  <si>
    <t>Jessica Bell</t>
  </si>
  <si>
    <t>Ann Barnett</t>
  </si>
  <si>
    <t>Mary Whitney</t>
  </si>
  <si>
    <t>Donald Salazar</t>
  </si>
  <si>
    <t>Ashley Simpson</t>
  </si>
  <si>
    <t>Joshua Mann</t>
  </si>
  <si>
    <t>Julie Flores</t>
  </si>
  <si>
    <t>Brandi Roberson</t>
  </si>
  <si>
    <t>Melinda Hanson DDS</t>
  </si>
  <si>
    <t>Janice Jones</t>
  </si>
  <si>
    <t>Penny Johnson</t>
  </si>
  <si>
    <t>James Jensen</t>
  </si>
  <si>
    <t>Kenneth Branch</t>
  </si>
  <si>
    <t>Tyler Allen</t>
  </si>
  <si>
    <t>James Aguilar</t>
  </si>
  <si>
    <t>Jessica Thompson</t>
  </si>
  <si>
    <t>Gregory Hall</t>
  </si>
  <si>
    <t>Keith Davis</t>
  </si>
  <si>
    <t>Rodney Patton</t>
  </si>
  <si>
    <t>Michael Houston</t>
  </si>
  <si>
    <t>Rachel Torres</t>
  </si>
  <si>
    <t>Mark Hernandez</t>
  </si>
  <si>
    <t>Jeff Thompson</t>
  </si>
  <si>
    <t>Debra Lee</t>
  </si>
  <si>
    <t>Megan Ryan</t>
  </si>
  <si>
    <t>David Clark</t>
  </si>
  <si>
    <t>Todd Rojas</t>
  </si>
  <si>
    <t>Steven King</t>
  </si>
  <si>
    <t>Jeffrey Stokes</t>
  </si>
  <si>
    <t>Casey Wright</t>
  </si>
  <si>
    <t>Janet Oliver</t>
  </si>
  <si>
    <t>Gary Smith</t>
  </si>
  <si>
    <t>Gerald Wall</t>
  </si>
  <si>
    <t>Hannah Dickson</t>
  </si>
  <si>
    <t>Madeline Boyle</t>
  </si>
  <si>
    <t>Virginia Lynch</t>
  </si>
  <si>
    <t>Tammy Bridges</t>
  </si>
  <si>
    <t>Danielle Simmons</t>
  </si>
  <si>
    <t>Shelly Henderson</t>
  </si>
  <si>
    <t>Frank Davis</t>
  </si>
  <si>
    <t>Jennifer Williams</t>
  </si>
  <si>
    <t>Robert Mills</t>
  </si>
  <si>
    <t>Philip Yates</t>
  </si>
  <si>
    <t>Chad Romero</t>
  </si>
  <si>
    <t>Timothy Odom</t>
  </si>
  <si>
    <t>Lisa Morales</t>
  </si>
  <si>
    <t>Victor Jordan</t>
  </si>
  <si>
    <t>Lisa Scott</t>
  </si>
  <si>
    <t>Michael Ellis</t>
  </si>
  <si>
    <t>Maria Brennan</t>
  </si>
  <si>
    <t>Jessica Williams</t>
  </si>
  <si>
    <t>Lisa Odonnell</t>
  </si>
  <si>
    <t>Victor Lewis</t>
  </si>
  <si>
    <t>Rebecca Tapia</t>
  </si>
  <si>
    <t>Joan Rogers</t>
  </si>
  <si>
    <t>Mr. Jeffrey Nguyen</t>
  </si>
  <si>
    <t>Angela Luna</t>
  </si>
  <si>
    <t>Alejandro Davis</t>
  </si>
  <si>
    <t>Eduardo Hart DDS</t>
  </si>
  <si>
    <t>Duane Clark</t>
  </si>
  <si>
    <t>Lisa Bowman</t>
  </si>
  <si>
    <t>Jose Smith</t>
  </si>
  <si>
    <t>Tammy Nguyen</t>
  </si>
  <si>
    <t>Maria Harrington</t>
  </si>
  <si>
    <t>Michael Gibbs</t>
  </si>
  <si>
    <t>Greg Williams</t>
  </si>
  <si>
    <t>Nicole Baker</t>
  </si>
  <si>
    <t>Justin Jones</t>
  </si>
  <si>
    <t>Kimberly Jackson</t>
  </si>
  <si>
    <t>Jeremy Turner</t>
  </si>
  <si>
    <t>Carlos Brown</t>
  </si>
  <si>
    <t>Shannon Ryan</t>
  </si>
  <si>
    <t>Yvonne Patterson</t>
  </si>
  <si>
    <t>James Rivas</t>
  </si>
  <si>
    <t>Rachel Soto</t>
  </si>
  <si>
    <t>Danielle Lucas</t>
  </si>
  <si>
    <t>Olivia Russell</t>
  </si>
  <si>
    <t>Amber Cruz</t>
  </si>
  <si>
    <t>Gregory Smith</t>
  </si>
  <si>
    <t>Alison Miller</t>
  </si>
  <si>
    <t>Jessica Lane</t>
  </si>
  <si>
    <t>Angela Drake</t>
  </si>
  <si>
    <t>April Carter</t>
  </si>
  <si>
    <t>Shannon Hernandez</t>
  </si>
  <si>
    <t>Michelle Stevens</t>
  </si>
  <si>
    <t>Olivia Williams</t>
  </si>
  <si>
    <t>Garrett Thomas</t>
  </si>
  <si>
    <t>Nicole Lewis</t>
  </si>
  <si>
    <t>Douglas Fuller</t>
  </si>
  <si>
    <t>Jordan Harper</t>
  </si>
  <si>
    <t>Michelle Hall</t>
  </si>
  <si>
    <t>Megan Hernandez</t>
  </si>
  <si>
    <t>Jeremiah Fisher</t>
  </si>
  <si>
    <t>Ryan Barrera</t>
  </si>
  <si>
    <t>Daniel Martinez</t>
  </si>
  <si>
    <t>Douglas Howard</t>
  </si>
  <si>
    <t>Jeffrey Leonard</t>
  </si>
  <si>
    <t>Jasmine Hahn</t>
  </si>
  <si>
    <t>Erik Williams</t>
  </si>
  <si>
    <t>Susan Melendez</t>
  </si>
  <si>
    <t>Robin Baker</t>
  </si>
  <si>
    <t>Raymond Brooks III</t>
  </si>
  <si>
    <t>David Mitchell</t>
  </si>
  <si>
    <t>Felicia Matthews</t>
  </si>
  <si>
    <t>Jill Stevens</t>
  </si>
  <si>
    <t>Roger Johnson</t>
  </si>
  <si>
    <t>Cynthia Price</t>
  </si>
  <si>
    <t>John Johnson</t>
  </si>
  <si>
    <t>Alison Delacruz</t>
  </si>
  <si>
    <t>Henry Parker</t>
  </si>
  <si>
    <t>Curtis Davis</t>
  </si>
  <si>
    <t>John Clark</t>
  </si>
  <si>
    <t>Amy Chapman</t>
  </si>
  <si>
    <t>Maria Williams</t>
  </si>
  <si>
    <t>Nancy Hogan</t>
  </si>
  <si>
    <t>Howard Hunter</t>
  </si>
  <si>
    <t>Dylan Baker</t>
  </si>
  <si>
    <t>William Mcbride</t>
  </si>
  <si>
    <t>Jenny Sanchez</t>
  </si>
  <si>
    <t>Suzanne Hancock</t>
  </si>
  <si>
    <t>Jason Riggs</t>
  </si>
  <si>
    <t>Suzanne Lambert</t>
  </si>
  <si>
    <t>Tyler Green</t>
  </si>
  <si>
    <t>Zachary Doyle</t>
  </si>
  <si>
    <t>Noah Briggs</t>
  </si>
  <si>
    <t>Nicole Ward</t>
  </si>
  <si>
    <t>Blake Norris</t>
  </si>
  <si>
    <t>Latoya Fitzgerald</t>
  </si>
  <si>
    <t>Wendy Miller</t>
  </si>
  <si>
    <t>Stephen Shaw</t>
  </si>
  <si>
    <t>Jo Hickman</t>
  </si>
  <si>
    <t>Billy Cross</t>
  </si>
  <si>
    <t>Jeffery Davis</t>
  </si>
  <si>
    <t>Maria Dixon</t>
  </si>
  <si>
    <t>Diana Murray</t>
  </si>
  <si>
    <t>Jennifer Curtis</t>
  </si>
  <si>
    <t>Janet Mcclure</t>
  </si>
  <si>
    <t>Alexis Watson</t>
  </si>
  <si>
    <t>Jared Spence</t>
  </si>
  <si>
    <t>Alice May</t>
  </si>
  <si>
    <t>Nathan Miles</t>
  </si>
  <si>
    <t>April White</t>
  </si>
  <si>
    <t>Kathleen Odonnell</t>
  </si>
  <si>
    <t>Emily Massey</t>
  </si>
  <si>
    <t>Lisa Henderson</t>
  </si>
  <si>
    <t>Andrea Brown</t>
  </si>
  <si>
    <t>Shawn Patel</t>
  </si>
  <si>
    <t>Eric Parker</t>
  </si>
  <si>
    <t>Cindy Garza</t>
  </si>
  <si>
    <t>Jesse Yang</t>
  </si>
  <si>
    <t>Dean Evans</t>
  </si>
  <si>
    <t>Carl Lopez</t>
  </si>
  <si>
    <t>Diane Smith</t>
  </si>
  <si>
    <t>Shelly Jackson</t>
  </si>
  <si>
    <t>Rachel Castillo</t>
  </si>
  <si>
    <t>Hunter Miller</t>
  </si>
  <si>
    <t>Melanie Fischer</t>
  </si>
  <si>
    <t>Eric Camacho</t>
  </si>
  <si>
    <t>Eric Harris DVM</t>
  </si>
  <si>
    <t>Angela Craig</t>
  </si>
  <si>
    <t>Henry Brooks</t>
  </si>
  <si>
    <t>Tony Barnes</t>
  </si>
  <si>
    <t>Robert Bailey</t>
  </si>
  <si>
    <t>Taylor Parsons</t>
  </si>
  <si>
    <t>Christopher Wilson</t>
  </si>
  <si>
    <t>Erin Mcdowell</t>
  </si>
  <si>
    <t>Amy Ray</t>
  </si>
  <si>
    <t>Stephen Leon</t>
  </si>
  <si>
    <t>Christopher Bolton</t>
  </si>
  <si>
    <t>Erin Aguirre</t>
  </si>
  <si>
    <t>Valerie Rodriguez</t>
  </si>
  <si>
    <t>Peter Thompson</t>
  </si>
  <si>
    <t>Terri Davis</t>
  </si>
  <si>
    <t>Joseph Blevins</t>
  </si>
  <si>
    <t>Steven Cannon</t>
  </si>
  <si>
    <t>Wendy Horne</t>
  </si>
  <si>
    <t>David Cruz</t>
  </si>
  <si>
    <t>Michael Hendrix</t>
  </si>
  <si>
    <t>Thomas Garcia</t>
  </si>
  <si>
    <t>Jacqueline Ford</t>
  </si>
  <si>
    <t>Vanessa Boone</t>
  </si>
  <si>
    <t>Nancy Garcia</t>
  </si>
  <si>
    <t>Ernest Kennedy</t>
  </si>
  <si>
    <t>Brandon Miller</t>
  </si>
  <si>
    <t>Anita Wright</t>
  </si>
  <si>
    <t>Martin Cox</t>
  </si>
  <si>
    <t>Tiffany Flores</t>
  </si>
  <si>
    <t>Anthony Parker</t>
  </si>
  <si>
    <t>Jeremy Miller</t>
  </si>
  <si>
    <t>Stephanie Jensen</t>
  </si>
  <si>
    <t>Jennifer Austin</t>
  </si>
  <si>
    <t>Randy Flores</t>
  </si>
  <si>
    <t>Ryan Reynolds</t>
  </si>
  <si>
    <t>Elizabeth Travis</t>
  </si>
  <si>
    <t>Richard Harmon</t>
  </si>
  <si>
    <t>Kevin Thomas</t>
  </si>
  <si>
    <t>Shannon Harper</t>
  </si>
  <si>
    <t>Luke Gross</t>
  </si>
  <si>
    <t>Jason Garcia</t>
  </si>
  <si>
    <t>Janet Davidson</t>
  </si>
  <si>
    <t>Anna Brown</t>
  </si>
  <si>
    <t>Sara Park</t>
  </si>
  <si>
    <t>Brandi Beck</t>
  </si>
  <si>
    <t>Patrick Sullivan</t>
  </si>
  <si>
    <t>Roger Buckley</t>
  </si>
  <si>
    <t>Bradley Cochran</t>
  </si>
  <si>
    <t>Mark Jackson</t>
  </si>
  <si>
    <t>Sara Carroll</t>
  </si>
  <si>
    <t>Charles Rice</t>
  </si>
  <si>
    <t>Kathleen Marsh</t>
  </si>
  <si>
    <t>Nichole Smith</t>
  </si>
  <si>
    <t>Brenda Marsh</t>
  </si>
  <si>
    <t>Taylor Schultz</t>
  </si>
  <si>
    <t>Peter Arnold MD</t>
  </si>
  <si>
    <t>Brooke Johnson</t>
  </si>
  <si>
    <t>Mary Durham</t>
  </si>
  <si>
    <t>Gerald Snyder</t>
  </si>
  <si>
    <t>Robert Hawkins</t>
  </si>
  <si>
    <t>Brianna Bailey</t>
  </si>
  <si>
    <t>Cody Love</t>
  </si>
  <si>
    <t>Michael Hunt</t>
  </si>
  <si>
    <t>Maria Mccarthy</t>
  </si>
  <si>
    <t>Mark Black</t>
  </si>
  <si>
    <t>James Roberts</t>
  </si>
  <si>
    <t>Rick Decker</t>
  </si>
  <si>
    <t>Jason Howard</t>
  </si>
  <si>
    <t>John Hayes</t>
  </si>
  <si>
    <t>Melissa Lawson</t>
  </si>
  <si>
    <t>Mitchell Johnson</t>
  </si>
  <si>
    <t>Madison Stanton</t>
  </si>
  <si>
    <t>Erin Myers</t>
  </si>
  <si>
    <t>Christina Davis</t>
  </si>
  <si>
    <t>Mark Gomez</t>
  </si>
  <si>
    <t>Connie Hansen</t>
  </si>
  <si>
    <t>Tammy Ramos</t>
  </si>
  <si>
    <t>Hannah Terry</t>
  </si>
  <si>
    <t>Lisa Gallegos</t>
  </si>
  <si>
    <t>James Haley</t>
  </si>
  <si>
    <t>Carl Pennington</t>
  </si>
  <si>
    <t>Allison Davis</t>
  </si>
  <si>
    <t>Nicholas Lee</t>
  </si>
  <si>
    <t>Thomas Olson</t>
  </si>
  <si>
    <t>Mary West</t>
  </si>
  <si>
    <t>Nicole Gilbert</t>
  </si>
  <si>
    <t>Alan Murphy</t>
  </si>
  <si>
    <t>Monica Vincent</t>
  </si>
  <si>
    <t>Rebecca Hubbard</t>
  </si>
  <si>
    <t>Kristin Sampson</t>
  </si>
  <si>
    <t>Elizabeth Lawrence</t>
  </si>
  <si>
    <t>Debbie Lamb</t>
  </si>
  <si>
    <t>Tina Hall</t>
  </si>
  <si>
    <t>Justin Chapman</t>
  </si>
  <si>
    <t>Tina Ortiz</t>
  </si>
  <si>
    <t>Anthony Elliott</t>
  </si>
  <si>
    <t>Beth Cross</t>
  </si>
  <si>
    <t>Robert Scott MD</t>
  </si>
  <si>
    <t>Robin Rice</t>
  </si>
  <si>
    <t>Sandra Rivera</t>
  </si>
  <si>
    <t>Brittany Macdonald</t>
  </si>
  <si>
    <t>Matthew Bates</t>
  </si>
  <si>
    <t>Shelia Moore</t>
  </si>
  <si>
    <t>Michelle Santana</t>
  </si>
  <si>
    <t>Ashley Robinson</t>
  </si>
  <si>
    <t>Daniel Kim</t>
  </si>
  <si>
    <t>Grace Nichols</t>
  </si>
  <si>
    <t>Tom Henderson</t>
  </si>
  <si>
    <t>Margaret Shaw</t>
  </si>
  <si>
    <t>Jennifer Nguyen</t>
  </si>
  <si>
    <t>Karen Adams</t>
  </si>
  <si>
    <t>Gabriel Andrews</t>
  </si>
  <si>
    <t>Bobby Howard</t>
  </si>
  <si>
    <t>Timothy Morris</t>
  </si>
  <si>
    <t>Richard Rivera</t>
  </si>
  <si>
    <t>Tammy Graves</t>
  </si>
  <si>
    <t>Joshua Ellis III</t>
  </si>
  <si>
    <t>Amy Fields</t>
  </si>
  <si>
    <t>Janice Clay</t>
  </si>
  <si>
    <t>Jessica Morris</t>
  </si>
  <si>
    <t>Paul Wilson</t>
  </si>
  <si>
    <t>Katherine Scott</t>
  </si>
  <si>
    <t>Louis Kelly</t>
  </si>
  <si>
    <t>Randall Osborne</t>
  </si>
  <si>
    <t>Stephen Carr</t>
  </si>
  <si>
    <t>Kyle Young</t>
  </si>
  <si>
    <t>Susan Williams</t>
  </si>
  <si>
    <t>Heather Gordon</t>
  </si>
  <si>
    <t>Russell Foster</t>
  </si>
  <si>
    <t>Andrew Blake</t>
  </si>
  <si>
    <t>John Fowler</t>
  </si>
  <si>
    <t>Douglas Martinez</t>
  </si>
  <si>
    <t>Joshua Mcgee</t>
  </si>
  <si>
    <t>Matthew Jackson</t>
  </si>
  <si>
    <t>Juan Bradley</t>
  </si>
  <si>
    <t>Dawn Pena</t>
  </si>
  <si>
    <t>Bradley Schultz</t>
  </si>
  <si>
    <t>Amanda Smith</t>
  </si>
  <si>
    <t>Thomas Spencer</t>
  </si>
  <si>
    <t>Scott Harrell</t>
  </si>
  <si>
    <t>David Norton</t>
  </si>
  <si>
    <t>Jennifer Burgess</t>
  </si>
  <si>
    <t>Gregory Green</t>
  </si>
  <si>
    <t>Alan Sanchez</t>
  </si>
  <si>
    <t>James Gilbert</t>
  </si>
  <si>
    <t>Scott Velazquez</t>
  </si>
  <si>
    <t>Jennifer Graves</t>
  </si>
  <si>
    <t>Anthony Cook II</t>
  </si>
  <si>
    <t>Sarah Evans</t>
  </si>
  <si>
    <t>Ashley Vazquez</t>
  </si>
  <si>
    <t>Samantha Bailey</t>
  </si>
  <si>
    <t>Mark Vega</t>
  </si>
  <si>
    <t>Holly Williams</t>
  </si>
  <si>
    <t>Dr. Tiffany Booker</t>
  </si>
  <si>
    <t>Sarah Banks</t>
  </si>
  <si>
    <t>Kristin Valencia</t>
  </si>
  <si>
    <t>Jordan Baxter</t>
  </si>
  <si>
    <t>Ann Moore</t>
  </si>
  <si>
    <t>David Dunlap</t>
  </si>
  <si>
    <t>John Hunt</t>
  </si>
  <si>
    <t>James Griffin</t>
  </si>
  <si>
    <t>Sandra Guerra</t>
  </si>
  <si>
    <t>Angela Harrington</t>
  </si>
  <si>
    <t>Laura Garcia</t>
  </si>
  <si>
    <t>Joy Brooks</t>
  </si>
  <si>
    <t>Kenneth Watts</t>
  </si>
  <si>
    <t>Ricky Munoz</t>
  </si>
  <si>
    <t>Daniel Garcia</t>
  </si>
  <si>
    <t>Lisa Thompson</t>
  </si>
  <si>
    <t>Olivia Holmes</t>
  </si>
  <si>
    <t>Mary Alvarez</t>
  </si>
  <si>
    <t>Jeffrey Gray</t>
  </si>
  <si>
    <t>Steven Olson</t>
  </si>
  <si>
    <t>Eric Salazar</t>
  </si>
  <si>
    <t>Michelle Fowler</t>
  </si>
  <si>
    <t>William Reynolds</t>
  </si>
  <si>
    <t>Johnathan Rogers</t>
  </si>
  <si>
    <t>Justin Sampson</t>
  </si>
  <si>
    <t>Sandra Baker</t>
  </si>
  <si>
    <t>Stephanie Tucker</t>
  </si>
  <si>
    <t>Melissa Evans</t>
  </si>
  <si>
    <t>Daniel Wheeler</t>
  </si>
  <si>
    <t>Zachary Beck</t>
  </si>
  <si>
    <t>Travis Schneider</t>
  </si>
  <si>
    <t>Scott Miranda</t>
  </si>
  <si>
    <t>Deborah Alvarado</t>
  </si>
  <si>
    <t>Mary Benson</t>
  </si>
  <si>
    <t>Mr. Tommy Mcdonald</t>
  </si>
  <si>
    <t>Jennifer Garcia</t>
  </si>
  <si>
    <t>Matthew Simon</t>
  </si>
  <si>
    <t>Brandon Ferguson PhD</t>
  </si>
  <si>
    <t>Daniel Ortega</t>
  </si>
  <si>
    <t>Scott Herrera</t>
  </si>
  <si>
    <t>Hannah Smith</t>
  </si>
  <si>
    <t>Nicole Floyd</t>
  </si>
  <si>
    <t>Katelyn Harper</t>
  </si>
  <si>
    <t>Heidi Mason</t>
  </si>
  <si>
    <t>Jennifer Moore</t>
  </si>
  <si>
    <t>Kiara Stout</t>
  </si>
  <si>
    <t>Autumn Lee</t>
  </si>
  <si>
    <t>Daniel Fitzgerald</t>
  </si>
  <si>
    <t>Margaret Wallace</t>
  </si>
  <si>
    <t>John King</t>
  </si>
  <si>
    <t>Yolanda Wallace</t>
  </si>
  <si>
    <t>Dawn Werner</t>
  </si>
  <si>
    <t>Katherine Pacheco</t>
  </si>
  <si>
    <t>Danielle Carter</t>
  </si>
  <si>
    <t>Michelle Armstrong</t>
  </si>
  <si>
    <t>Kelly Robinson DVM</t>
  </si>
  <si>
    <t>Randall Johnson</t>
  </si>
  <si>
    <t>Connor Summers</t>
  </si>
  <si>
    <t>Blake Bailey</t>
  </si>
  <si>
    <t>Mary Williams</t>
  </si>
  <si>
    <t>Paul Bentley</t>
  </si>
  <si>
    <t>Richard Nelson</t>
  </si>
  <si>
    <t>Joshua Haynes</t>
  </si>
  <si>
    <t>Joseph Edwards</t>
  </si>
  <si>
    <t>Steven Moore</t>
  </si>
  <si>
    <t>Holly Cochran</t>
  </si>
  <si>
    <t>Joshua Moody</t>
  </si>
  <si>
    <t>Jill Rhodes</t>
  </si>
  <si>
    <t>Craig Patterson</t>
  </si>
  <si>
    <t>Mrs. Megan Kelly DDS</t>
  </si>
  <si>
    <t>John Gibson</t>
  </si>
  <si>
    <t>Joshua Nelson</t>
  </si>
  <si>
    <t>Daniel Owen</t>
  </si>
  <si>
    <t>Nicole Salazar</t>
  </si>
  <si>
    <t>Colton Munoz</t>
  </si>
  <si>
    <t>Emily Vasquez</t>
  </si>
  <si>
    <t>Lucas Reynolds</t>
  </si>
  <si>
    <t>Tammy Edwards</t>
  </si>
  <si>
    <t>Monica Gutierrez</t>
  </si>
  <si>
    <t>Stacey Sampson</t>
  </si>
  <si>
    <t>Victor Gonzalez</t>
  </si>
  <si>
    <t>Valerie Contreras</t>
  </si>
  <si>
    <t>Suzanne Nunez</t>
  </si>
  <si>
    <t>Jackson Fuller</t>
  </si>
  <si>
    <t>Kristina Hernandez</t>
  </si>
  <si>
    <t>Kayla Mccann</t>
  </si>
  <si>
    <t>Travis Caldwell</t>
  </si>
  <si>
    <t>Nicholas Pacheco</t>
  </si>
  <si>
    <t>Michelle Marsh</t>
  </si>
  <si>
    <t>Jonathon Gallagher</t>
  </si>
  <si>
    <t>Todd Garcia</t>
  </si>
  <si>
    <t>Megan Krueger</t>
  </si>
  <si>
    <t>Carol Baker</t>
  </si>
  <si>
    <t>Erica Moore</t>
  </si>
  <si>
    <t>Thomas Richards</t>
  </si>
  <si>
    <t>Kimberly Shaffer</t>
  </si>
  <si>
    <t>Gary Montgomery</t>
  </si>
  <si>
    <t>William Blake</t>
  </si>
  <si>
    <t>Dennis Soto</t>
  </si>
  <si>
    <t>Jaime Lewis</t>
  </si>
  <si>
    <t>Robert Ramirez</t>
  </si>
  <si>
    <t>Ashley Davis</t>
  </si>
  <si>
    <t>Kim Horn</t>
  </si>
  <si>
    <t>Grace Lewis</t>
  </si>
  <si>
    <t>Chelsea Burch</t>
  </si>
  <si>
    <t>Brianna Harris</t>
  </si>
  <si>
    <t>Maria Garcia</t>
  </si>
  <si>
    <t>Jill Bean</t>
  </si>
  <si>
    <t>Eric Garcia</t>
  </si>
  <si>
    <t>Diana Crawford</t>
  </si>
  <si>
    <t>James Taylor</t>
  </si>
  <si>
    <t>Benjamin Stanley</t>
  </si>
  <si>
    <t>David Adams</t>
  </si>
  <si>
    <t>Brent Lopez</t>
  </si>
  <si>
    <t>Daniel Price</t>
  </si>
  <si>
    <t>Jordan Johns</t>
  </si>
  <si>
    <t>Eddie Velez</t>
  </si>
  <si>
    <t>Kenneth Esparza</t>
  </si>
  <si>
    <t>Karen Rodriguez</t>
  </si>
  <si>
    <t>Patricia Bennett</t>
  </si>
  <si>
    <t>Jacqueline Webb</t>
  </si>
  <si>
    <t>Melissa Jones</t>
  </si>
  <si>
    <t>Tyler Porter</t>
  </si>
  <si>
    <t>Joshua Singleton</t>
  </si>
  <si>
    <t>Anthony Evans</t>
  </si>
  <si>
    <t>Robin Walker</t>
  </si>
  <si>
    <t>Ronald Martin</t>
  </si>
  <si>
    <t>Martha Flynn</t>
  </si>
  <si>
    <t>Jeffrey Evans</t>
  </si>
  <si>
    <t>Angela Johnson</t>
  </si>
  <si>
    <t>Melinda Hall</t>
  </si>
  <si>
    <t>Jasmine Buck</t>
  </si>
  <si>
    <t>Laura Sanford</t>
  </si>
  <si>
    <t>Nicole Brewer</t>
  </si>
  <si>
    <t>Carlos Olsen</t>
  </si>
  <si>
    <t>Dr. Linda Fleming MD</t>
  </si>
  <si>
    <t>Scott Hansen</t>
  </si>
  <si>
    <t>James Gardner</t>
  </si>
  <si>
    <t>Julie Smith</t>
  </si>
  <si>
    <t>Bruce Rivera</t>
  </si>
  <si>
    <t>Kyle Walsh</t>
  </si>
  <si>
    <t>Charles Baxter</t>
  </si>
  <si>
    <t>Jennifer Smith</t>
  </si>
  <si>
    <t>Jay Moss</t>
  </si>
  <si>
    <t>Krista Hicks</t>
  </si>
  <si>
    <t>Donald Smith</t>
  </si>
  <si>
    <t>Tanya Hall</t>
  </si>
  <si>
    <t>Isabel Hall</t>
  </si>
  <si>
    <t>Elizabeth Fleming</t>
  </si>
  <si>
    <t>Angela Russell</t>
  </si>
  <si>
    <t>Stephen Nguyen</t>
  </si>
  <si>
    <t>Eric Hull</t>
  </si>
  <si>
    <t>Daniel Vaughn</t>
  </si>
  <si>
    <t>Alexander Martin</t>
  </si>
  <si>
    <t>Anthony Morton</t>
  </si>
  <si>
    <t>Thomas Sanchez</t>
  </si>
  <si>
    <t>Gary Palmer</t>
  </si>
  <si>
    <t>Michelle Knight</t>
  </si>
  <si>
    <t>Daniel Morton</t>
  </si>
  <si>
    <t>Jordan Vasquez</t>
  </si>
  <si>
    <t>Scott Lyons Jr.</t>
  </si>
  <si>
    <t>Jonathan Solomon</t>
  </si>
  <si>
    <t>Elizabeth Anderson</t>
  </si>
  <si>
    <t>Melissa Smith</t>
  </si>
  <si>
    <t>James Fernandez</t>
  </si>
  <si>
    <t>Mark Peters</t>
  </si>
  <si>
    <t>Peter Chavez</t>
  </si>
  <si>
    <t>Judith Glenn</t>
  </si>
  <si>
    <t>Antonio Hughes</t>
  </si>
  <si>
    <t>Frederick Finley</t>
  </si>
  <si>
    <t>Tara Lloyd</t>
  </si>
  <si>
    <t>Mark Wilkinson</t>
  </si>
  <si>
    <t>Margaret Kennedy</t>
  </si>
  <si>
    <t>Darren Thompson</t>
  </si>
  <si>
    <t>Jennifer Poole</t>
  </si>
  <si>
    <t>Felicia Fischer</t>
  </si>
  <si>
    <t>Dr. Zachary Peterson DDS</t>
  </si>
  <si>
    <t>Douglas Ferguson</t>
  </si>
  <si>
    <t>Eric Marks</t>
  </si>
  <si>
    <t>Robert Anthony</t>
  </si>
  <si>
    <t>Wanda Hughes</t>
  </si>
  <si>
    <t>Sarah Martin</t>
  </si>
  <si>
    <t>Kristopher Allison</t>
  </si>
  <si>
    <t>Heather Riley</t>
  </si>
  <si>
    <t>Rebekah Gutierrez</t>
  </si>
  <si>
    <t>Brian Webb</t>
  </si>
  <si>
    <t>Kaitlyn Parker MD</t>
  </si>
  <si>
    <t>Patrick Barnes</t>
  </si>
  <si>
    <t>Jorge Tyler</t>
  </si>
  <si>
    <t>James Ray</t>
  </si>
  <si>
    <t>George Harding</t>
  </si>
  <si>
    <t>Olivia Carpenter</t>
  </si>
  <si>
    <t>Deanna Jennings</t>
  </si>
  <si>
    <t>Hannah Butler</t>
  </si>
  <si>
    <t>Jamie Lawrence</t>
  </si>
  <si>
    <t>Tammy Finley</t>
  </si>
  <si>
    <t>Jennifer Robinson</t>
  </si>
  <si>
    <t>Jason Kelley</t>
  </si>
  <si>
    <t>Randall Ramos</t>
  </si>
  <si>
    <t>Jesus Carlson</t>
  </si>
  <si>
    <t>Peter Harris</t>
  </si>
  <si>
    <t>Samantha Thomas</t>
  </si>
  <si>
    <t>John White</t>
  </si>
  <si>
    <t>Olivia Wallace</t>
  </si>
  <si>
    <t>Angela Potts</t>
  </si>
  <si>
    <t>Virginia Martinez</t>
  </si>
  <si>
    <t>Jennifer Lopez</t>
  </si>
  <si>
    <t>Jennifer Rasmussen</t>
  </si>
  <si>
    <t>Carol Harris</t>
  </si>
  <si>
    <t>Michael Parsons</t>
  </si>
  <si>
    <t>Charles Jensen</t>
  </si>
  <si>
    <t>Darlene Gray</t>
  </si>
  <si>
    <t>Robin Preston</t>
  </si>
  <si>
    <t>Tiffany Gray</t>
  </si>
  <si>
    <t>Mrs. Cristina Stark</t>
  </si>
  <si>
    <t>Gregg Anderson</t>
  </si>
  <si>
    <t>Joshua Myers</t>
  </si>
  <si>
    <t>Linda Davis</t>
  </si>
  <si>
    <t>Dana Baldwin</t>
  </si>
  <si>
    <t>Richard Hensley</t>
  </si>
  <si>
    <t>Joseph Clayton</t>
  </si>
  <si>
    <t>Joseph Chan</t>
  </si>
  <si>
    <t>Brian Nixon</t>
  </si>
  <si>
    <t>Pamela Meyer</t>
  </si>
  <si>
    <t>Christopher Bell</t>
  </si>
  <si>
    <t>Charles Pham</t>
  </si>
  <si>
    <t>William Ortiz</t>
  </si>
  <si>
    <t>Tracy Diaz PhD</t>
  </si>
  <si>
    <t>Scott Bean</t>
  </si>
  <si>
    <t>Marcia Griffin</t>
  </si>
  <si>
    <t>Michael Williams</t>
  </si>
  <si>
    <t>Tiffany Jackson</t>
  </si>
  <si>
    <t>Benjamin Castillo</t>
  </si>
  <si>
    <t>Anna Novak</t>
  </si>
  <si>
    <t>Kristin Brandt</t>
  </si>
  <si>
    <t>Tiffany Rowe</t>
  </si>
  <si>
    <t>Kimberly Kennedy</t>
  </si>
  <si>
    <t>Karen Gillespie</t>
  </si>
  <si>
    <t>Christina Salinas</t>
  </si>
  <si>
    <t>Robert Shaffer</t>
  </si>
  <si>
    <t>Rebecca Thompson</t>
  </si>
  <si>
    <t>Kara Estrada</t>
  </si>
  <si>
    <t>Eric Simmons</t>
  </si>
  <si>
    <t>Philip Weaver</t>
  </si>
  <si>
    <t>Kaitlin Smith</t>
  </si>
  <si>
    <t>Andrew Rose</t>
  </si>
  <si>
    <t>Michael Hernandez</t>
  </si>
  <si>
    <t>Michael Cross</t>
  </si>
  <si>
    <t>April Cummings</t>
  </si>
  <si>
    <t>Edward Valentine Jr.</t>
  </si>
  <si>
    <t>Jonathan Taylor</t>
  </si>
  <si>
    <t>Andrea Oneill</t>
  </si>
  <si>
    <t>Jason Baxter</t>
  </si>
  <si>
    <t>Patrick Chan</t>
  </si>
  <si>
    <t>Jared Becker</t>
  </si>
  <si>
    <t>Donald Bryan</t>
  </si>
  <si>
    <t>Nathan Brown</t>
  </si>
  <si>
    <t>Pamela Carter</t>
  </si>
  <si>
    <t>Teresa Lopez</t>
  </si>
  <si>
    <t>Walter Romero</t>
  </si>
  <si>
    <t>Steven Barker II</t>
  </si>
  <si>
    <t>Maria Simmons</t>
  </si>
  <si>
    <t>Sharon Rogers</t>
  </si>
  <si>
    <t>Brittany Taylor</t>
  </si>
  <si>
    <t>Mr. Matthew Peterson</t>
  </si>
  <si>
    <t>Lisa Stevens</t>
  </si>
  <si>
    <t>Andrew Rodriguez</t>
  </si>
  <si>
    <t>Lee Boone</t>
  </si>
  <si>
    <t>Mr. Luis Bell</t>
  </si>
  <si>
    <t>Amber Allison</t>
  </si>
  <si>
    <t>Nathaniel Gomez</t>
  </si>
  <si>
    <t>Michael Montes</t>
  </si>
  <si>
    <t>Aaron Adams</t>
  </si>
  <si>
    <t>Christina Woods</t>
  </si>
  <si>
    <t>Christopher Blankenship</t>
  </si>
  <si>
    <t>Vincent Welch</t>
  </si>
  <si>
    <t>Frank Martinez</t>
  </si>
  <si>
    <t>Daniel Munoz</t>
  </si>
  <si>
    <t>Douglas Martin</t>
  </si>
  <si>
    <t>Richard Cook</t>
  </si>
  <si>
    <t>Elizabeth Villarreal</t>
  </si>
  <si>
    <t>Tracey Melendez MD</t>
  </si>
  <si>
    <t>Samantha Aguilar</t>
  </si>
  <si>
    <t>Carlos Burke</t>
  </si>
  <si>
    <t>Kimberly Steele</t>
  </si>
  <si>
    <t>Matthew Farley</t>
  </si>
  <si>
    <t>Suzanne Luna</t>
  </si>
  <si>
    <t>Thomas Hamilton</t>
  </si>
  <si>
    <t>Karen Macias</t>
  </si>
  <si>
    <t>Corey Torres</t>
  </si>
  <si>
    <t>Grace Torres</t>
  </si>
  <si>
    <t>Kelly Martin</t>
  </si>
  <si>
    <t>Jamie Woods</t>
  </si>
  <si>
    <t>Jared Dawson</t>
  </si>
  <si>
    <t>Steven Delacruz</t>
  </si>
  <si>
    <t>Sandy Austin</t>
  </si>
  <si>
    <t>Pamela Perez</t>
  </si>
  <si>
    <t>Maria Davidson</t>
  </si>
  <si>
    <t>John Lin</t>
  </si>
  <si>
    <t>Lori Le</t>
  </si>
  <si>
    <t>Alexandra Jones</t>
  </si>
  <si>
    <t>Karen Woods</t>
  </si>
  <si>
    <t>Shawn Sullivan</t>
  </si>
  <si>
    <t>Tracy Whitaker</t>
  </si>
  <si>
    <t>Dennis Moore</t>
  </si>
  <si>
    <t>Jason Greene</t>
  </si>
  <si>
    <t>Philip Robbins</t>
  </si>
  <si>
    <t>Ronald Villegas</t>
  </si>
  <si>
    <t>Meghan Hernandez</t>
  </si>
  <si>
    <t>Tony Wilson</t>
  </si>
  <si>
    <t>Robert Foster</t>
  </si>
  <si>
    <t>Deanna Choi</t>
  </si>
  <si>
    <t>Kenneth French</t>
  </si>
  <si>
    <t>Madison Boyd</t>
  </si>
  <si>
    <t>Leroy Walker</t>
  </si>
  <si>
    <t>Lisa Mercer</t>
  </si>
  <si>
    <t>Robert Martin</t>
  </si>
  <si>
    <t>Marcia Flowers</t>
  </si>
  <si>
    <t>Maria Morris</t>
  </si>
  <si>
    <t>Jason Steele</t>
  </si>
  <si>
    <t>Rebecca Miller</t>
  </si>
  <si>
    <t>Scott Smith</t>
  </si>
  <si>
    <t>Jeffrey Durham</t>
  </si>
  <si>
    <t>Julie Chan</t>
  </si>
  <si>
    <t>Adam Cortez</t>
  </si>
  <si>
    <t>Justin Andrews</t>
  </si>
  <si>
    <t>Makayla Reynolds</t>
  </si>
  <si>
    <t>Jennifer Hancock</t>
  </si>
  <si>
    <t>Elizabeth Hayes</t>
  </si>
  <si>
    <t>Ryan Thornton MD</t>
  </si>
  <si>
    <t>Amy Morse</t>
  </si>
  <si>
    <t>David Morales</t>
  </si>
  <si>
    <t>Charles Thornton Jr.</t>
  </si>
  <si>
    <t>Trevor Shepherd</t>
  </si>
  <si>
    <t>Kenneth Howell</t>
  </si>
  <si>
    <t>David Andrews</t>
  </si>
  <si>
    <t>Destiny Nash</t>
  </si>
  <si>
    <t>Megan Grimes</t>
  </si>
  <si>
    <t>Melissa Thompson</t>
  </si>
  <si>
    <t>Michael Cook</t>
  </si>
  <si>
    <t>Ronald Mckenzie</t>
  </si>
  <si>
    <t>Daniel Smith</t>
  </si>
  <si>
    <t>Mr. David Villanueva</t>
  </si>
  <si>
    <t>Amber Odom</t>
  </si>
  <si>
    <t>Brian White</t>
  </si>
  <si>
    <t>Kimberly Lee</t>
  </si>
  <si>
    <t>Brooke Allen</t>
  </si>
  <si>
    <t>Frederick Jones</t>
  </si>
  <si>
    <t>David Anderson</t>
  </si>
  <si>
    <t>Allen Erickson</t>
  </si>
  <si>
    <t>Herbert Ferguson</t>
  </si>
  <si>
    <t>Dr. Tyler Adams DVM</t>
  </si>
  <si>
    <t>Christian Woodard</t>
  </si>
  <si>
    <t>Megan Shah</t>
  </si>
  <si>
    <t>Benjamin Wheeler</t>
  </si>
  <si>
    <t>Robert Foley</t>
  </si>
  <si>
    <t>David Owen</t>
  </si>
  <si>
    <t>John Black</t>
  </si>
  <si>
    <t>Sarah Short</t>
  </si>
  <si>
    <t>Stacey Berger</t>
  </si>
  <si>
    <t>Patrick Daniel</t>
  </si>
  <si>
    <t>Tyler Huynh</t>
  </si>
  <si>
    <t>Lisa Baxter</t>
  </si>
  <si>
    <t>Michael Garrison</t>
  </si>
  <si>
    <t>Jon Martinez</t>
  </si>
  <si>
    <t>Jessica Hall</t>
  </si>
  <si>
    <t>Lynn Anderson</t>
  </si>
  <si>
    <t>David Larsen</t>
  </si>
  <si>
    <t>Patrick Anderson</t>
  </si>
  <si>
    <t>Megan Salas</t>
  </si>
  <si>
    <t>Stephanie Moran</t>
  </si>
  <si>
    <t>Carlos Sawyer</t>
  </si>
  <si>
    <t>Jeffrey Jones</t>
  </si>
  <si>
    <t>Christian Edwards</t>
  </si>
  <si>
    <t>Janice Stokes</t>
  </si>
  <si>
    <t>Jennifer Griffin</t>
  </si>
  <si>
    <t>Elizabeth Jennings</t>
  </si>
  <si>
    <t>Jenny Durham</t>
  </si>
  <si>
    <t>Natasha Watkins</t>
  </si>
  <si>
    <t>Blake Mitchell</t>
  </si>
  <si>
    <t>Morgan Atkinson</t>
  </si>
  <si>
    <t>Lindsay Washington</t>
  </si>
  <si>
    <t>Kathryn Garcia</t>
  </si>
  <si>
    <t>Amanda Lloyd</t>
  </si>
  <si>
    <t>Mary Cruz</t>
  </si>
  <si>
    <t>Joseph Russell</t>
  </si>
  <si>
    <t>Michelle Gross</t>
  </si>
  <si>
    <t>Robert Gomez</t>
  </si>
  <si>
    <t>Kyle Kaiser</t>
  </si>
  <si>
    <t>Mary Reyes</t>
  </si>
  <si>
    <t>Olivia Herrera MD</t>
  </si>
  <si>
    <t>Joseph Smith</t>
  </si>
  <si>
    <t>Michelle Moore</t>
  </si>
  <si>
    <t>Mark Spencer</t>
  </si>
  <si>
    <t>Terri Roberts</t>
  </si>
  <si>
    <t>Corey Clark</t>
  </si>
  <si>
    <t>Albert Black</t>
  </si>
  <si>
    <t>Michelle Johnson</t>
  </si>
  <si>
    <t>Amber Ross</t>
  </si>
  <si>
    <t>Stephen Wolf</t>
  </si>
  <si>
    <t>Virginia Watson</t>
  </si>
  <si>
    <t>Hannah Campbell</t>
  </si>
  <si>
    <t>Jennifer Snow</t>
  </si>
  <si>
    <t>John Elliott</t>
  </si>
  <si>
    <t>Jamie Robertson</t>
  </si>
  <si>
    <t>Jaime Oneill</t>
  </si>
  <si>
    <t>John Garcia</t>
  </si>
  <si>
    <t>Hector Williams</t>
  </si>
  <si>
    <t>Rebecca Nicholson</t>
  </si>
  <si>
    <t>Eric Howe</t>
  </si>
  <si>
    <t>Anthony Garrett</t>
  </si>
  <si>
    <t>Brandy Moreno</t>
  </si>
  <si>
    <t>Jessica Chang</t>
  </si>
  <si>
    <t>Randy Warner</t>
  </si>
  <si>
    <t>Mr. Michael Garcia</t>
  </si>
  <si>
    <t>Justin Rodriguez DDS</t>
  </si>
  <si>
    <t>Ashley Campbell</t>
  </si>
  <si>
    <t>Mr. Samuel Thomas</t>
  </si>
  <si>
    <t>Brenda Brooks</t>
  </si>
  <si>
    <t>Gabrielle Johnson</t>
  </si>
  <si>
    <t>Glenn Lawrence</t>
  </si>
  <si>
    <t>Wyatt Cortez</t>
  </si>
  <si>
    <t>Laurie Pierce</t>
  </si>
  <si>
    <t>Ryan Morales</t>
  </si>
  <si>
    <t>Joseph Mendoza</t>
  </si>
  <si>
    <t>Brent Lewis</t>
  </si>
  <si>
    <t>Ricky Campbell</t>
  </si>
  <si>
    <t>Patricia Brown</t>
  </si>
  <si>
    <t>Bobby Walker</t>
  </si>
  <si>
    <t>Eric Giles</t>
  </si>
  <si>
    <t>Mrs. Valerie Ramirez</t>
  </si>
  <si>
    <t>Keith Nixon</t>
  </si>
  <si>
    <t>William Gutierrez</t>
  </si>
  <si>
    <t>Jose Crawford</t>
  </si>
  <si>
    <t>Brett Obrien</t>
  </si>
  <si>
    <t>Charles Moore</t>
  </si>
  <si>
    <t>Lynn Brown</t>
  </si>
  <si>
    <t>Donna Watson</t>
  </si>
  <si>
    <t>Jocelyn Charles</t>
  </si>
  <si>
    <t>Cathy Miller</t>
  </si>
  <si>
    <t>Justin Williams</t>
  </si>
  <si>
    <t>Thomas Rosales</t>
  </si>
  <si>
    <t>Scott Khan</t>
  </si>
  <si>
    <t>Benjamin Powell</t>
  </si>
  <si>
    <t>Joshua Wilson</t>
  </si>
  <si>
    <t>Kent Freeman</t>
  </si>
  <si>
    <t>Patricia Tucker</t>
  </si>
  <si>
    <t>Lauren James</t>
  </si>
  <si>
    <t>Bradley Taylor</t>
  </si>
  <si>
    <t>Frank Arnold</t>
  </si>
  <si>
    <t>Shannon Turner</t>
  </si>
  <si>
    <t>Charles Lloyd</t>
  </si>
  <si>
    <t>Justin King</t>
  </si>
  <si>
    <t>Jenna Ramsey</t>
  </si>
  <si>
    <t>Joel Murray</t>
  </si>
  <si>
    <t>Andrew Hahn</t>
  </si>
  <si>
    <t>Shelby Gentry</t>
  </si>
  <si>
    <t>Christian Shelton</t>
  </si>
  <si>
    <t>Robin Mora</t>
  </si>
  <si>
    <t>Lindsey Wright</t>
  </si>
  <si>
    <t>Abigail Miller</t>
  </si>
  <si>
    <t>Timothy French</t>
  </si>
  <si>
    <t>Laura Garner</t>
  </si>
  <si>
    <t>Robin Brock</t>
  </si>
  <si>
    <t>Morgan Boone</t>
  </si>
  <si>
    <t>Matthew Greene</t>
  </si>
  <si>
    <t>Molly Ortiz</t>
  </si>
  <si>
    <t>Paula Roberts</t>
  </si>
  <si>
    <t>Connie Miller</t>
  </si>
  <si>
    <t>Perry Black</t>
  </si>
  <si>
    <t>Scott Bond</t>
  </si>
  <si>
    <t>Emily Rush</t>
  </si>
  <si>
    <t>Brady Padilla</t>
  </si>
  <si>
    <t>Mark Wallace</t>
  </si>
  <si>
    <t>April Collins</t>
  </si>
  <si>
    <t>Isaac Smith</t>
  </si>
  <si>
    <t>Rebecca Roman</t>
  </si>
  <si>
    <t>Jody Phillips</t>
  </si>
  <si>
    <t>Judy Lewis</t>
  </si>
  <si>
    <t>Brian Pacheco</t>
  </si>
  <si>
    <t>Thomas Nelson</t>
  </si>
  <si>
    <t>Travis Hernandez</t>
  </si>
  <si>
    <t>William Greene</t>
  </si>
  <si>
    <t>Jordan Adams</t>
  </si>
  <si>
    <t>Scott Pineda</t>
  </si>
  <si>
    <t>Luke Carpenter</t>
  </si>
  <si>
    <t>Kelly Smith</t>
  </si>
  <si>
    <t>Danielle Rodriguez</t>
  </si>
  <si>
    <t>Paul Duarte</t>
  </si>
  <si>
    <t>Cody Mccoy</t>
  </si>
  <si>
    <t>Andrea Bass</t>
  </si>
  <si>
    <t>Christopher Blake</t>
  </si>
  <si>
    <t>David Jones</t>
  </si>
  <si>
    <t>Amber Burns</t>
  </si>
  <si>
    <t>Dana Jennings</t>
  </si>
  <si>
    <t>Alexander Ferguson</t>
  </si>
  <si>
    <t>Gary Russell</t>
  </si>
  <si>
    <t>Frank Foster</t>
  </si>
  <si>
    <t>Dylan Brown</t>
  </si>
  <si>
    <t>Trevor Ross</t>
  </si>
  <si>
    <t>Sherri Gray</t>
  </si>
  <si>
    <t>Lauren Stone</t>
  </si>
  <si>
    <t>Matthew Sullivan</t>
  </si>
  <si>
    <t>William Morse</t>
  </si>
  <si>
    <t>John Molina</t>
  </si>
  <si>
    <t>Travis Hubbard</t>
  </si>
  <si>
    <t>John Andrews</t>
  </si>
  <si>
    <t>Craig Harris</t>
  </si>
  <si>
    <t>Amanda Rose MD</t>
  </si>
  <si>
    <t>Jessica Berry</t>
  </si>
  <si>
    <t>Sandra Haney</t>
  </si>
  <si>
    <t>Alexander Weeks</t>
  </si>
  <si>
    <t>Edward Duffy</t>
  </si>
  <si>
    <t>Felicia Vargas</t>
  </si>
  <si>
    <t>Darren Hall</t>
  </si>
  <si>
    <t>Elizabeth Cunningham</t>
  </si>
  <si>
    <t>Michael Peterson</t>
  </si>
  <si>
    <t>Crystal Duke</t>
  </si>
  <si>
    <t>Michael Cardenas</t>
  </si>
  <si>
    <t>Heather Meadows</t>
  </si>
  <si>
    <t>Nicole Collins</t>
  </si>
  <si>
    <t>Laurie White</t>
  </si>
  <si>
    <t>Veronica Lewis</t>
  </si>
  <si>
    <t>Brian Singh</t>
  </si>
  <si>
    <t>Ronald Young</t>
  </si>
  <si>
    <t>Cindy Bradley MD</t>
  </si>
  <si>
    <t>Nathan Hickman Jr.</t>
  </si>
  <si>
    <t>Kristin Bailey</t>
  </si>
  <si>
    <t>Shannon Booker</t>
  </si>
  <si>
    <t>Marc Glenn</t>
  </si>
  <si>
    <t>Jasmine Chavez</t>
  </si>
  <si>
    <t>Michael Ritter</t>
  </si>
  <si>
    <t>Denise Gonzalez</t>
  </si>
  <si>
    <t>Phillip Lowery</t>
  </si>
  <si>
    <t>Timothy Jordan</t>
  </si>
  <si>
    <t>Justin Garcia</t>
  </si>
  <si>
    <t>Samantha Ford</t>
  </si>
  <si>
    <t>Stanley Martinez</t>
  </si>
  <si>
    <t>Alexander Terry</t>
  </si>
  <si>
    <t>Lisa Michael</t>
  </si>
  <si>
    <t>Dennis Turner</t>
  </si>
  <si>
    <t>Kevin Benson</t>
  </si>
  <si>
    <t>Brian Phillips</t>
  </si>
  <si>
    <t>Maria Ward</t>
  </si>
  <si>
    <t>Shane Greene</t>
  </si>
  <si>
    <t>Matthew Alvarez</t>
  </si>
  <si>
    <t>Annette Weaver</t>
  </si>
  <si>
    <t>Troy Aguilar</t>
  </si>
  <si>
    <t>Frank Munoz</t>
  </si>
  <si>
    <t>Amy Johnson</t>
  </si>
  <si>
    <t>Jean Brown</t>
  </si>
  <si>
    <t>Bobby Mullen</t>
  </si>
  <si>
    <t>Mary Brady</t>
  </si>
  <si>
    <t>Gabriel Jones</t>
  </si>
  <si>
    <t>Kevin Lee</t>
  </si>
  <si>
    <t>David Wise</t>
  </si>
  <si>
    <t>Kayla Taylor</t>
  </si>
  <si>
    <t>David Williams</t>
  </si>
  <si>
    <t>Kayla Rios</t>
  </si>
  <si>
    <t>Scott Wade</t>
  </si>
  <si>
    <t>Kenneth Williams</t>
  </si>
  <si>
    <t>Tiffany Gentry</t>
  </si>
  <si>
    <t>Sarah Woods</t>
  </si>
  <si>
    <t>Timothy Jones</t>
  </si>
  <si>
    <t>Dennis Martinez</t>
  </si>
  <si>
    <t>Terry Owens</t>
  </si>
  <si>
    <t>Lori Gutierrez</t>
  </si>
  <si>
    <t>Heidi Stewart</t>
  </si>
  <si>
    <t>Larry Martinez</t>
  </si>
  <si>
    <t>William Payne</t>
  </si>
  <si>
    <t>Alisha Lewis</t>
  </si>
  <si>
    <t>Nicholas Sanders</t>
  </si>
  <si>
    <t>John Brown</t>
  </si>
  <si>
    <t>Vanessa Walker</t>
  </si>
  <si>
    <t>Colton Green</t>
  </si>
  <si>
    <t>Mark Lawson</t>
  </si>
  <si>
    <t>Collin Gentry</t>
  </si>
  <si>
    <t>Andrea Abbott</t>
  </si>
  <si>
    <t>Adrian Sanchez</t>
  </si>
  <si>
    <t>Kenneth Jones</t>
  </si>
  <si>
    <t>Crystal White</t>
  </si>
  <si>
    <t>Richard Ferguson</t>
  </si>
  <si>
    <t>Madison Morales</t>
  </si>
  <si>
    <t>Brian James</t>
  </si>
  <si>
    <t>Julia Green</t>
  </si>
  <si>
    <t>Latoya Singleton</t>
  </si>
  <si>
    <t>Cody Lopez</t>
  </si>
  <si>
    <t>Pamela Scott</t>
  </si>
  <si>
    <t>Diana Ali</t>
  </si>
  <si>
    <t>Nicole Patterson</t>
  </si>
  <si>
    <t>Kimberly Hunter</t>
  </si>
  <si>
    <t>Stacey Jones</t>
  </si>
  <si>
    <t>Courtney Williams</t>
  </si>
  <si>
    <t>Larry Stone</t>
  </si>
  <si>
    <t>Jonathan Miller</t>
  </si>
  <si>
    <t>Michael Wheeler</t>
  </si>
  <si>
    <t>Melissa Wise</t>
  </si>
  <si>
    <t>Melissa Jackson</t>
  </si>
  <si>
    <t>Mr. Leonard Jackson</t>
  </si>
  <si>
    <t>Brent Hernandez</t>
  </si>
  <si>
    <t>Deborah Price</t>
  </si>
  <si>
    <t>Christopher Gutierrez</t>
  </si>
  <si>
    <t>Tracy Foster</t>
  </si>
  <si>
    <t>Charles Nguyen</t>
  </si>
  <si>
    <t>Haley Harvey</t>
  </si>
  <si>
    <t>Katherine Hammond</t>
  </si>
  <si>
    <t>Tracy Hogan</t>
  </si>
  <si>
    <t>Ronald Davila</t>
  </si>
  <si>
    <t>Emily Reed</t>
  </si>
  <si>
    <t>Maria Thomas</t>
  </si>
  <si>
    <t>Debra Miller</t>
  </si>
  <si>
    <t>Michael Huerta</t>
  </si>
  <si>
    <t>Joy Robinson</t>
  </si>
  <si>
    <t>Brittany Kelly</t>
  </si>
  <si>
    <t>Julie Jordan</t>
  </si>
  <si>
    <t>Jacob Peters</t>
  </si>
  <si>
    <t>Caitlyn Clark</t>
  </si>
  <si>
    <t>Kimberly Ward</t>
  </si>
  <si>
    <t>Amanda Gould</t>
  </si>
  <si>
    <t>Laura Martin</t>
  </si>
  <si>
    <t>Mark Taylor</t>
  </si>
  <si>
    <t>Tyrone Roberson</t>
  </si>
  <si>
    <t>Brian Barron</t>
  </si>
  <si>
    <t>Kelly Harris</t>
  </si>
  <si>
    <t>Jeremy Moran</t>
  </si>
  <si>
    <t>Dr. Donna Bailey</t>
  </si>
  <si>
    <t>John Smith</t>
  </si>
  <si>
    <t>Sarah Pierce</t>
  </si>
  <si>
    <t>John Gallegos</t>
  </si>
  <si>
    <t>Michael Moore</t>
  </si>
  <si>
    <t>Jessica Barron</t>
  </si>
  <si>
    <t>Erika Moore</t>
  </si>
  <si>
    <t>Erin Rivera</t>
  </si>
  <si>
    <t>Alicia Krueger</t>
  </si>
  <si>
    <t>Amanda Wilson</t>
  </si>
  <si>
    <t>Joshua Scott</t>
  </si>
  <si>
    <t>Jeffrey Thompson</t>
  </si>
  <si>
    <t>Alexandria Barnes</t>
  </si>
  <si>
    <t>Brandy Allen MD</t>
  </si>
  <si>
    <t>Kendra Smith</t>
  </si>
  <si>
    <t>Mckenzie Vega</t>
  </si>
  <si>
    <t>Margaret Gonzalez</t>
  </si>
  <si>
    <t>Robert Andrews</t>
  </si>
  <si>
    <t>Dr. Brenda Frye</t>
  </si>
  <si>
    <t>Larry Pitts</t>
  </si>
  <si>
    <t>Connie Henderson</t>
  </si>
  <si>
    <t>Jessica Cruz</t>
  </si>
  <si>
    <t>Monica Torres</t>
  </si>
  <si>
    <t>Scott King</t>
  </si>
  <si>
    <t>David Hahn</t>
  </si>
  <si>
    <t>Jeffrey Baker</t>
  </si>
  <si>
    <t>Andre Payne</t>
  </si>
  <si>
    <t>Nicholas Tran</t>
  </si>
  <si>
    <t>Nicholas Davis</t>
  </si>
  <si>
    <t>Charles Dougherty</t>
  </si>
  <si>
    <t>Carolyn Smith</t>
  </si>
  <si>
    <t>Brendan Howard</t>
  </si>
  <si>
    <t>Albert Bishop</t>
  </si>
  <si>
    <t>Lisa Good</t>
  </si>
  <si>
    <t>Nicholas Mejia</t>
  </si>
  <si>
    <t>Russell Erickson</t>
  </si>
  <si>
    <t>Michael Horton</t>
  </si>
  <si>
    <t>Ricky Tran</t>
  </si>
  <si>
    <t>Jonathan Kelley</t>
  </si>
  <si>
    <t>Miss Makayla Young</t>
  </si>
  <si>
    <t>Natalie Blevins</t>
  </si>
  <si>
    <t>Elizabeth Carney</t>
  </si>
  <si>
    <t>Gerald Berg</t>
  </si>
  <si>
    <t>Jackson Ingram</t>
  </si>
  <si>
    <t>Thomas Parsons</t>
  </si>
  <si>
    <t>Emma Jennings</t>
  </si>
  <si>
    <t>Julie Padilla</t>
  </si>
  <si>
    <t>Cassandra Williams</t>
  </si>
  <si>
    <t>Jeremy Schmidt</t>
  </si>
  <si>
    <t>David Scott</t>
  </si>
  <si>
    <t>Rebekah Ferguson</t>
  </si>
  <si>
    <t>Adriana Malone</t>
  </si>
  <si>
    <t>Russell Reynolds</t>
  </si>
  <si>
    <t>Sarah Collins</t>
  </si>
  <si>
    <t>Cassandra Frey</t>
  </si>
  <si>
    <t>Tyler Murphy</t>
  </si>
  <si>
    <t>Elizabeth Simon</t>
  </si>
  <si>
    <t>Catherine Nguyen</t>
  </si>
  <si>
    <t>Kristy Ramos</t>
  </si>
  <si>
    <t>Kyle Haas</t>
  </si>
  <si>
    <t>Michael Glover</t>
  </si>
  <si>
    <t>Rebecca Walker DDS</t>
  </si>
  <si>
    <t>Julie Mata</t>
  </si>
  <si>
    <t>David Wang</t>
  </si>
  <si>
    <t>Anita Price</t>
  </si>
  <si>
    <t>Veronica Sweeney</t>
  </si>
  <si>
    <t>Laura Buck</t>
  </si>
  <si>
    <t>Peter Humphrey</t>
  </si>
  <si>
    <t>Tracey White</t>
  </si>
  <si>
    <t>Christina Fletcher</t>
  </si>
  <si>
    <t>Jamie Smith</t>
  </si>
  <si>
    <t>Denise Reynolds</t>
  </si>
  <si>
    <t>Beverly Romero</t>
  </si>
  <si>
    <t>Kelli Williamson</t>
  </si>
  <si>
    <t>Michael Mccall</t>
  </si>
  <si>
    <t>Steven Yang</t>
  </si>
  <si>
    <t>Monica Armstrong</t>
  </si>
  <si>
    <t>Karen Henson</t>
  </si>
  <si>
    <t>Beth Garcia</t>
  </si>
  <si>
    <t>Erin Long</t>
  </si>
  <si>
    <t>Richard Sweeney</t>
  </si>
  <si>
    <t>Michael Goodman</t>
  </si>
  <si>
    <t>Megan Khan</t>
  </si>
  <si>
    <t>Jacob Day</t>
  </si>
  <si>
    <t>Shannon Hunt</t>
  </si>
  <si>
    <t>Ashley Mejia</t>
  </si>
  <si>
    <t>David Johnston</t>
  </si>
  <si>
    <t>David Joseph</t>
  </si>
  <si>
    <t>Alexa Smith</t>
  </si>
  <si>
    <t>Kevin Gilbert</t>
  </si>
  <si>
    <t>Dr. Terri Valdez</t>
  </si>
  <si>
    <t>Donald Ford</t>
  </si>
  <si>
    <t>Mary Kane</t>
  </si>
  <si>
    <t>Brian Mccarty</t>
  </si>
  <si>
    <t>Kevin Clayton</t>
  </si>
  <si>
    <t>Brandy Bowman</t>
  </si>
  <si>
    <t>Dominique Hall</t>
  </si>
  <si>
    <t>Sandra Holder</t>
  </si>
  <si>
    <t>James Zuniga</t>
  </si>
  <si>
    <t>Danielle Riley</t>
  </si>
  <si>
    <t>Christine Carr</t>
  </si>
  <si>
    <t>Mark Page</t>
  </si>
  <si>
    <t>Amy Burnett</t>
  </si>
  <si>
    <t>Laura Patterson</t>
  </si>
  <si>
    <t>Emily Romero</t>
  </si>
  <si>
    <t>Michael Rivera</t>
  </si>
  <si>
    <t>Rebecca Jones</t>
  </si>
  <si>
    <t>Eric Colon</t>
  </si>
  <si>
    <t>Megan Burns DVM</t>
  </si>
  <si>
    <t>Zachary Pearson</t>
  </si>
  <si>
    <t>Michael Owens</t>
  </si>
  <si>
    <t>Anna Morse</t>
  </si>
  <si>
    <t>Cheryl Sandoval</t>
  </si>
  <si>
    <t>April Romero</t>
  </si>
  <si>
    <t>Kevin Hernandez</t>
  </si>
  <si>
    <t>Michael Morris</t>
  </si>
  <si>
    <t>Tanner Ortiz</t>
  </si>
  <si>
    <t>Gina Finley</t>
  </si>
  <si>
    <t>Ralph Luna</t>
  </si>
  <si>
    <t>Phillip Hayden</t>
  </si>
  <si>
    <t>Melinda Long</t>
  </si>
  <si>
    <t>Jimmy Edwards</t>
  </si>
  <si>
    <t>Erin Wilson</t>
  </si>
  <si>
    <t>Brittney Wheeler</t>
  </si>
  <si>
    <t>Charles Anderson</t>
  </si>
  <si>
    <t>John Carter</t>
  </si>
  <si>
    <t>Erin Johnson</t>
  </si>
  <si>
    <t>Howard Richardson</t>
  </si>
  <si>
    <t>Victoria Williams</t>
  </si>
  <si>
    <t>Mrs. Jennifer Ruiz</t>
  </si>
  <si>
    <t>Jason Parker</t>
  </si>
  <si>
    <t>Rebecca Elliott</t>
  </si>
  <si>
    <t>Rebecca Rodriguez</t>
  </si>
  <si>
    <t>Juan Wright</t>
  </si>
  <si>
    <t>Anna Reid</t>
  </si>
  <si>
    <t>Nicholas Floyd</t>
  </si>
  <si>
    <t>Erika Kim</t>
  </si>
  <si>
    <t>Terrance Jackson</t>
  </si>
  <si>
    <t>William Banks</t>
  </si>
  <si>
    <t>Mackenzie Diaz</t>
  </si>
  <si>
    <t>Jason Neal</t>
  </si>
  <si>
    <t>Aaron Scott</t>
  </si>
  <si>
    <t>Robert Peterson</t>
  </si>
  <si>
    <t>Cameron Russell</t>
  </si>
  <si>
    <t>Jessica Porter</t>
  </si>
  <si>
    <t>Mr. Robert Collins</t>
  </si>
  <si>
    <t>Crystal Taylor</t>
  </si>
  <si>
    <t>William Ray</t>
  </si>
  <si>
    <t>Deborah Colon</t>
  </si>
  <si>
    <t>Joseph Benson</t>
  </si>
  <si>
    <t>Jennifer Bennett</t>
  </si>
  <si>
    <t>Sally Thomas</t>
  </si>
  <si>
    <t>Stacy Hart</t>
  </si>
  <si>
    <t>Jade Rogers</t>
  </si>
  <si>
    <t>Brian Mejia</t>
  </si>
  <si>
    <t>Mason Moon</t>
  </si>
  <si>
    <t>Nathan Blanchard</t>
  </si>
  <si>
    <t>Carrie Brown</t>
  </si>
  <si>
    <t>Christine Parker</t>
  </si>
  <si>
    <t>Jeffrey Alvarez</t>
  </si>
  <si>
    <t>Matthew Jennings</t>
  </si>
  <si>
    <t>Sabrina Chapman</t>
  </si>
  <si>
    <t>Sara Yang</t>
  </si>
  <si>
    <t>Thomas Logan</t>
  </si>
  <si>
    <t>Ashley Horn</t>
  </si>
  <si>
    <t>John Moore</t>
  </si>
  <si>
    <t>Amanda Brown</t>
  </si>
  <si>
    <t>Stacey Dixon</t>
  </si>
  <si>
    <t>Jill Ramirez</t>
  </si>
  <si>
    <t>Anthony Mitchell</t>
  </si>
  <si>
    <t>Katherine Weaver</t>
  </si>
  <si>
    <t>Rachel Macdonald</t>
  </si>
  <si>
    <t>Amy Lee</t>
  </si>
  <si>
    <t>Matthew Rivas</t>
  </si>
  <si>
    <t>Allison Miller</t>
  </si>
  <si>
    <t>Jennifer Ray MD</t>
  </si>
  <si>
    <t>Jason Barnes</t>
  </si>
  <si>
    <t>Erica Yang</t>
  </si>
  <si>
    <t>Jason Kirk</t>
  </si>
  <si>
    <t>Michael Smith</t>
  </si>
  <si>
    <t>Ronald Baker</t>
  </si>
  <si>
    <t>Mark Rangel</t>
  </si>
  <si>
    <t>Mrs. Julia Chavez DDS</t>
  </si>
  <si>
    <t>Johnny Escobar</t>
  </si>
  <si>
    <t>Jeremy Cochran</t>
  </si>
  <si>
    <t>Denise Stewart</t>
  </si>
  <si>
    <t>Reginald Brown</t>
  </si>
  <si>
    <t>Charles Mendez</t>
  </si>
  <si>
    <t>Jordan Morse</t>
  </si>
  <si>
    <t>Brittney Boyd</t>
  </si>
  <si>
    <t>Brandy Hogan</t>
  </si>
  <si>
    <t>James Ball</t>
  </si>
  <si>
    <t>Nicole Scott</t>
  </si>
  <si>
    <t>Aaron Gonzalez</t>
  </si>
  <si>
    <t>Matthew David Jr.</t>
  </si>
  <si>
    <t>Mitchell Daniels</t>
  </si>
  <si>
    <t>Dakota Vaughn</t>
  </si>
  <si>
    <t>Jennifer Torres</t>
  </si>
  <si>
    <t>Sergio Massey</t>
  </si>
  <si>
    <t>Brianna Aguilar</t>
  </si>
  <si>
    <t>Bryce Thompson</t>
  </si>
  <si>
    <t>Deborah Hawkins</t>
  </si>
  <si>
    <t>William Chambers</t>
  </si>
  <si>
    <t>Ryan Conner</t>
  </si>
  <si>
    <t>Larry Rowland</t>
  </si>
  <si>
    <t>Deborah Smith</t>
  </si>
  <si>
    <t>Timothy Wilson</t>
  </si>
  <si>
    <t>Jose Ramsey</t>
  </si>
  <si>
    <t>Shane Garcia</t>
  </si>
  <si>
    <t>John Banks</t>
  </si>
  <si>
    <t>Amy Wilcox</t>
  </si>
  <si>
    <t>Darrell Coleman</t>
  </si>
  <si>
    <t>Jacqueline Ramos</t>
  </si>
  <si>
    <t>Michael Wong</t>
  </si>
  <si>
    <t>Bradley Brown</t>
  </si>
  <si>
    <t>Anna House</t>
  </si>
  <si>
    <t>April Rhodes</t>
  </si>
  <si>
    <t>Brian Peters</t>
  </si>
  <si>
    <t>Nicholas Smith</t>
  </si>
  <si>
    <t>Gregory Roberts</t>
  </si>
  <si>
    <t>Michael Conrad</t>
  </si>
  <si>
    <t>Michael Thompson</t>
  </si>
  <si>
    <t>William Jackson</t>
  </si>
  <si>
    <t>Julie Conway</t>
  </si>
  <si>
    <t>Kara Wong</t>
  </si>
  <si>
    <t>Martha Dalton</t>
  </si>
  <si>
    <t>David Greene</t>
  </si>
  <si>
    <t>Sean Huerta</t>
  </si>
  <si>
    <t>Dawn Wolf</t>
  </si>
  <si>
    <t>James Gregory</t>
  </si>
  <si>
    <t>Natalie Caldwell</t>
  </si>
  <si>
    <t>Douglas Sullivan</t>
  </si>
  <si>
    <t>Richard Clark</t>
  </si>
  <si>
    <t>Todd Buchanan</t>
  </si>
  <si>
    <t>Anna Villanueva</t>
  </si>
  <si>
    <t>Jimmy Norman</t>
  </si>
  <si>
    <t>Crystal Wallace</t>
  </si>
  <si>
    <t>Paul Figueroa</t>
  </si>
  <si>
    <t>Melissa West</t>
  </si>
  <si>
    <t>Natasha Lester</t>
  </si>
  <si>
    <t>Abigail Moreno</t>
  </si>
  <si>
    <t>Randall Stokes</t>
  </si>
  <si>
    <t>Kyle Williams</t>
  </si>
  <si>
    <t>Edward Cummings</t>
  </si>
  <si>
    <t>Angela Nelson</t>
  </si>
  <si>
    <t>Kaylee Lewis</t>
  </si>
  <si>
    <t>Gail Morales</t>
  </si>
  <si>
    <t>Andrew Kelly</t>
  </si>
  <si>
    <t>Gary Cunningham</t>
  </si>
  <si>
    <t>Jessica White</t>
  </si>
  <si>
    <t>David Thomas</t>
  </si>
  <si>
    <t>Kevin Davis</t>
  </si>
  <si>
    <t>Michael Brown</t>
  </si>
  <si>
    <t>Jacqueline Steele</t>
  </si>
  <si>
    <t>Joseph Jenkins</t>
  </si>
  <si>
    <t>Jorge Spencer</t>
  </si>
  <si>
    <t>Erica Walker MD</t>
  </si>
  <si>
    <t>Ronald Jenkins</t>
  </si>
  <si>
    <t>Christine Cardenas</t>
  </si>
  <si>
    <t>Michael Curtis</t>
  </si>
  <si>
    <t>Sarah Smith</t>
  </si>
  <si>
    <t>Stacey Hernandez</t>
  </si>
  <si>
    <t>Deborah Reed</t>
  </si>
  <si>
    <t>Kathleen Randolph</t>
  </si>
  <si>
    <t>Samuel Phillips</t>
  </si>
  <si>
    <t>Samantha Holmes</t>
  </si>
  <si>
    <t>Kari Conner</t>
  </si>
  <si>
    <t>Michelle Thomas</t>
  </si>
  <si>
    <t>Peter Campbell</t>
  </si>
  <si>
    <t>Dawn Daniel</t>
  </si>
  <si>
    <t>Eric Smith</t>
  </si>
  <si>
    <t>David Bryant</t>
  </si>
  <si>
    <t>Nathan Ellison</t>
  </si>
  <si>
    <t>Victoria Hobbs</t>
  </si>
  <si>
    <t>Jeffrey Ellis</t>
  </si>
  <si>
    <t>Mr. Robert Cooper Jr.</t>
  </si>
  <si>
    <t>Catherine Griffin</t>
  </si>
  <si>
    <t>Jessica Calhoun</t>
  </si>
  <si>
    <t>Lisa Lawrence</t>
  </si>
  <si>
    <t>Julia Ruiz</t>
  </si>
  <si>
    <t>Gary Scott</t>
  </si>
  <si>
    <t>Edward Jones</t>
  </si>
  <si>
    <t>Brian Bishop</t>
  </si>
  <si>
    <t>Miranda Perkins DDS</t>
  </si>
  <si>
    <t>Zachary Stark</t>
  </si>
  <si>
    <t>Tonya Graham</t>
  </si>
  <si>
    <t>Faith Ritter</t>
  </si>
  <si>
    <t>Lauren King DVM</t>
  </si>
  <si>
    <t>Alyssa Hernandez</t>
  </si>
  <si>
    <t>William Mitchell</t>
  </si>
  <si>
    <t>Larry Henderson</t>
  </si>
  <si>
    <t>Hannah Wilson</t>
  </si>
  <si>
    <t>Veronica Ortiz</t>
  </si>
  <si>
    <t>Brandy Anderson</t>
  </si>
  <si>
    <t>Shawna Brown</t>
  </si>
  <si>
    <t>Julie Sandoval</t>
  </si>
  <si>
    <t>David Johnson</t>
  </si>
  <si>
    <t>David Gray</t>
  </si>
  <si>
    <t>Carlos Reid</t>
  </si>
  <si>
    <t>David Lewis</t>
  </si>
  <si>
    <t>Michael Stokes</t>
  </si>
  <si>
    <t>Michelle Kerr</t>
  </si>
  <si>
    <t>Jason Wong</t>
  </si>
  <si>
    <t>Jesus Sawyer</t>
  </si>
  <si>
    <t>Scott Marsh</t>
  </si>
  <si>
    <t>Mario Clark</t>
  </si>
  <si>
    <t>Katherine Boone</t>
  </si>
  <si>
    <t>Katherine Chang</t>
  </si>
  <si>
    <t>James Jones</t>
  </si>
  <si>
    <t>Elizabeth Dean</t>
  </si>
  <si>
    <t>Kayla Bennett</t>
  </si>
  <si>
    <t>Gabriel Whitaker</t>
  </si>
  <si>
    <t>Timothy Martin</t>
  </si>
  <si>
    <t>Melanie Thompson</t>
  </si>
  <si>
    <t>Todd Melendez</t>
  </si>
  <si>
    <t>Kimberly Reynolds</t>
  </si>
  <si>
    <t>Timothy Flowers</t>
  </si>
  <si>
    <t>Jeanette Nielsen</t>
  </si>
  <si>
    <t>Paige Thompson</t>
  </si>
  <si>
    <t>Brooke Schwartz</t>
  </si>
  <si>
    <t>Donna Stephenson</t>
  </si>
  <si>
    <t>Andrew Miller</t>
  </si>
  <si>
    <t>Michael Olsen</t>
  </si>
  <si>
    <t>Sharon Stevens</t>
  </si>
  <si>
    <t>Nicole Jackson</t>
  </si>
  <si>
    <t>Tabitha Clark</t>
  </si>
  <si>
    <t>James Kim</t>
  </si>
  <si>
    <t>Richard Noble</t>
  </si>
  <si>
    <t>Kimberly Taylor</t>
  </si>
  <si>
    <t>Michaela Strickland</t>
  </si>
  <si>
    <t>Charles Ford</t>
  </si>
  <si>
    <t>Allen Sanchez</t>
  </si>
  <si>
    <t>Xavier Webb</t>
  </si>
  <si>
    <t>Sandra Kim</t>
  </si>
  <si>
    <t>Patrick Russell</t>
  </si>
  <si>
    <t>Crystal Walker</t>
  </si>
  <si>
    <t>Hannah Berg</t>
  </si>
  <si>
    <t>Tina Padilla</t>
  </si>
  <si>
    <t>Mr. Jeffery Lee</t>
  </si>
  <si>
    <t>Shannon York</t>
  </si>
  <si>
    <t>Matthew Wang</t>
  </si>
  <si>
    <t>Gary Morgan</t>
  </si>
  <si>
    <t>Kevin Robinson</t>
  </si>
  <si>
    <t>Patty Walker</t>
  </si>
  <si>
    <t>Samantha Jackson</t>
  </si>
  <si>
    <t>Tim West</t>
  </si>
  <si>
    <t>Emily Martin</t>
  </si>
  <si>
    <t>Phillip Maddox</t>
  </si>
  <si>
    <t>George Odonnell</t>
  </si>
  <si>
    <t>Molly Graves</t>
  </si>
  <si>
    <t>Kent Cole</t>
  </si>
  <si>
    <t>Judith Johnson</t>
  </si>
  <si>
    <t>Jason Maddox</t>
  </si>
  <si>
    <t>Tiffany Ward</t>
  </si>
  <si>
    <t>Marcia Lin</t>
  </si>
  <si>
    <t>Matthew Hall</t>
  </si>
  <si>
    <t>Richard Russo</t>
  </si>
  <si>
    <t>Adam Maynard</t>
  </si>
  <si>
    <t>Michael Hurst</t>
  </si>
  <si>
    <t>Jessica Reese</t>
  </si>
  <si>
    <t>Michael Hanson</t>
  </si>
  <si>
    <t>Michael Campbell</t>
  </si>
  <si>
    <t>Heather Marshall</t>
  </si>
  <si>
    <t>Alyssa Hopkins</t>
  </si>
  <si>
    <t>Christopher Byrd</t>
  </si>
  <si>
    <t>Erik Pittman</t>
  </si>
  <si>
    <t>Diana Moore</t>
  </si>
  <si>
    <t>Erica Brown</t>
  </si>
  <si>
    <t>Nathan Perez</t>
  </si>
  <si>
    <t>Laura Johnson</t>
  </si>
  <si>
    <t>Nathan Wagner</t>
  </si>
  <si>
    <t>Peter Thomas</t>
  </si>
  <si>
    <t>Henry Dunn</t>
  </si>
  <si>
    <t>Steven Kelley</t>
  </si>
  <si>
    <t>Mrs. Megan Potts MD</t>
  </si>
  <si>
    <t>Jim Monroe</t>
  </si>
  <si>
    <t>Joanna Martin</t>
  </si>
  <si>
    <t>Andrea Flores</t>
  </si>
  <si>
    <t>Lee Keller</t>
  </si>
  <si>
    <t>Michael Perkins</t>
  </si>
  <si>
    <t>Heather Simpson</t>
  </si>
  <si>
    <t>Lisa Wood</t>
  </si>
  <si>
    <t>Steven Nguyen</t>
  </si>
  <si>
    <t>Melissa Hughes</t>
  </si>
  <si>
    <t>Lynn Ramos</t>
  </si>
  <si>
    <t>Jacob Wu</t>
  </si>
  <si>
    <t>Stephanie Hansen</t>
  </si>
  <si>
    <t>Teresa Norris</t>
  </si>
  <si>
    <t>Samuel Prince</t>
  </si>
  <si>
    <t>Timothy Dunlap</t>
  </si>
  <si>
    <t>Patricia Brewer</t>
  </si>
  <si>
    <t>Patricia Jones</t>
  </si>
  <si>
    <t>Anne Jones</t>
  </si>
  <si>
    <t>Cathy Evans</t>
  </si>
  <si>
    <t>Katherine Page</t>
  </si>
  <si>
    <t>Anthony Harris</t>
  </si>
  <si>
    <t>Mary Wells</t>
  </si>
  <si>
    <t>Marcus Baker</t>
  </si>
  <si>
    <t>Jose Hampton</t>
  </si>
  <si>
    <t>Trevor Lopez</t>
  </si>
  <si>
    <t>Melinda Allen</t>
  </si>
  <si>
    <t>Anna Jackson</t>
  </si>
  <si>
    <t>Sherry Mitchell PhD</t>
  </si>
  <si>
    <t>Curtis Mejia</t>
  </si>
  <si>
    <t>Mathew Bauer</t>
  </si>
  <si>
    <t>David Thompson</t>
  </si>
  <si>
    <t>Samantha Santana</t>
  </si>
  <si>
    <t>Evan Carroll</t>
  </si>
  <si>
    <t>Diane Roth</t>
  </si>
  <si>
    <t>Dawn Taylor</t>
  </si>
  <si>
    <t>Cynthia Moore</t>
  </si>
  <si>
    <t>Adam Spencer</t>
  </si>
  <si>
    <t>Tina Harrington</t>
  </si>
  <si>
    <t>Eric Richmond</t>
  </si>
  <si>
    <t>Deborah Shaw</t>
  </si>
  <si>
    <t>Barry Lewis</t>
  </si>
  <si>
    <t>Loretta Holt</t>
  </si>
  <si>
    <t>Jessica Perry</t>
  </si>
  <si>
    <t>David Weiss</t>
  </si>
  <si>
    <t>Bruce Johnson</t>
  </si>
  <si>
    <t>Brandon Dominguez</t>
  </si>
  <si>
    <t>Bradley Walker</t>
  </si>
  <si>
    <t>Kevin Torres</t>
  </si>
  <si>
    <t>Luke Sampson</t>
  </si>
  <si>
    <t>Joshua Rice</t>
  </si>
  <si>
    <t>James Jenkins</t>
  </si>
  <si>
    <t>Brooke Wilson</t>
  </si>
  <si>
    <t>Megan Melton</t>
  </si>
  <si>
    <t>Christian Lambert</t>
  </si>
  <si>
    <t>James Hoffman</t>
  </si>
  <si>
    <t>Christine Ramos</t>
  </si>
  <si>
    <t>Philip Ibarra</t>
  </si>
  <si>
    <t>Katherine Frey</t>
  </si>
  <si>
    <t>Michelle Dominguez</t>
  </si>
  <si>
    <t>Melissa Winters</t>
  </si>
  <si>
    <t>Brian Hunter</t>
  </si>
  <si>
    <t>Donna Morris</t>
  </si>
  <si>
    <t>Ashley Bowen</t>
  </si>
  <si>
    <t>Allison Clay</t>
  </si>
  <si>
    <t>Troy Baker</t>
  </si>
  <si>
    <t>Alexis Snyder</t>
  </si>
  <si>
    <t>Joseph Carrillo</t>
  </si>
  <si>
    <t>Ronald Crawford</t>
  </si>
  <si>
    <t>Michael Howard</t>
  </si>
  <si>
    <t>Judy Perez</t>
  </si>
  <si>
    <t>Nicole Clark</t>
  </si>
  <si>
    <t>Russell Bates</t>
  </si>
  <si>
    <t>Kathy Jones</t>
  </si>
  <si>
    <t>Sarah Garner</t>
  </si>
  <si>
    <t>Emily Oneal</t>
  </si>
  <si>
    <t>Vanessa Maddox</t>
  </si>
  <si>
    <t>Olivia Berry</t>
  </si>
  <si>
    <t>Raymond Brown</t>
  </si>
  <si>
    <t>Joel Smith</t>
  </si>
  <si>
    <t>Diana Sloan</t>
  </si>
  <si>
    <t>Tracy Sanders</t>
  </si>
  <si>
    <t>Shannon Taylor</t>
  </si>
  <si>
    <t>Colleen Murray</t>
  </si>
  <si>
    <t>Brian Maldonado</t>
  </si>
  <si>
    <t>Alexa Johnson</t>
  </si>
  <si>
    <t>Thomas Hill Jr.</t>
  </si>
  <si>
    <t>David Robinson</t>
  </si>
  <si>
    <t>Andre Goodwin</t>
  </si>
  <si>
    <t>Joseph Henry</t>
  </si>
  <si>
    <t>Michael Steele</t>
  </si>
  <si>
    <t>Lisa Curtis</t>
  </si>
  <si>
    <t>George Oconnor</t>
  </si>
  <si>
    <t>Katherine Thomas</t>
  </si>
  <si>
    <t>Erika Weaver</t>
  </si>
  <si>
    <t>Melissa Pierce</t>
  </si>
  <si>
    <t>Donald Stewart</t>
  </si>
  <si>
    <t>Christine Hammond</t>
  </si>
  <si>
    <t>Tamara Stone</t>
  </si>
  <si>
    <t>Paul Patterson</t>
  </si>
  <si>
    <t>Susan Kelley</t>
  </si>
  <si>
    <t>James Hart DDS</t>
  </si>
  <si>
    <t>David Smith</t>
  </si>
  <si>
    <t>Eric Fisher</t>
  </si>
  <si>
    <t>Kelly Rojas</t>
  </si>
  <si>
    <t>Deborah Long</t>
  </si>
  <si>
    <t>Brandon Johnson II</t>
  </si>
  <si>
    <t>Gregory Jackson</t>
  </si>
  <si>
    <t>James Martinez</t>
  </si>
  <si>
    <t>Eric Hunt</t>
  </si>
  <si>
    <t>Ricardo King</t>
  </si>
  <si>
    <t>Jeffrey Stephens</t>
  </si>
  <si>
    <t>Michelle Warner</t>
  </si>
  <si>
    <t>Angel Ryan</t>
  </si>
  <si>
    <t>Eric Lowery</t>
  </si>
  <si>
    <t>Sherry Jones</t>
  </si>
  <si>
    <t>Carol Goodman</t>
  </si>
  <si>
    <t>Jamie Bell</t>
  </si>
  <si>
    <t>Patrick Mason</t>
  </si>
  <si>
    <t>Jonathon Scott</t>
  </si>
  <si>
    <t>Peggy Singleton</t>
  </si>
  <si>
    <t>Jesse Hinton</t>
  </si>
  <si>
    <t>Christina Wiley</t>
  </si>
  <si>
    <t>Lynn Edwards</t>
  </si>
  <si>
    <t>Sarah Gomez MD</t>
  </si>
  <si>
    <t>Adam Riddle</t>
  </si>
  <si>
    <t>Anna Moses</t>
  </si>
  <si>
    <t>Brenda Crawford</t>
  </si>
  <si>
    <t>Daniel Mills</t>
  </si>
  <si>
    <t>Kaitlyn Adams</t>
  </si>
  <si>
    <t>Brett Vincent</t>
  </si>
  <si>
    <t>Jill Brennan</t>
  </si>
  <si>
    <t>Robert Hall</t>
  </si>
  <si>
    <t>Richard Brown</t>
  </si>
  <si>
    <t>Sara Mccoy</t>
  </si>
  <si>
    <t>Richard Lee</t>
  </si>
  <si>
    <t>Mike Berry</t>
  </si>
  <si>
    <t>Thomas Ward</t>
  </si>
  <si>
    <t>Andrea Jenkins</t>
  </si>
  <si>
    <t>Debbie Snow</t>
  </si>
  <si>
    <t>Alicia Hill</t>
  </si>
  <si>
    <t>Darlene Nelson</t>
  </si>
  <si>
    <t>Tonya Hess</t>
  </si>
  <si>
    <t>Mr. Micheal Ray</t>
  </si>
  <si>
    <t>Becky Shepherd</t>
  </si>
  <si>
    <t>Heather Mitchell</t>
  </si>
  <si>
    <t>Jessica Murphy</t>
  </si>
  <si>
    <t>Bradley Harmon</t>
  </si>
  <si>
    <t>Sarah Wolfe</t>
  </si>
  <si>
    <t>Jeffrey Wells</t>
  </si>
  <si>
    <t>Adam Smith</t>
  </si>
  <si>
    <t>Timothy Small</t>
  </si>
  <si>
    <t>Michelle Jones</t>
  </si>
  <si>
    <t>Christine Torres DDS</t>
  </si>
  <si>
    <t>Melissa Flores</t>
  </si>
  <si>
    <t>Erik Wilson</t>
  </si>
  <si>
    <t>Daniel Perez</t>
  </si>
  <si>
    <t>Donald Oconnor</t>
  </si>
  <si>
    <t>Michelle Mcdaniel</t>
  </si>
  <si>
    <t>Amber Davis</t>
  </si>
  <si>
    <t>Justin Bautista</t>
  </si>
  <si>
    <t>Joan Crane</t>
  </si>
  <si>
    <t>Cynthia Gates</t>
  </si>
  <si>
    <t>Paula Case</t>
  </si>
  <si>
    <t>Douglas Hale</t>
  </si>
  <si>
    <t>Carrie Thornton</t>
  </si>
  <si>
    <t>Stacy Sanchez</t>
  </si>
  <si>
    <t>Patricia Cobb</t>
  </si>
  <si>
    <t>Stephanie Harris</t>
  </si>
  <si>
    <t>Christopher Nichols</t>
  </si>
  <si>
    <t>Ian Sullivan</t>
  </si>
  <si>
    <t>Wyatt Martinez II</t>
  </si>
  <si>
    <t>Jesus Dawson</t>
  </si>
  <si>
    <t>Bradley Holmes</t>
  </si>
  <si>
    <t>Nicholas Rollins</t>
  </si>
  <si>
    <t>Sharon Choi</t>
  </si>
  <si>
    <t>Megan Boyd</t>
  </si>
  <si>
    <t>Angel Griffith</t>
  </si>
  <si>
    <t>Nicholas Martinez</t>
  </si>
  <si>
    <t>Barbara Turner MD</t>
  </si>
  <si>
    <t>Micheal Miller</t>
  </si>
  <si>
    <t>Kevin Wagner</t>
  </si>
  <si>
    <t>Kenneth Cox</t>
  </si>
  <si>
    <t>Nicholas Turner</t>
  </si>
  <si>
    <t>Christy Dennis</t>
  </si>
  <si>
    <t>Kelli Payne</t>
  </si>
  <si>
    <t>Gabrielle Page</t>
  </si>
  <si>
    <t>Zachary Caldwell</t>
  </si>
  <si>
    <t>Kristin Roberson</t>
  </si>
  <si>
    <t>Judy Brown</t>
  </si>
  <si>
    <t>Stacy Chen</t>
  </si>
  <si>
    <t>Christopher Velazquez</t>
  </si>
  <si>
    <t>Paul Acosta</t>
  </si>
  <si>
    <t>Amanda Novak</t>
  </si>
  <si>
    <t>Jennifer Armstrong</t>
  </si>
  <si>
    <t>Lisa Wade</t>
  </si>
  <si>
    <t>Alejandro Weaver</t>
  </si>
  <si>
    <t>Nathan Harris</t>
  </si>
  <si>
    <t>Sandra Lucas MD</t>
  </si>
  <si>
    <t>Eric Chang</t>
  </si>
  <si>
    <t>Brandi Rodriguez</t>
  </si>
  <si>
    <t>Sandra Lopez</t>
  </si>
  <si>
    <t>Kaitlyn Collier PhD</t>
  </si>
  <si>
    <t>Alisha Williams</t>
  </si>
  <si>
    <t>Joseph Brown</t>
  </si>
  <si>
    <t>Nicole Butler</t>
  </si>
  <si>
    <t>Pamela Walton</t>
  </si>
  <si>
    <t>Courtney Johnson</t>
  </si>
  <si>
    <t>Rebecca Mccarthy</t>
  </si>
  <si>
    <t>Stacy Robertson</t>
  </si>
  <si>
    <t>Devon Moore</t>
  </si>
  <si>
    <t>Jessica Sharp</t>
  </si>
  <si>
    <t>Sharon Peck</t>
  </si>
  <si>
    <t>Jason Brown</t>
  </si>
  <si>
    <t>Dustin Boyer</t>
  </si>
  <si>
    <t>Jennifer Alexander</t>
  </si>
  <si>
    <t>James Rhodes</t>
  </si>
  <si>
    <t>Kyle Moore</t>
  </si>
  <si>
    <t>Zachary Nelson</t>
  </si>
  <si>
    <t>Gregory Villarreal</t>
  </si>
  <si>
    <t>Cheryl Cook</t>
  </si>
  <si>
    <t>Chase Lopez</t>
  </si>
  <si>
    <t>Jennifer Frey</t>
  </si>
  <si>
    <t>Daniel Bruce</t>
  </si>
  <si>
    <t>Tristan Scott</t>
  </si>
  <si>
    <t>Timothy Farley</t>
  </si>
  <si>
    <t>Adam Lozano</t>
  </si>
  <si>
    <t>Yvonne Murray</t>
  </si>
  <si>
    <t>Deanna Hodges</t>
  </si>
  <si>
    <t>Crystal Miller</t>
  </si>
  <si>
    <t>Bridget Hernandez</t>
  </si>
  <si>
    <t>Patrick Richardson</t>
  </si>
  <si>
    <t>Michael Gonzalez</t>
  </si>
  <si>
    <t>Laura Lucero</t>
  </si>
  <si>
    <t>Robert Pittman</t>
  </si>
  <si>
    <t>Jennifer Glass</t>
  </si>
  <si>
    <t>Timothy Lee</t>
  </si>
  <si>
    <t>David Haney Jr.</t>
  </si>
  <si>
    <t>Heather Ross</t>
  </si>
  <si>
    <t>Patricia Hall</t>
  </si>
  <si>
    <t>Richard Bond</t>
  </si>
  <si>
    <t>Michael Lopez</t>
  </si>
  <si>
    <t>Christine Johnson</t>
  </si>
  <si>
    <t>Michelle Summers</t>
  </si>
  <si>
    <t>Michelle Brown</t>
  </si>
  <si>
    <t>Lauren Thomas</t>
  </si>
  <si>
    <t>Timothy Johnson</t>
  </si>
  <si>
    <t>Alexandra Gonzalez</t>
  </si>
  <si>
    <t>Philip Vega</t>
  </si>
  <si>
    <t>Kimberly Cochran</t>
  </si>
  <si>
    <t>Douglas Ross</t>
  </si>
  <si>
    <t>Angela Ward</t>
  </si>
  <si>
    <t>Mr. Thomas Adams</t>
  </si>
  <si>
    <t>Brian Mills</t>
  </si>
  <si>
    <t>Lori Mullins</t>
  </si>
  <si>
    <t>Ashley Herring</t>
  </si>
  <si>
    <t>Janice Smith</t>
  </si>
  <si>
    <t>Lori Phillips</t>
  </si>
  <si>
    <t>Heather Turner</t>
  </si>
  <si>
    <t>Brianna Richardson</t>
  </si>
  <si>
    <t>Kimberly Walker</t>
  </si>
  <si>
    <t>Brooke Roberts</t>
  </si>
  <si>
    <t>Micheal Soto</t>
  </si>
  <si>
    <t>Matthew Ewing</t>
  </si>
  <si>
    <t>Kelly Cox</t>
  </si>
  <si>
    <t>Nicholas Anderson</t>
  </si>
  <si>
    <t>Cindy Lang MD</t>
  </si>
  <si>
    <t>Lisa Lawson</t>
  </si>
  <si>
    <t>Megan Holmes</t>
  </si>
  <si>
    <t>Daniel Steele</t>
  </si>
  <si>
    <t>Christopher Wheeler</t>
  </si>
  <si>
    <t>Kevin Craig</t>
  </si>
  <si>
    <t>Rebecca Chan</t>
  </si>
  <si>
    <t>Monica Anderson</t>
  </si>
  <si>
    <t>Jeffrey Mcdowell</t>
  </si>
  <si>
    <t>Kelly Little</t>
  </si>
  <si>
    <t>Jennifer Ellis</t>
  </si>
  <si>
    <t>Kathleen Ruiz DVM</t>
  </si>
  <si>
    <t>Laura Patel</t>
  </si>
  <si>
    <t>Justin Howard</t>
  </si>
  <si>
    <t>Stephanie Smith</t>
  </si>
  <si>
    <t>Cathy Thomas</t>
  </si>
  <si>
    <t>Christopher Garcia</t>
  </si>
  <si>
    <t>Peter Allen</t>
  </si>
  <si>
    <t>Elizabeth Armstrong</t>
  </si>
  <si>
    <t>Mrs. Lindsey Gilbert</t>
  </si>
  <si>
    <t>Donna Harris</t>
  </si>
  <si>
    <t>Erica Manning</t>
  </si>
  <si>
    <t>Jeffrey Bates</t>
  </si>
  <si>
    <t>Benjamin Brown</t>
  </si>
  <si>
    <t>Andre Hernandez PhD</t>
  </si>
  <si>
    <t>Charles Roman</t>
  </si>
  <si>
    <t>Damon Powers</t>
  </si>
  <si>
    <t>Patrick Jackson</t>
  </si>
  <si>
    <t>Mary Murray</t>
  </si>
  <si>
    <t>Dominique Wagner</t>
  </si>
  <si>
    <t>Daniel Petty</t>
  </si>
  <si>
    <t>James Robles</t>
  </si>
  <si>
    <t>Jessica Cortez</t>
  </si>
  <si>
    <t>Brittany Collins</t>
  </si>
  <si>
    <t>Jillian Mack</t>
  </si>
  <si>
    <t>Lori Gonzalez</t>
  </si>
  <si>
    <t>Hunter Cox</t>
  </si>
  <si>
    <t>Anna Frey</t>
  </si>
  <si>
    <t>Rachel Jensen</t>
  </si>
  <si>
    <t>Craig Davis</t>
  </si>
  <si>
    <t>Thomas Wise</t>
  </si>
  <si>
    <t>Holly Herring</t>
  </si>
  <si>
    <t>Dustin Potter</t>
  </si>
  <si>
    <t>Michelle Barnes</t>
  </si>
  <si>
    <t>Sara Scott</t>
  </si>
  <si>
    <t>Daniel Horne II</t>
  </si>
  <si>
    <t>Joshua Brown</t>
  </si>
  <si>
    <t>Stephanie Dawson</t>
  </si>
  <si>
    <t>Tony Johnson</t>
  </si>
  <si>
    <t>Jeffrey Hull</t>
  </si>
  <si>
    <t>Corey Daniels</t>
  </si>
  <si>
    <t>Natalie Ramos</t>
  </si>
  <si>
    <t>Tammy Fernandez</t>
  </si>
  <si>
    <t>Jeremy Sanchez</t>
  </si>
  <si>
    <t>Andrew Weiss</t>
  </si>
  <si>
    <t>Lisa Gordon</t>
  </si>
  <si>
    <t>Paul Brown</t>
  </si>
  <si>
    <t>Jorge Duncan</t>
  </si>
  <si>
    <t>Megan Ramirez</t>
  </si>
  <si>
    <t>Tiffany Martin</t>
  </si>
  <si>
    <t>Elizabeth Golden</t>
  </si>
  <si>
    <t>Joseph Larson</t>
  </si>
  <si>
    <t>Brian Wilkins</t>
  </si>
  <si>
    <t>Jasmine Carson</t>
  </si>
  <si>
    <t>Amy Boyd</t>
  </si>
  <si>
    <t>Gary Collins</t>
  </si>
  <si>
    <t>Jane Smith</t>
  </si>
  <si>
    <t>Robert Lewis</t>
  </si>
  <si>
    <t>Jeremy Stevens</t>
  </si>
  <si>
    <t>Lauren Sandoval</t>
  </si>
  <si>
    <t>Jessica Lopez</t>
  </si>
  <si>
    <t>George Mercer</t>
  </si>
  <si>
    <t>Kenneth Becker</t>
  </si>
  <si>
    <t>Veronica Arnold</t>
  </si>
  <si>
    <t>Jonathan Howe</t>
  </si>
  <si>
    <t>Justin Fowler</t>
  </si>
  <si>
    <t>Ronald Martinez</t>
  </si>
  <si>
    <t>Connie Robinson</t>
  </si>
  <si>
    <t>Joshua Espinoza</t>
  </si>
  <si>
    <t>April Briggs</t>
  </si>
  <si>
    <t>Emily Smith</t>
  </si>
  <si>
    <t>Carol Morgan</t>
  </si>
  <si>
    <t>Cheryl Stone</t>
  </si>
  <si>
    <t>Shawn Johnson</t>
  </si>
  <si>
    <t>Edward Gomez</t>
  </si>
  <si>
    <t>Victor Davis</t>
  </si>
  <si>
    <t>Anthony Adkins</t>
  </si>
  <si>
    <t>Ann Phillips</t>
  </si>
  <si>
    <t>Laura Lopez</t>
  </si>
  <si>
    <t>Richard Brooks</t>
  </si>
  <si>
    <t>Gabriella Johnston</t>
  </si>
  <si>
    <t>Nancy Watkins</t>
  </si>
  <si>
    <t>Jeffrey Keller</t>
  </si>
  <si>
    <t>Travis Harper</t>
  </si>
  <si>
    <t>Christopher Houston</t>
  </si>
  <si>
    <t>Kristin Baldwin</t>
  </si>
  <si>
    <t>Taylor Diaz</t>
  </si>
  <si>
    <t>Thomas Garcia MD</t>
  </si>
  <si>
    <t>Kevin Clark</t>
  </si>
  <si>
    <t>Phillip Ramirez</t>
  </si>
  <si>
    <t>Vernon Williams</t>
  </si>
  <si>
    <t>Shannon Stokes</t>
  </si>
  <si>
    <t>Anthony Braun</t>
  </si>
  <si>
    <t>Shane Jones</t>
  </si>
  <si>
    <t>Kathleen Boyd</t>
  </si>
  <si>
    <t>Christopher Cole</t>
  </si>
  <si>
    <t>Jasmine Rodriguez</t>
  </si>
  <si>
    <t>Stephanie Jarvis</t>
  </si>
  <si>
    <t>Rachel Yang</t>
  </si>
  <si>
    <t>Marie Rangel</t>
  </si>
  <si>
    <t>Leslie Greer DVM</t>
  </si>
  <si>
    <t>John Davis</t>
  </si>
  <si>
    <t>Julian Williams</t>
  </si>
  <si>
    <t>Kimberly Nolan</t>
  </si>
  <si>
    <t>Bonnie Barnett</t>
  </si>
  <si>
    <t>Crystal Frazier</t>
  </si>
  <si>
    <t>Tammy Gonzalez</t>
  </si>
  <si>
    <t>Howard Golden</t>
  </si>
  <si>
    <t>Kathleen Le</t>
  </si>
  <si>
    <t>Jeffrey Hernandez</t>
  </si>
  <si>
    <t>Duane Bates</t>
  </si>
  <si>
    <t>Kristen Watts</t>
  </si>
  <si>
    <t>Whitney Ochoa</t>
  </si>
  <si>
    <t>Sierra Padilla</t>
  </si>
  <si>
    <t>Laura Sullivan</t>
  </si>
  <si>
    <t>Tracy Howard</t>
  </si>
  <si>
    <t>Brandon Thomas</t>
  </si>
  <si>
    <t>Daniel Henderson</t>
  </si>
  <si>
    <t>Jennifer Hill</t>
  </si>
  <si>
    <t>Michael Hawkins</t>
  </si>
  <si>
    <t>David Hogan</t>
  </si>
  <si>
    <t>Andrew Weaver</t>
  </si>
  <si>
    <t>Levi Meadows</t>
  </si>
  <si>
    <t>Robert Arnold</t>
  </si>
  <si>
    <t>Jeffery Nguyen</t>
  </si>
  <si>
    <t>Shaun Johnson</t>
  </si>
  <si>
    <t>Kevin Cain</t>
  </si>
  <si>
    <t>Sandra Buck</t>
  </si>
  <si>
    <t>Ronald Schwartz</t>
  </si>
  <si>
    <t>Gilbert Reynolds</t>
  </si>
  <si>
    <t>Melinda Little</t>
  </si>
  <si>
    <t>Hannah Valdez</t>
  </si>
  <si>
    <t>Mr. William Miller</t>
  </si>
  <si>
    <t>Luke Smith</t>
  </si>
  <si>
    <t>Jordan Villarreal</t>
  </si>
  <si>
    <t>Susan White</t>
  </si>
  <si>
    <t>Megan Burton</t>
  </si>
  <si>
    <t>Jared Myers</t>
  </si>
  <si>
    <t>Kyle Reed</t>
  </si>
  <si>
    <t>James Gates</t>
  </si>
  <si>
    <t>Charles Baird</t>
  </si>
  <si>
    <t>Stefanie Flores</t>
  </si>
  <si>
    <t>Brandy Casey</t>
  </si>
  <si>
    <t>Beverly Roman</t>
  </si>
  <si>
    <t>Angela Blake</t>
  </si>
  <si>
    <t>Randy Fernandez</t>
  </si>
  <si>
    <t>Randy Parker</t>
  </si>
  <si>
    <t>Debra Pugh</t>
  </si>
  <si>
    <t>Linda Welch</t>
  </si>
  <si>
    <t>Jennifer Santos</t>
  </si>
  <si>
    <t>Jacob Moore</t>
  </si>
  <si>
    <t>Mr. Michael Williams Jr.</t>
  </si>
  <si>
    <t>Timothy Crane</t>
  </si>
  <si>
    <t>Mitchell Hernandez</t>
  </si>
  <si>
    <t>Christopher Harris</t>
  </si>
  <si>
    <t>Ronald Myers</t>
  </si>
  <si>
    <t>Joseph Mcgee</t>
  </si>
  <si>
    <t>Lisa Greene</t>
  </si>
  <si>
    <t>Jodi Rodriguez</t>
  </si>
  <si>
    <t>Amy Mejia</t>
  </si>
  <si>
    <t>Ian Dennis</t>
  </si>
  <si>
    <t>Curtis Miller</t>
  </si>
  <si>
    <t>Kayla Watson</t>
  </si>
  <si>
    <t>Gary Yu</t>
  </si>
  <si>
    <t>Donna Hernandez</t>
  </si>
  <si>
    <t>Nicholas Dawson</t>
  </si>
  <si>
    <t>Bradley Thomas</t>
  </si>
  <si>
    <t>Denise Scott</t>
  </si>
  <si>
    <t>Molly Mcguire</t>
  </si>
  <si>
    <t>Michael Lindsey</t>
  </si>
  <si>
    <t>Andre Berger</t>
  </si>
  <si>
    <t>Karla Walker</t>
  </si>
  <si>
    <t>Rebecca Gonzalez</t>
  </si>
  <si>
    <t>Julie Davenport</t>
  </si>
  <si>
    <t>Kimberly Norris</t>
  </si>
  <si>
    <t>Peter Davis</t>
  </si>
  <si>
    <t>Timothy Thomas</t>
  </si>
  <si>
    <t>Johnathan Bentley</t>
  </si>
  <si>
    <t>Stephanie Holmes</t>
  </si>
  <si>
    <t>Marissa Choi</t>
  </si>
  <si>
    <t>Latasha Hernandez</t>
  </si>
  <si>
    <t>William Cooper</t>
  </si>
  <si>
    <t>Raymond Fischer</t>
  </si>
  <si>
    <t>Daniel Cook</t>
  </si>
  <si>
    <t>Jocelyn Campbell</t>
  </si>
  <si>
    <t>Hannah Anderson</t>
  </si>
  <si>
    <t>Michael Shaw</t>
  </si>
  <si>
    <t>Briana Curry</t>
  </si>
  <si>
    <t>Samantha Hernandez MD</t>
  </si>
  <si>
    <t>Bethany Morris</t>
  </si>
  <si>
    <t>Austin Owens</t>
  </si>
  <si>
    <t>Kristin Lopez</t>
  </si>
  <si>
    <t>Angel Wright</t>
  </si>
  <si>
    <t>David Fitzgerald</t>
  </si>
  <si>
    <t>Victor Moore</t>
  </si>
  <si>
    <t>Mrs. Kaitlyn James</t>
  </si>
  <si>
    <t>Andrew Anderson</t>
  </si>
  <si>
    <t>Kathleen Flores</t>
  </si>
  <si>
    <t>Kathryn Miller</t>
  </si>
  <si>
    <t>Amy Kennedy</t>
  </si>
  <si>
    <t>Michael Underwood</t>
  </si>
  <si>
    <t>Jean Ward</t>
  </si>
  <si>
    <t>Jacob Brady</t>
  </si>
  <si>
    <t>Carl Douglas</t>
  </si>
  <si>
    <t>Ryan Joseph</t>
  </si>
  <si>
    <t>Dawn Blevins</t>
  </si>
  <si>
    <t>Mark Martinez</t>
  </si>
  <si>
    <t>Angela Weeks</t>
  </si>
  <si>
    <t>Kevin Camacho</t>
  </si>
  <si>
    <t>Eric Zimmerman</t>
  </si>
  <si>
    <t>Timothy Lewis</t>
  </si>
  <si>
    <t>Lisa Mendoza</t>
  </si>
  <si>
    <t>Melinda Cox</t>
  </si>
  <si>
    <t>David Hill</t>
  </si>
  <si>
    <t>Joanne Dean</t>
  </si>
  <si>
    <t>Julie Davis</t>
  </si>
  <si>
    <t>Nicole Conner</t>
  </si>
  <si>
    <t>Edward Greene</t>
  </si>
  <si>
    <t>Patrick Daniels MD</t>
  </si>
  <si>
    <t>Jennifer Jones</t>
  </si>
  <si>
    <t>Katie Massey</t>
  </si>
  <si>
    <t>Jamie Gould</t>
  </si>
  <si>
    <t>Rhonda Anderson MD</t>
  </si>
  <si>
    <t>Kathryn Scott</t>
  </si>
  <si>
    <t>William Robinson</t>
  </si>
  <si>
    <t>Steven Aguilar</t>
  </si>
  <si>
    <t>Thomas Lewis</t>
  </si>
  <si>
    <t>Cody Pitts</t>
  </si>
  <si>
    <t>Justin Noble</t>
  </si>
  <si>
    <t>Dylan Clark</t>
  </si>
  <si>
    <t>Erik David</t>
  </si>
  <si>
    <t>Stephanie Robinson</t>
  </si>
  <si>
    <t>Joel Stevens</t>
  </si>
  <si>
    <t>Kathleen Smith</t>
  </si>
  <si>
    <t>Dr. Jennifer Smith DVM</t>
  </si>
  <si>
    <t>Mitchell Martin</t>
  </si>
  <si>
    <t>Sarah Wilson DVM</t>
  </si>
  <si>
    <t>Maria Martinez</t>
  </si>
  <si>
    <t>Tanya Trevino</t>
  </si>
  <si>
    <t>Sharon Medina</t>
  </si>
  <si>
    <t>Dr. Phillip Anderson</t>
  </si>
  <si>
    <t>Richard George</t>
  </si>
  <si>
    <t>Adam Evans</t>
  </si>
  <si>
    <t>Maria Murillo</t>
  </si>
  <si>
    <t>Christopher Hodges</t>
  </si>
  <si>
    <t>Jennifer Levy</t>
  </si>
  <si>
    <t>Donald Gomez</t>
  </si>
  <si>
    <t>Christopher King</t>
  </si>
  <si>
    <t>Christine Peterson</t>
  </si>
  <si>
    <t>Destiny Johns</t>
  </si>
  <si>
    <t>Ashley Meyer</t>
  </si>
  <si>
    <t>Scott Hamilton</t>
  </si>
  <si>
    <t>Walter White</t>
  </si>
  <si>
    <t>James Young</t>
  </si>
  <si>
    <t>Anita Sherman</t>
  </si>
  <si>
    <t>Justin Swanson</t>
  </si>
  <si>
    <t>James Garrett</t>
  </si>
  <si>
    <t>Angela Jenkins</t>
  </si>
  <si>
    <t>Gregory Ward</t>
  </si>
  <si>
    <t>Ms. Lori Watson</t>
  </si>
  <si>
    <t>Carol Dean</t>
  </si>
  <si>
    <t>Dr. Thomas Clark PhD</t>
  </si>
  <si>
    <t>Michael Rogers</t>
  </si>
  <si>
    <t>John Murray MD</t>
  </si>
  <si>
    <t>Jacob Clark</t>
  </si>
  <si>
    <t>Jessica Clark</t>
  </si>
  <si>
    <t>Ann Scott</t>
  </si>
  <si>
    <t>Lauren Robinson</t>
  </si>
  <si>
    <t>Kristi Choi</t>
  </si>
  <si>
    <t>Rebecca White</t>
  </si>
  <si>
    <t>Sarah Lee</t>
  </si>
  <si>
    <t>Alexandria Shepherd</t>
  </si>
  <si>
    <t>Ashley Glenn</t>
  </si>
  <si>
    <t>Benjamin Walker</t>
  </si>
  <si>
    <t>Eric Rasmussen</t>
  </si>
  <si>
    <t>Clifford Gonzalez</t>
  </si>
  <si>
    <t>Kathryn Moore</t>
  </si>
  <si>
    <t>Willie Munoz</t>
  </si>
  <si>
    <t>Sean Warren</t>
  </si>
  <si>
    <t>Robert Cruz</t>
  </si>
  <si>
    <t>Samantha Petersen</t>
  </si>
  <si>
    <t>Alicia Combs</t>
  </si>
  <si>
    <t>Miss Laura Davis</t>
  </si>
  <si>
    <t>Mrs. Kerri Weeks</t>
  </si>
  <si>
    <t>Louis Armstrong</t>
  </si>
  <si>
    <t>David Hayes</t>
  </si>
  <si>
    <t>Revenue per Conversion</t>
  </si>
  <si>
    <t>Standard Deviation</t>
  </si>
  <si>
    <t>Mode</t>
  </si>
  <si>
    <t>Median</t>
  </si>
  <si>
    <t>Mean</t>
  </si>
  <si>
    <t>IQR</t>
  </si>
  <si>
    <t>Q1</t>
  </si>
  <si>
    <t>Q3</t>
  </si>
  <si>
    <t>Max</t>
  </si>
  <si>
    <t>Min</t>
  </si>
  <si>
    <t>Lower Bound</t>
  </si>
  <si>
    <t>Upper Bound</t>
  </si>
  <si>
    <t>Row Labels</t>
  </si>
  <si>
    <t>Grand Total</t>
  </si>
  <si>
    <t>Sum of Revenue</t>
  </si>
  <si>
    <t>Average of 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</si>
  <si>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</si>
  <si>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</si>
  <si>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</si>
  <si>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</si>
  <si>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</si>
  <si>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</si>
  <si>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</si>
  <si>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</si>
  <si>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</si>
  <si>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</si>
  <si>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</si>
  <si>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</si>
  <si>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Is Rebooking</t>
  </si>
  <si>
    <t>Count of Sales Rep</t>
  </si>
  <si>
    <t>Sum of Average Order Size</t>
  </si>
  <si>
    <t>Sum of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</si>
</sst>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/>
    <xf numFmtId="0" fontId="0" fillId="4" borderId="2" xfId="0" applyFill="1" applyBorder="1"/>
    <xf numFmtId="0" fontId="6" fillId="3" borderId="2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10" fontId="0" fillId="0" borderId="0" xfId="0" applyNumberFormat="1"/>
    <xf numFmtId="0" fontId="8" fillId="5" borderId="0" xfId="0" applyFont="1" applyFill="1" applyAlignment="1">
      <alignment horizontal="center"/>
    </xf>
  </cellXfs>
  <cellStyles count="1">
    <cellStyle name="Normal" xfId="0" builtinId="0"/>
  </cellStyles>
  <dxfs count="14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Apparel.xlsx]Top 10 Sales Reps by Revenue!PivotTable6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Sales Reps by Revenue</a:t>
            </a:r>
          </a:p>
        </c:rich>
      </c:tx>
      <c:layout>
        <c:manualLayout>
          <c:xMode val="edge"/>
          <c:yMode val="edge"/>
          <c:x val="0.28683879093198994"/>
          <c:y val="4.9533052554477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98381452318461"/>
          <c:y val="0.13775262467191601"/>
          <c:w val="0.86671981627296579"/>
          <c:h val="0.656930659830311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10 Sales Reps by Revenue'!$B$1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10 Sales Reps by Revenue'!$A$2:$A$12</c:f>
              <c:strCache>
                <c:ptCount val="10"/>
                <c:pt idx="0">
                  <c:v>Joseph Smith</c:v>
                </c:pt>
                <c:pt idx="1">
                  <c:v>Jamie Smith</c:v>
                </c:pt>
                <c:pt idx="2">
                  <c:v>James Jenkins</c:v>
                </c:pt>
                <c:pt idx="3">
                  <c:v>Kevin Thomas</c:v>
                </c:pt>
                <c:pt idx="4">
                  <c:v>Adam Smith</c:v>
                </c:pt>
                <c:pt idx="5">
                  <c:v>David Scott</c:v>
                </c:pt>
                <c:pt idx="6">
                  <c:v>David Cruz</c:v>
                </c:pt>
                <c:pt idx="7">
                  <c:v>David Anderson</c:v>
                </c:pt>
                <c:pt idx="8">
                  <c:v>Thomas Nelson</c:v>
                </c:pt>
                <c:pt idx="9">
                  <c:v>Gary Morgan</c:v>
                </c:pt>
              </c:strCache>
            </c:strRef>
          </c:cat>
          <c:val>
            <c:numRef>
              <c:f>'Top 10 Sales Reps by Revenue'!$B$2:$B$12</c:f>
              <c:numCache>
                <c:formatCode>General</c:formatCode>
                <c:ptCount val="10"/>
                <c:pt idx="0">
                  <c:v>895.63</c:v>
                </c:pt>
                <c:pt idx="1">
                  <c:v>854.15000000000009</c:v>
                </c:pt>
                <c:pt idx="2">
                  <c:v>827.28</c:v>
                </c:pt>
                <c:pt idx="3">
                  <c:v>814.19</c:v>
                </c:pt>
                <c:pt idx="4">
                  <c:v>803.42000000000007</c:v>
                </c:pt>
                <c:pt idx="5">
                  <c:v>787.49</c:v>
                </c:pt>
                <c:pt idx="6">
                  <c:v>734.23</c:v>
                </c:pt>
                <c:pt idx="7">
                  <c:v>664.41000000000008</c:v>
                </c:pt>
                <c:pt idx="8">
                  <c:v>661.03</c:v>
                </c:pt>
                <c:pt idx="9">
                  <c:v>596.41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5-425A-9D6D-49BFEF0778A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0956496"/>
        <c:axId val="1030957216"/>
      </c:barChart>
      <c:catAx>
        <c:axId val="103095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Rep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57216"/>
        <c:crosses val="autoZero"/>
        <c:auto val="1"/>
        <c:lblAlgn val="ctr"/>
        <c:lblOffset val="100"/>
        <c:noMultiLvlLbl val="0"/>
      </c:catAx>
      <c:valAx>
        <c:axId val="10309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Apparel.xlsx]Order Size by Time of Day!PivotTable7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Size by 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749759405074363"/>
          <c:y val="0.16090077282006415"/>
          <c:w val="0.70220603674540683"/>
          <c:h val="0.6761442840478273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'Order Size by Time of Day'!$B$1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 Size by Time of Day'!$A$2:$A$6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'Order Size by Time of Day'!$B$2:$B$6</c:f>
              <c:numCache>
                <c:formatCode>General</c:formatCode>
                <c:ptCount val="4"/>
                <c:pt idx="0">
                  <c:v>49215.469999999965</c:v>
                </c:pt>
                <c:pt idx="1">
                  <c:v>48678.719999999979</c:v>
                </c:pt>
                <c:pt idx="2">
                  <c:v>53516.45999999997</c:v>
                </c:pt>
                <c:pt idx="3">
                  <c:v>51839.099999999984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B-40A1-904B-3892B525695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44247792"/>
        <c:axId val="544249232"/>
      </c:barChart>
      <c:catAx>
        <c:axId val="544247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49232"/>
        <c:crosses val="autoZero"/>
        <c:auto val="1"/>
        <c:lblAlgn val="ctr"/>
        <c:lblOffset val="100"/>
        <c:noMultiLvlLbl val="0"/>
      </c:catAx>
      <c:valAx>
        <c:axId val="5442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4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Apparel.xlsx]T. Conversions by time of day!PivotTable8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of Conversions by 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Conversions by time of day'!$B$1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'T. Conversions by time of day'!$A$2:$A$6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'T. Conversions by time of day'!$B$2:$B$6</c:f>
              <c:numCache>
                <c:formatCode>General</c:formatCode>
                <c:ptCount val="4"/>
                <c:pt idx="0">
                  <c:v>2839</c:v>
                </c:pt>
                <c:pt idx="1">
                  <c:v>2895</c:v>
                </c:pt>
                <c:pt idx="2">
                  <c:v>3156</c:v>
                </c:pt>
                <c:pt idx="3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F-4D4E-932A-6D5E10035A2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7666472"/>
        <c:axId val="537665392"/>
      </c:barChart>
      <c:catAx>
        <c:axId val="537666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65392"/>
        <c:crosses val="autoZero"/>
        <c:auto val="1"/>
        <c:lblAlgn val="ctr"/>
        <c:lblOffset val="100"/>
        <c:noMultiLvlLbl val="0"/>
      </c:catAx>
      <c:valAx>
        <c:axId val="5376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Conversations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6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Apparel.xlsx]Average Revenue by Sales Channe!PivotTable1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Revenue by Sales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89829396325457"/>
          <c:y val="0.18009295713035869"/>
          <c:w val="0.82354615048118995"/>
          <c:h val="0.638405876348789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'Average Revenue by Sales Channe'!$B$3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Revenue by Sales Channe'!$A$4:$A$10</c:f>
              <c:strCache>
                <c:ptCount val="6"/>
                <c:pt idx="0">
                  <c:v>Email</c:v>
                </c:pt>
                <c:pt idx="1">
                  <c:v>Facebook</c:v>
                </c:pt>
                <c:pt idx="2">
                  <c:v>Google Ads</c:v>
                </c:pt>
                <c:pt idx="3">
                  <c:v>Instagram</c:v>
                </c:pt>
                <c:pt idx="4">
                  <c:v>Referral</c:v>
                </c:pt>
                <c:pt idx="5">
                  <c:v>Walk-in</c:v>
                </c:pt>
              </c:strCache>
            </c:strRef>
          </c:cat>
          <c:val>
            <c:numRef>
              <c:f>'Average Revenue by Sales Channe'!$B$4:$B$10</c:f>
              <c:numCache>
                <c:formatCode>General</c:formatCode>
                <c:ptCount val="6"/>
                <c:pt idx="0">
                  <c:v>254.25793696275076</c:v>
                </c:pt>
                <c:pt idx="1">
                  <c:v>252.29870481927705</c:v>
                </c:pt>
                <c:pt idx="2">
                  <c:v>254.31193037974708</c:v>
                </c:pt>
                <c:pt idx="3">
                  <c:v>256.7340490797543</c:v>
                </c:pt>
                <c:pt idx="4">
                  <c:v>237.30963068181811</c:v>
                </c:pt>
                <c:pt idx="5">
                  <c:v>259.93295384615402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F-47D6-B23F-A12EC5C2EB7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548032"/>
        <c:axId val="619548392"/>
      </c:barChart>
      <c:catAx>
        <c:axId val="61954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8392"/>
        <c:crosses val="autoZero"/>
        <c:auto val="1"/>
        <c:lblAlgn val="ctr"/>
        <c:lblOffset val="100"/>
        <c:noMultiLvlLbl val="0"/>
      </c:catAx>
      <c:valAx>
        <c:axId val="6195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Apparel.xlsx]Monthly Revenue Trend Over Time!PivotTable2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500" b="1" i="0" u="none" strike="noStrike" kern="1200" cap="all" spc="100" normalizeH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Monthly Revenue Trend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500" b="1" i="0" u="none" strike="noStrike" kern="1200" cap="all" spc="100" normalizeH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Revenue Trend Over Time'!$B$1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'Monthly Revenue Trend Over Time'!$A$2:$A$14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Revenue Trend Over Time'!$B$2:$B$14</c:f>
              <c:numCache>
                <c:formatCode>General</c:formatCode>
                <c:ptCount val="12"/>
                <c:pt idx="0">
                  <c:v>47207.409999999931</c:v>
                </c:pt>
                <c:pt idx="1">
                  <c:v>31286.279999999988</c:v>
                </c:pt>
                <c:pt idx="2">
                  <c:v>45513.01</c:v>
                </c:pt>
                <c:pt idx="3">
                  <c:v>50769.329999999994</c:v>
                </c:pt>
                <c:pt idx="4">
                  <c:v>40080.58</c:v>
                </c:pt>
                <c:pt idx="5">
                  <c:v>45417.729999999981</c:v>
                </c:pt>
                <c:pt idx="6">
                  <c:v>44096.680000000008</c:v>
                </c:pt>
                <c:pt idx="7">
                  <c:v>43786.73</c:v>
                </c:pt>
                <c:pt idx="8">
                  <c:v>44727.940000000031</c:v>
                </c:pt>
                <c:pt idx="9">
                  <c:v>32728.140000000003</c:v>
                </c:pt>
                <c:pt idx="10">
                  <c:v>37200.400000000001</c:v>
                </c:pt>
                <c:pt idx="11">
                  <c:v>41754.029999999992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4B0F-8BBA-1137223DB29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622043400"/>
        <c:axId val="619546952"/>
      </c:lineChart>
      <c:catAx>
        <c:axId val="62204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6952"/>
        <c:crosses val="autoZero"/>
        <c:auto val="1"/>
        <c:lblAlgn val="ctr"/>
        <c:lblOffset val="100"/>
        <c:noMultiLvlLbl val="0"/>
      </c:catAx>
      <c:valAx>
        <c:axId val="619546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43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Apparel.xlsx]Monthly Revenue Trend Over Time!PivotTable2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Trend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0.14968212306794984"/>
          <c:y val="0.20025780561213632"/>
          <c:w val="0.82562651890735883"/>
          <c:h val="0.60712086664842568"/>
        </c:manualLayout>
      </c:layout>
      <c:lineChart>
        <c:grouping val="standard"/>
        <c:varyColors val="0"/>
        <c:ser>
          <c:idx val="0"/>
          <c:order val="0"/>
          <c:tx>
            <c:strRef>
              <c:f>'Monthly Revenue Trend Over Time'!$B$1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'Monthly Revenue Trend Over Time'!$A$2:$A$14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Revenue Trend Over Time'!$B$2:$B$14</c:f>
              <c:numCache>
                <c:formatCode>General</c:formatCode>
                <c:ptCount val="12"/>
                <c:pt idx="0">
                  <c:v>47207.409999999931</c:v>
                </c:pt>
                <c:pt idx="1">
                  <c:v>31286.279999999988</c:v>
                </c:pt>
                <c:pt idx="2">
                  <c:v>45513.01</c:v>
                </c:pt>
                <c:pt idx="3">
                  <c:v>50769.329999999994</c:v>
                </c:pt>
                <c:pt idx="4">
                  <c:v>40080.58</c:v>
                </c:pt>
                <c:pt idx="5">
                  <c:v>45417.729999999981</c:v>
                </c:pt>
                <c:pt idx="6">
                  <c:v>44096.680000000008</c:v>
                </c:pt>
                <c:pt idx="7">
                  <c:v>43786.73</c:v>
                </c:pt>
                <c:pt idx="8">
                  <c:v>44727.940000000031</c:v>
                </c:pt>
                <c:pt idx="9">
                  <c:v>32728.140000000003</c:v>
                </c:pt>
                <c:pt idx="10">
                  <c:v>37200.400000000001</c:v>
                </c:pt>
                <c:pt idx="11">
                  <c:v>41754.029999999992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6-4FC7-8FE7-481ACABF0BC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043400"/>
        <c:axId val="619546952"/>
      </c:lineChart>
      <c:catAx>
        <c:axId val="622043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6952"/>
        <c:crosses val="autoZero"/>
        <c:auto val="1"/>
        <c:lblAlgn val="ctr"/>
        <c:lblOffset val="100"/>
        <c:noMultiLvlLbl val="0"/>
      </c:catAx>
      <c:valAx>
        <c:axId val="61954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043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Apparel.xlsx]Average Revenue by Sales Channe!PivotTable1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Revenue by Sales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89829396325457"/>
          <c:y val="0.18009295713035869"/>
          <c:w val="0.82354615048118995"/>
          <c:h val="0.638405876348789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'Average Revenue by Sales Channe'!$B$3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'Average Revenue by Sales Channe'!$A$4:$A$10</c:f>
              <c:strCache>
                <c:ptCount val="6"/>
                <c:pt idx="0">
                  <c:v>Email</c:v>
                </c:pt>
                <c:pt idx="1">
                  <c:v>Facebook</c:v>
                </c:pt>
                <c:pt idx="2">
                  <c:v>Google Ads</c:v>
                </c:pt>
                <c:pt idx="3">
                  <c:v>Instagram</c:v>
                </c:pt>
                <c:pt idx="4">
                  <c:v>Referral</c:v>
                </c:pt>
                <c:pt idx="5">
                  <c:v>Walk-in</c:v>
                </c:pt>
              </c:strCache>
            </c:strRef>
          </c:cat>
          <c:val>
            <c:numRef>
              <c:f>'Average Revenue by Sales Channe'!$B$4:$B$10</c:f>
              <c:numCache>
                <c:formatCode>General</c:formatCode>
                <c:ptCount val="6"/>
                <c:pt idx="0">
                  <c:v>254.25793696275076</c:v>
                </c:pt>
                <c:pt idx="1">
                  <c:v>252.29870481927705</c:v>
                </c:pt>
                <c:pt idx="2">
                  <c:v>254.31193037974708</c:v>
                </c:pt>
                <c:pt idx="3">
                  <c:v>256.7340490797543</c:v>
                </c:pt>
                <c:pt idx="4">
                  <c:v>237.30963068181811</c:v>
                </c:pt>
                <c:pt idx="5">
                  <c:v>259.93295384615402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0-4FFD-9BE1-7AF76E7B0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548032"/>
        <c:axId val="619548392"/>
      </c:barChart>
      <c:catAx>
        <c:axId val="61954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8392"/>
        <c:crosses val="autoZero"/>
        <c:auto val="1"/>
        <c:lblAlgn val="ctr"/>
        <c:lblOffset val="100"/>
        <c:noMultiLvlLbl val="0"/>
      </c:catAx>
      <c:valAx>
        <c:axId val="6195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Apparel.xlsx]T. Conversions by time of day!PivotTable8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Total of Conversion by 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'T. Conversions by time of day'!$B$1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'T. Conversions by time of day'!$A$2:$A$6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'T. Conversions by time of day'!$B$2:$B$6</c:f>
              <c:numCache>
                <c:formatCode>General</c:formatCode>
                <c:ptCount val="4"/>
                <c:pt idx="0">
                  <c:v>2839</c:v>
                </c:pt>
                <c:pt idx="1">
                  <c:v>2895</c:v>
                </c:pt>
                <c:pt idx="2">
                  <c:v>3156</c:v>
                </c:pt>
                <c:pt idx="3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1-4EA9-9AEC-A8C125AC48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37666472"/>
        <c:axId val="537665392"/>
      </c:barChart>
      <c:catAx>
        <c:axId val="537666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65392"/>
        <c:crosses val="autoZero"/>
        <c:auto val="1"/>
        <c:lblAlgn val="ctr"/>
        <c:lblOffset val="100"/>
        <c:noMultiLvlLbl val="0"/>
      </c:catAx>
      <c:valAx>
        <c:axId val="5376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Conversations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66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Apparel.xlsx]Order Size by Time of Day!PivotTable7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Order Size by Time of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598363935591911"/>
          <c:y val="0.16090077282006415"/>
          <c:w val="0.762245918828239"/>
          <c:h val="0.6761442840478273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'Order Size by Time of Day'!$B$1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 Size by Time of Day'!$A$2:$A$6</c:f>
              <c:strCache>
                <c:ptCount val="4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  <c:pt idx="3">
                  <c:v>Night</c:v>
                </c:pt>
              </c:strCache>
            </c:strRef>
          </c:cat>
          <c:val>
            <c:numRef>
              <c:f>'Order Size by Time of Day'!$B$2:$B$6</c:f>
              <c:numCache>
                <c:formatCode>General</c:formatCode>
                <c:ptCount val="4"/>
                <c:pt idx="0">
                  <c:v>49215.469999999965</c:v>
                </c:pt>
                <c:pt idx="1">
                  <c:v>48678.719999999979</c:v>
                </c:pt>
                <c:pt idx="2">
                  <c:v>53516.45999999997</c:v>
                </c:pt>
                <c:pt idx="3">
                  <c:v>51839.099999999984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5-4F0F-99A6-8D3231C8CC8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44247792"/>
        <c:axId val="544249232"/>
      </c:barChart>
      <c:catAx>
        <c:axId val="5442477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49232"/>
        <c:crosses val="autoZero"/>
        <c:auto val="1"/>
        <c:lblAlgn val="ctr"/>
        <c:lblOffset val="100"/>
        <c:noMultiLvlLbl val="0"/>
      </c:catAx>
      <c:valAx>
        <c:axId val="54424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4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[StyleNest Apparel.xlsx]Top 10 Sales Reps by Revenue!PivotTable6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Sales Reps by Revenue</a:t>
            </a:r>
          </a:p>
        </c:rich>
      </c:tx>
      <c:layout>
        <c:manualLayout>
          <c:xMode val="edge"/>
          <c:yMode val="edge"/>
          <c:x val="0.28683886642548062"/>
          <c:y val="2.9176734587565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98381452318461"/>
          <c:y val="0.13775262467191601"/>
          <c:w val="0.86671981627296579"/>
          <c:h val="0.656930659830311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10 Sales Reps by Revenue'!$B$1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10 Sales Reps by Revenue'!$A$2:$A$12</c:f>
              <c:strCache>
                <c:ptCount val="10"/>
                <c:pt idx="0">
                  <c:v>Joseph Smith</c:v>
                </c:pt>
                <c:pt idx="1">
                  <c:v>Jamie Smith</c:v>
                </c:pt>
                <c:pt idx="2">
                  <c:v>James Jenkins</c:v>
                </c:pt>
                <c:pt idx="3">
                  <c:v>Kevin Thomas</c:v>
                </c:pt>
                <c:pt idx="4">
                  <c:v>Adam Smith</c:v>
                </c:pt>
                <c:pt idx="5">
                  <c:v>David Scott</c:v>
                </c:pt>
                <c:pt idx="6">
                  <c:v>David Cruz</c:v>
                </c:pt>
                <c:pt idx="7">
                  <c:v>David Anderson</c:v>
                </c:pt>
                <c:pt idx="8">
                  <c:v>Thomas Nelson</c:v>
                </c:pt>
                <c:pt idx="9">
                  <c:v>Gary Morgan</c:v>
                </c:pt>
              </c:strCache>
            </c:strRef>
          </c:cat>
          <c:val>
            <c:numRef>
              <c:f>'Top 10 Sales Reps by Revenue'!$B$2:$B$12</c:f>
              <c:numCache>
                <c:formatCode>General</c:formatCode>
                <c:ptCount val="10"/>
                <c:pt idx="0">
                  <c:v>895.63</c:v>
                </c:pt>
                <c:pt idx="1">
                  <c:v>854.15000000000009</c:v>
                </c:pt>
                <c:pt idx="2">
                  <c:v>827.28</c:v>
                </c:pt>
                <c:pt idx="3">
                  <c:v>814.19</c:v>
                </c:pt>
                <c:pt idx="4">
                  <c:v>803.42000000000007</c:v>
                </c:pt>
                <c:pt idx="5">
                  <c:v>787.49</c:v>
                </c:pt>
                <c:pt idx="6">
                  <c:v>734.23</c:v>
                </c:pt>
                <c:pt idx="7">
                  <c:v>664.41000000000008</c:v>
                </c:pt>
                <c:pt idx="8">
                  <c:v>661.03</c:v>
                </c:pt>
                <c:pt idx="9">
                  <c:v>596.41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1-46A6-A3DC-B961A1EC0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0956496"/>
        <c:axId val="1030957216"/>
      </c:barChart>
      <c:catAx>
        <c:axId val="103095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Rep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57216"/>
        <c:crosses val="autoZero"/>
        <c:auto val="1"/>
        <c:lblAlgn val="ctr"/>
        <c:lblOffset val="100"/>
        <c:noMultiLvlLbl val="0"/>
      </c:catAx>
      <c:valAx>
        <c:axId val="10309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9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7620</xdr:rowOff>
    </xdr:from>
    <xdr:to>
      <xdr:col>12</xdr:col>
      <xdr:colOff>594360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627E0-1301-7AF7-BC70-FD1890729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6</xdr:row>
      <xdr:rowOff>0</xdr:rowOff>
    </xdr:from>
    <xdr:to>
      <xdr:col>11</xdr:col>
      <xdr:colOff>548640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5AF10-3E80-AAC6-6FFB-5CF07DA78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1043940</xdr:colOff>
      <xdr:row>6</xdr:row>
      <xdr:rowOff>38100</xdr:rowOff>
    </xdr:from>
    <xdr:to>
      <xdr:col>5</xdr:col>
      <xdr:colOff>1539240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46EE8E-2D19-7408-D207-BC93F192A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6</xdr:row>
      <xdr:rowOff>41910</xdr:rowOff>
    </xdr:from>
    <xdr:to>
      <xdr:col>13</xdr:col>
      <xdr:colOff>563880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F460D8-991D-8E0D-8624-594A6D891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5</xdr:row>
      <xdr:rowOff>163830</xdr:rowOff>
    </xdr:from>
    <xdr:to>
      <xdr:col>15</xdr:col>
      <xdr:colOff>541020</xdr:colOff>
      <xdr:row>20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BA8E46-FD84-0E7B-3DB9-8BBDFB95D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19050</xdr:rowOff>
    </xdr:from>
    <xdr:to>
      <xdr:col>28</xdr:col>
      <xdr:colOff>533400</xdr:colOff>
      <xdr:row>4</xdr:row>
      <xdr:rowOff>47625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1D97E16-1602-B59B-D9FE-ABFA851C30A6}"/>
            </a:ext>
          </a:extLst>
        </xdr:cNvPr>
        <xdr:cNvSpPr/>
      </xdr:nvSpPr>
      <xdr:spPr>
        <a:xfrm>
          <a:off x="361950" y="200025"/>
          <a:ext cx="17240250" cy="571500"/>
        </a:xfrm>
        <a:prstGeom prst="roundRect">
          <a:avLst/>
        </a:prstGeom>
        <a:gradFill flip="none" rotWithShape="1">
          <a:gsLst>
            <a:gs pos="0">
              <a:srgbClr val="00B0F0"/>
            </a:gs>
            <a:gs pos="100000">
              <a:srgbClr val="0070C0"/>
            </a:gs>
          </a:gsLst>
          <a:lin ang="0" scaled="1"/>
          <a:tileRect/>
        </a:gra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StyleNest Apparel Sales</a:t>
          </a:r>
          <a:r>
            <a:rPr lang="en-US" sz="2000" b="1" baseline="0">
              <a:solidFill>
                <a:schemeClr val="bg1"/>
              </a:solidFill>
            </a:rPr>
            <a:t> Analysis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200025</xdr:colOff>
      <xdr:row>5</xdr:row>
      <xdr:rowOff>56006</xdr:rowOff>
    </xdr:from>
    <xdr:to>
      <xdr:col>10</xdr:col>
      <xdr:colOff>28575</xdr:colOff>
      <xdr:row>25</xdr:row>
      <xdr:rowOff>168780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5F1E53F-5D12-DF8F-B416-FA36AD644119}"/>
            </a:ext>
          </a:extLst>
        </xdr:cNvPr>
        <xdr:cNvGrpSpPr/>
      </xdr:nvGrpSpPr>
      <xdr:grpSpPr>
        <a:xfrm>
          <a:off x="200025" y="960881"/>
          <a:ext cx="5924550" cy="3732274"/>
          <a:chOff x="200025" y="954784"/>
          <a:chExt cx="5924550" cy="2628901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5FA28E4A-96C8-2054-D503-90613B9FF7E5}"/>
              </a:ext>
            </a:extLst>
          </xdr:cNvPr>
          <xdr:cNvSpPr/>
        </xdr:nvSpPr>
        <xdr:spPr>
          <a:xfrm>
            <a:off x="200025" y="954784"/>
            <a:ext cx="5924550" cy="2628901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33E7848D-9B5F-4FD0-A4C7-7ECAF2C5D791}"/>
              </a:ext>
            </a:extLst>
          </xdr:cNvPr>
          <xdr:cNvGraphicFramePr>
            <a:graphicFrameLocks/>
          </xdr:cNvGraphicFramePr>
        </xdr:nvGraphicFramePr>
        <xdr:xfrm>
          <a:off x="323850" y="969811"/>
          <a:ext cx="5657850" cy="26087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0</xdr:col>
      <xdr:colOff>190500</xdr:colOff>
      <xdr:row>26</xdr:row>
      <xdr:rowOff>57149</xdr:rowOff>
    </xdr:from>
    <xdr:to>
      <xdr:col>10</xdr:col>
      <xdr:colOff>19050</xdr:colOff>
      <xdr:row>47</xdr:row>
      <xdr:rowOff>5714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0147EAD-39B3-4964-50A2-FE6088733BDE}"/>
            </a:ext>
          </a:extLst>
        </xdr:cNvPr>
        <xdr:cNvGrpSpPr/>
      </xdr:nvGrpSpPr>
      <xdr:grpSpPr>
        <a:xfrm>
          <a:off x="190500" y="4762499"/>
          <a:ext cx="5924550" cy="3749040"/>
          <a:chOff x="228600" y="3705224"/>
          <a:chExt cx="5924550" cy="2633472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902A52EC-5148-4266-9B26-8F4420F44FBA}"/>
              </a:ext>
            </a:extLst>
          </xdr:cNvPr>
          <xdr:cNvSpPr/>
        </xdr:nvSpPr>
        <xdr:spPr>
          <a:xfrm>
            <a:off x="228600" y="3705224"/>
            <a:ext cx="5924550" cy="2633472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3C0FE305-483E-4724-8D89-40C15E37BBC7}"/>
              </a:ext>
            </a:extLst>
          </xdr:cNvPr>
          <xdr:cNvGraphicFramePr>
            <a:graphicFrameLocks/>
          </xdr:cNvGraphicFramePr>
        </xdr:nvGraphicFramePr>
        <xdr:xfrm>
          <a:off x="352425" y="3705224"/>
          <a:ext cx="5676900" cy="26193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10</xdr:col>
      <xdr:colOff>123825</xdr:colOff>
      <xdr:row>5</xdr:row>
      <xdr:rowOff>38098</xdr:rowOff>
    </xdr:from>
    <xdr:to>
      <xdr:col>19</xdr:col>
      <xdr:colOff>561975</xdr:colOff>
      <xdr:row>25</xdr:row>
      <xdr:rowOff>167638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47CECFD1-6396-541E-0A8A-F5912E31DB93}"/>
            </a:ext>
          </a:extLst>
        </xdr:cNvPr>
        <xdr:cNvGrpSpPr/>
      </xdr:nvGrpSpPr>
      <xdr:grpSpPr>
        <a:xfrm>
          <a:off x="6219825" y="942973"/>
          <a:ext cx="5924550" cy="3749040"/>
          <a:chOff x="6257925" y="952498"/>
          <a:chExt cx="5924550" cy="3749040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1012BBDD-10C0-407C-B026-3FEBD2178E10}"/>
              </a:ext>
            </a:extLst>
          </xdr:cNvPr>
          <xdr:cNvSpPr/>
        </xdr:nvSpPr>
        <xdr:spPr>
          <a:xfrm>
            <a:off x="6257925" y="952498"/>
            <a:ext cx="5924550" cy="374904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0E00438D-B032-4044-AF70-EA91C709135F}"/>
              </a:ext>
            </a:extLst>
          </xdr:cNvPr>
          <xdr:cNvGraphicFramePr>
            <a:graphicFrameLocks/>
          </xdr:cNvGraphicFramePr>
        </xdr:nvGraphicFramePr>
        <xdr:xfrm>
          <a:off x="6410325" y="952498"/>
          <a:ext cx="5610225" cy="37490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20</xdr:col>
      <xdr:colOff>85725</xdr:colOff>
      <xdr:row>15</xdr:row>
      <xdr:rowOff>152399</xdr:rowOff>
    </xdr:from>
    <xdr:to>
      <xdr:col>29</xdr:col>
      <xdr:colOff>123825</xdr:colOff>
      <xdr:row>47</xdr:row>
      <xdr:rowOff>9524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2D918E87-D1A4-7E1B-4851-49BE625B3A7F}"/>
            </a:ext>
          </a:extLst>
        </xdr:cNvPr>
        <xdr:cNvGrpSpPr/>
      </xdr:nvGrpSpPr>
      <xdr:grpSpPr>
        <a:xfrm>
          <a:off x="12277725" y="2867024"/>
          <a:ext cx="5524500" cy="5648325"/>
          <a:chOff x="12306300" y="942974"/>
          <a:chExt cx="5524500" cy="564832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E2477018-55EA-4B99-8C17-24802104AEB3}"/>
              </a:ext>
            </a:extLst>
          </xdr:cNvPr>
          <xdr:cNvSpPr/>
        </xdr:nvSpPr>
        <xdr:spPr>
          <a:xfrm>
            <a:off x="12306300" y="942974"/>
            <a:ext cx="5524500" cy="5642591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10DD3C38-C351-4D04-855C-026BDC15BBC0}"/>
              </a:ext>
            </a:extLst>
          </xdr:cNvPr>
          <xdr:cNvGraphicFramePr>
            <a:graphicFrameLocks/>
          </xdr:cNvGraphicFramePr>
        </xdr:nvGraphicFramePr>
        <xdr:xfrm>
          <a:off x="12468224" y="942974"/>
          <a:ext cx="5200651" cy="5648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10</xdr:col>
      <xdr:colOff>133350</xdr:colOff>
      <xdr:row>26</xdr:row>
      <xdr:rowOff>47624</xdr:rowOff>
    </xdr:from>
    <xdr:to>
      <xdr:col>19</xdr:col>
      <xdr:colOff>571500</xdr:colOff>
      <xdr:row>46</xdr:row>
      <xdr:rowOff>177165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6E757664-EB1D-8CC8-F1CE-73B129E211CD}"/>
            </a:ext>
          </a:extLst>
        </xdr:cNvPr>
        <xdr:cNvGrpSpPr/>
      </xdr:nvGrpSpPr>
      <xdr:grpSpPr>
        <a:xfrm>
          <a:off x="6229350" y="4752974"/>
          <a:ext cx="5924550" cy="3749041"/>
          <a:chOff x="6267450" y="4762499"/>
          <a:chExt cx="5924550" cy="3749041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F9DE6CAD-CFCC-4F3B-A2DF-AA3157F003EE}"/>
              </a:ext>
            </a:extLst>
          </xdr:cNvPr>
          <xdr:cNvSpPr/>
        </xdr:nvSpPr>
        <xdr:spPr>
          <a:xfrm>
            <a:off x="6267450" y="4762500"/>
            <a:ext cx="5924550" cy="3749040"/>
          </a:xfrm>
          <a:prstGeom prst="rect">
            <a:avLst/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5" name="Chart 14">
            <a:extLst>
              <a:ext uri="{FF2B5EF4-FFF2-40B4-BE49-F238E27FC236}">
                <a16:creationId xmlns:a16="http://schemas.microsoft.com/office/drawing/2014/main" id="{862A8F9B-D836-4579-BBB8-CF467D4DE203}"/>
              </a:ext>
            </a:extLst>
          </xdr:cNvPr>
          <xdr:cNvGraphicFramePr>
            <a:graphicFrameLocks/>
          </xdr:cNvGraphicFramePr>
        </xdr:nvGraphicFramePr>
        <xdr:xfrm>
          <a:off x="6400800" y="4762499"/>
          <a:ext cx="5638800" cy="37433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>
    <xdr:from>
      <xdr:col>20</xdr:col>
      <xdr:colOff>138112</xdr:colOff>
      <xdr:row>5</xdr:row>
      <xdr:rowOff>66675</xdr:rowOff>
    </xdr:from>
    <xdr:to>
      <xdr:col>29</xdr:col>
      <xdr:colOff>138112</xdr:colOff>
      <xdr:row>14</xdr:row>
      <xdr:rowOff>157163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95F84670-6A1F-720F-9667-E99F5071F2A3}"/>
            </a:ext>
          </a:extLst>
        </xdr:cNvPr>
        <xdr:cNvGrpSpPr/>
      </xdr:nvGrpSpPr>
      <xdr:grpSpPr>
        <a:xfrm>
          <a:off x="12330112" y="971550"/>
          <a:ext cx="5486400" cy="1719263"/>
          <a:chOff x="12330112" y="971550"/>
          <a:chExt cx="5486400" cy="1719263"/>
        </a:xfrm>
      </xdr:grpSpPr>
      <xdr:sp macro="" textlink="">
        <xdr:nvSpPr>
          <xdr:cNvPr id="17" name="Rectangle: Diagonal Corners Rounded 16">
            <a:extLst>
              <a:ext uri="{FF2B5EF4-FFF2-40B4-BE49-F238E27FC236}">
                <a16:creationId xmlns:a16="http://schemas.microsoft.com/office/drawing/2014/main" id="{320A38B5-1C5C-8F10-CA7C-9B8874752902}"/>
              </a:ext>
            </a:extLst>
          </xdr:cNvPr>
          <xdr:cNvSpPr/>
        </xdr:nvSpPr>
        <xdr:spPr>
          <a:xfrm>
            <a:off x="12330112" y="971550"/>
            <a:ext cx="2647950" cy="752475"/>
          </a:xfrm>
          <a:prstGeom prst="round2DiagRect">
            <a:avLst/>
          </a:prstGeom>
          <a:gradFill>
            <a:gsLst>
              <a:gs pos="0">
                <a:srgbClr val="002060"/>
              </a:gs>
              <a:gs pos="100000">
                <a:srgbClr val="0070C0"/>
              </a:gs>
            </a:gsLst>
            <a:lin ang="0" scaled="1"/>
          </a:gradFill>
          <a:effectLst>
            <a:outerShdw blurRad="50800" dist="38100" dir="13500000" algn="b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bg1"/>
                </a:solidFill>
              </a:rPr>
              <a:t>Total Revenue</a:t>
            </a:r>
          </a:p>
          <a:p>
            <a:pPr algn="ctr"/>
            <a:r>
              <a:rPr lang="en-US" sz="1600" b="0">
                <a:solidFill>
                  <a:schemeClr val="bg1"/>
                </a:solidFill>
              </a:rPr>
              <a:t>504,568</a:t>
            </a:r>
            <a:r>
              <a:rPr lang="en-US" sz="1600" b="0" baseline="0">
                <a:solidFill>
                  <a:schemeClr val="bg1"/>
                </a:solidFill>
              </a:rPr>
              <a:t> $</a:t>
            </a:r>
            <a:endParaRPr lang="en-US" sz="1600" b="0">
              <a:solidFill>
                <a:schemeClr val="bg1"/>
              </a:solidFill>
            </a:endParaRPr>
          </a:p>
        </xdr:txBody>
      </xdr:sp>
      <xdr:sp macro="" textlink="">
        <xdr:nvSpPr>
          <xdr:cNvPr id="18" name="Rectangle: Diagonal Corners Rounded 17">
            <a:extLst>
              <a:ext uri="{FF2B5EF4-FFF2-40B4-BE49-F238E27FC236}">
                <a16:creationId xmlns:a16="http://schemas.microsoft.com/office/drawing/2014/main" id="{73EBAF5C-CCDD-4219-8130-5F3C0314D55F}"/>
              </a:ext>
            </a:extLst>
          </xdr:cNvPr>
          <xdr:cNvSpPr/>
        </xdr:nvSpPr>
        <xdr:spPr>
          <a:xfrm>
            <a:off x="15168562" y="971550"/>
            <a:ext cx="2647950" cy="752475"/>
          </a:xfrm>
          <a:prstGeom prst="round2DiagRect">
            <a:avLst/>
          </a:prstGeom>
          <a:gradFill>
            <a:gsLst>
              <a:gs pos="0">
                <a:srgbClr val="0070C0"/>
              </a:gs>
              <a:gs pos="100000">
                <a:srgbClr val="002060"/>
              </a:gs>
            </a:gsLst>
            <a:lin ang="0" scaled="1"/>
          </a:gradFill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Average</a:t>
            </a:r>
            <a:r>
              <a:rPr lang="en-US" sz="1600" b="1" baseline="0"/>
              <a:t> Revenue</a:t>
            </a:r>
          </a:p>
          <a:p>
            <a:pPr algn="ctr"/>
            <a:r>
              <a:rPr lang="en-US" sz="1600" b="0" baseline="0"/>
              <a:t>252.28 $</a:t>
            </a:r>
            <a:endParaRPr lang="en-US" sz="1600" b="0"/>
          </a:p>
        </xdr:txBody>
      </xdr:sp>
      <xdr:sp macro="" textlink="">
        <xdr:nvSpPr>
          <xdr:cNvPr id="19" name="Rectangle: Diagonal Corners Rounded 18">
            <a:extLst>
              <a:ext uri="{FF2B5EF4-FFF2-40B4-BE49-F238E27FC236}">
                <a16:creationId xmlns:a16="http://schemas.microsoft.com/office/drawing/2014/main" id="{97FE5468-F6E0-4E82-AA34-D62B1A3B3B57}"/>
              </a:ext>
            </a:extLst>
          </xdr:cNvPr>
          <xdr:cNvSpPr/>
        </xdr:nvSpPr>
        <xdr:spPr>
          <a:xfrm>
            <a:off x="12330112" y="1938338"/>
            <a:ext cx="2647950" cy="752475"/>
          </a:xfrm>
          <a:prstGeom prst="round2DiagRect">
            <a:avLst/>
          </a:prstGeom>
          <a:gradFill>
            <a:gsLst>
              <a:gs pos="0">
                <a:srgbClr val="002060"/>
              </a:gs>
              <a:gs pos="100000">
                <a:srgbClr val="0070C0"/>
              </a:gs>
            </a:gsLst>
            <a:lin ang="0" scaled="1"/>
          </a:gradFill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Rebooking Rate</a:t>
            </a:r>
          </a:p>
          <a:p>
            <a:pPr algn="ctr"/>
            <a:r>
              <a:rPr lang="en-US" sz="1600" b="0"/>
              <a:t>49.50 %</a:t>
            </a:r>
          </a:p>
        </xdr:txBody>
      </xdr:sp>
      <xdr:sp macro="" textlink="">
        <xdr:nvSpPr>
          <xdr:cNvPr id="20" name="Rectangle: Diagonal Corners Rounded 19">
            <a:extLst>
              <a:ext uri="{FF2B5EF4-FFF2-40B4-BE49-F238E27FC236}">
                <a16:creationId xmlns:a16="http://schemas.microsoft.com/office/drawing/2014/main" id="{52507922-67C2-4937-89E8-A1D51740E729}"/>
              </a:ext>
            </a:extLst>
          </xdr:cNvPr>
          <xdr:cNvSpPr/>
        </xdr:nvSpPr>
        <xdr:spPr>
          <a:xfrm>
            <a:off x="15168562" y="1938338"/>
            <a:ext cx="2647950" cy="752475"/>
          </a:xfrm>
          <a:prstGeom prst="round2DiagRect">
            <a:avLst/>
          </a:prstGeom>
          <a:gradFill>
            <a:gsLst>
              <a:gs pos="0">
                <a:srgbClr val="0070C0"/>
              </a:gs>
              <a:gs pos="100000">
                <a:srgbClr val="002060"/>
              </a:gs>
            </a:gsLst>
            <a:lin ang="0" scaled="1"/>
          </a:gra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Total Conversions</a:t>
            </a:r>
          </a:p>
          <a:p>
            <a:pPr algn="ctr"/>
            <a:r>
              <a:rPr lang="en-US" sz="1600" b="0"/>
              <a:t>11,790</a:t>
            </a:r>
          </a:p>
        </xdr:txBody>
      </xdr:sp>
    </xdr:grpSp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794.525325462964" backgroundQuery="1" createdVersion="8" refreshedVersion="8" minRefreshableVersion="3" recordCount="0" supportSubquery="1" supportAdvancedDrill="1" xr:uid="{37C04E50-75C5-4781-B4F1-A032796E1C1C}">
  <cacheSource type="external" connectionId="1"/>
  <cacheFields count="2">
    <cacheField name="[Range].[Channel].[Channel]" caption="Channel" numFmtId="0" hierarchy="2" level="1">
      <sharedItems count="6">
        <s v="Email"/>
        <s v="Facebook"/>
        <s v="Google Ads"/>
        <s v="Instagram"/>
        <s v="Referral"/>
        <s v="Walk-in"/>
      </sharedItems>
    </cacheField>
    <cacheField name="[Measures].[Average of Revenue]" caption="Average of Revenue" numFmtId="0" hierarchy="22" level="32767"/>
  </cacheFields>
  <cacheHierarchies count="23">
    <cacheHierarchy uniqueName="[Range].[Date]" caption="Date" attribute="1" time="1" defaultMemberUniqueName="[Range].[Date].[All]" allUniqueName="[Range].[Date].[All]" dimensionUniqueName="[Range]" displayFolder="" count="0" memberValueDatatype="7" unbalanced="0"/>
    <cacheHierarchy uniqueName="[Range].[Time of Day]" caption="Time of Day" attribute="1" defaultMemberUniqueName="[Range].[Time of Day].[All]" allUniqueName="[Range].[Time of Day].[All]" dimensionUniqueName="[Range]" displayFolder="" count="0" memberValueDatatype="130" unbalanced="0"/>
    <cacheHierarchy uniqueName="[Range].[Channel]" caption="Channel" attribute="1" defaultMemberUniqueName="[Range].[Channel].[All]" allUniqueName="[Range].[Channel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evenue]" caption="Revenue" attribute="1" defaultMemberUniqueName="[Range].[Revenue].[All]" allUniqueName="[Range].[Revenue].[All]" dimensionUniqueName="[Range]" displayFolder="" count="0" memberValueDatatype="5" unbalanced="0"/>
    <cacheHierarchy uniqueName="[Range].[Average Order Size]" caption="Average Order Size" attribute="1" defaultMemberUniqueName="[Range].[Average Order Size].[All]" allUniqueName="[Range].[Average Order Size].[All]" dimensionUniqueName="[Range]" displayFolder="" count="0" memberValueDatatype="5" unbalanced="0"/>
    <cacheHierarchy uniqueName="[Range].[Conversions]" caption="Conversions" attribute="1" defaultMemberUniqueName="[Range].[Conversions].[All]" allUniqueName="[Range].[Conversions].[All]" dimensionUniqueName="[Range]" displayFolder="" count="0" memberValueDatatype="20" unbalanced="0"/>
    <cacheHierarchy uniqueName="[Range].[Customer Type]" caption="Customer Type" attribute="1" defaultMemberUniqueName="[Range].[Customer Type].[All]" allUniqueName="[Range].[Customer Type].[All]" dimensionUniqueName="[Range]" displayFolder="" count="0" memberValueDatatype="130" unbalanced="0"/>
    <cacheHierarchy uniqueName="[Range].[Sales Rep]" caption="Sales Rep" attribute="1" defaultMemberUniqueName="[Range].[Sales Rep].[All]" allUniqueName="[Range].[Sales Rep].[All]" dimensionUniqueName="[Range]" displayFolder="" count="0" memberValueDatatype="130" unbalanced="0"/>
    <cacheHierarchy uniqueName="[Range].[Revenue per Conversion]" caption="Revenue per Conversion" attribute="1" defaultMemberUniqueName="[Range].[Revenue per Conversion].[All]" allUniqueName="[Range].[Revenue per Conversion].[All]" dimensionUniqueName="[Range]" displayFolder="" count="0" memberValueDatatype="5" unbalanced="0"/>
    <cacheHierarchy uniqueName="[Table1].[Date]" caption="Date" attribute="1" time="1" defaultMemberUniqueName="[Table1].[Date].[All]" allUniqueName="[Table1].[Date].[All]" dimensionUniqueName="[Table1]" displayFolder="" count="0" memberValueDatatype="7" unbalanced="0"/>
    <cacheHierarchy uniqueName="[Table1].[Time of Day]" caption="Time of Day" attribute="1" defaultMemberUniqueName="[Table1].[Time of Day].[All]" allUniqueName="[Table1].[Time of Day].[All]" dimensionUniqueName="[Table1]" displayFolder="" count="0" memberValueDatatype="130" unbalanced="0"/>
    <cacheHierarchy uniqueName="[Table1].[Channel]" caption="Channel" attribute="1" defaultMemberUniqueName="[Table1].[Channel].[All]" allUniqueName="[Table1].[Channel].[All]" dimensionUniqueName="[Table1]" displayFolder="" count="0" memberValueDatatype="130" unbalanced="0"/>
    <cacheHierarchy uniqueName="[Table1].[Revenue]" caption="Revenue" attribute="1" defaultMemberUniqueName="[Table1].[Revenue].[All]" allUniqueName="[Table1].[Revenue].[All]" dimensionUniqueName="[Table1]" displayFolder="" count="0" memberValueDatatype="5" unbalanced="0"/>
    <cacheHierarchy uniqueName="[Table1].[Average Order Size]" caption="Average Order Size" attribute="1" defaultMemberUniqueName="[Table1].[Average Order Size].[All]" allUniqueName="[Table1].[Average Order Size].[All]" dimensionUniqueName="[Table1]" displayFolder="" count="0" memberValueDatatype="5" unbalanced="0"/>
    <cacheHierarchy uniqueName="[Table1].[Conversions]" caption="Conversions" attribute="1" defaultMemberUniqueName="[Table1].[Conversions].[All]" allUniqueName="[Table1].[Conversions].[All]" dimensionUniqueName="[Table1]" displayFolder="" count="0" memberValueDatatype="20" unbalanced="0"/>
    <cacheHierarchy uniqueName="[Table1].[Customer Type]" caption="Customer Type" attribute="1" defaultMemberUniqueName="[Table1].[Customer Type].[All]" allUniqueName="[Table1].[Customer Type].[All]" dimensionUniqueName="[Table1]" displayFolder="" count="0" memberValueDatatype="130" unbalanced="0"/>
    <cacheHierarchy uniqueName="[Table1].[Sales Rep]" caption="Sales Rep" attribute="1" defaultMemberUniqueName="[Table1].[Sales Rep].[All]" allUniqueName="[Table1].[Sales Rep].[All]" dimensionUniqueName="[Table1]" displayFolder="" count="0" memberValueDatatype="130" unbalanced="0"/>
    <cacheHierarchy uniqueName="[Table1].[Revenue per Conversion]" caption="Revenue per Conversion" attribute="1" defaultMemberUniqueName="[Table1].[Revenue per Conversion].[All]" allUniqueName="[Table1].[Revenue per Conversion].[All]" dimensionUniqueName="[Table1]" displayFolder="" count="0" memberValueDatatype="5" unbalanced="0"/>
    <cacheHierarchy uniqueName="[Measures].[__XL_Count Table1]" caption="__XL_Count Table1" measure="1" displayFolder="" measureGroup="Table1" count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Revenue]" caption="Sum of Revenue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Average of Revenue]" caption="Average of Revenu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Table1" uniqueName="[Table1]" caption="Table1"/>
  </dimensions>
  <measureGroups count="2">
    <measureGroup name="Range" caption="Range"/>
    <measureGroup name="Table1" caption="Table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94.529331018515" createdVersion="8" refreshedVersion="8" minRefreshableVersion="3" recordCount="2001" xr:uid="{E0A59009-E960-4116-8D4C-6F97F337017B}">
  <cacheSource type="worksheet">
    <worksheetSource ref="A1:I1048576" sheet="Dataset"/>
  </cacheSource>
  <cacheFields count="11">
    <cacheField name="Date" numFmtId="0">
      <sharedItems containsNonDate="0" containsDate="1" containsString="0" containsBlank="1" minDate="2023-01-01T00:00:00" maxDate="2024-01-01T00:00:00" count="365">
        <d v="2023-05-02T00:00:00"/>
        <d v="2023-03-27T00:00:00"/>
        <d v="2023-10-02T00:00:00"/>
        <d v="2023-09-03T00:00:00"/>
        <d v="2023-05-13T00:00:00"/>
        <d v="2023-03-07T00:00:00"/>
        <d v="2023-11-06T00:00:00"/>
        <d v="2023-01-02T00:00:00"/>
        <d v="2023-12-13T00:00:00"/>
        <d v="2023-08-09T00:00:00"/>
        <d v="2023-08-25T00:00:00"/>
        <d v="2023-02-13T00:00:00"/>
        <d v="2023-04-24T00:00:00"/>
        <d v="2023-01-21T00:00:00"/>
        <d v="2023-01-04T00:00:00"/>
        <d v="2023-01-13T00:00:00"/>
        <d v="2023-10-09T00:00:00"/>
        <d v="2023-11-05T00:00:00"/>
        <d v="2023-02-27T00:00:00"/>
        <d v="2023-08-01T00:00:00"/>
        <d v="2023-04-16T00:00:00"/>
        <d v="2023-05-14T00:00:00"/>
        <d v="2023-05-17T00:00:00"/>
        <d v="2023-04-17T00:00:00"/>
        <d v="2023-06-26T00:00:00"/>
        <d v="2023-12-31T00:00:00"/>
        <d v="2023-07-02T00:00:00"/>
        <d v="2023-05-03T00:00:00"/>
        <d v="2023-06-09T00:00:00"/>
        <d v="2023-04-10T00:00:00"/>
        <d v="2023-09-29T00:00:00"/>
        <d v="2023-01-18T00:00:00"/>
        <d v="2023-03-13T00:00:00"/>
        <d v="2023-06-28T00:00:00"/>
        <d v="2023-04-21T00:00:00"/>
        <d v="2023-08-30T00:00:00"/>
        <d v="2023-10-15T00:00:00"/>
        <d v="2023-03-29T00:00:00"/>
        <d v="2023-09-27T00:00:00"/>
        <d v="2023-03-22T00:00:00"/>
        <d v="2023-02-02T00:00:00"/>
        <d v="2023-12-17T00:00:00"/>
        <d v="2023-03-25T00:00:00"/>
        <d v="2023-12-09T00:00:00"/>
        <d v="2023-12-23T00:00:00"/>
        <d v="2023-02-19T00:00:00"/>
        <d v="2023-09-13T00:00:00"/>
        <d v="2023-10-28T00:00:00"/>
        <d v="2023-08-26T00:00:00"/>
        <d v="2023-12-22T00:00:00"/>
        <d v="2023-07-28T00:00:00"/>
        <d v="2023-10-31T00:00:00"/>
        <d v="2023-09-28T00:00:00"/>
        <d v="2023-07-25T00:00:00"/>
        <d v="2023-02-16T00:00:00"/>
        <d v="2023-04-30T00:00:00"/>
        <d v="2023-03-12T00:00:00"/>
        <d v="2023-06-05T00:00:00"/>
        <d v="2023-06-10T00:00:00"/>
        <d v="2023-07-19T00:00:00"/>
        <d v="2023-01-25T00:00:00"/>
        <d v="2023-02-28T00:00:00"/>
        <d v="2023-08-31T00:00:00"/>
        <d v="2023-04-04T00:00:00"/>
        <d v="2023-06-19T00:00:00"/>
        <d v="2023-07-27T00:00:00"/>
        <d v="2023-12-18T00:00:00"/>
        <d v="2023-08-19T00:00:00"/>
        <d v="2023-02-12T00:00:00"/>
        <d v="2023-07-31T00:00:00"/>
        <d v="2023-12-07T00:00:00"/>
        <d v="2023-07-09T00:00:00"/>
        <d v="2023-05-22T00:00:00"/>
        <d v="2023-04-18T00:00:00"/>
        <d v="2023-09-05T00:00:00"/>
        <d v="2023-12-30T00:00:00"/>
        <d v="2023-07-15T00:00:00"/>
        <d v="2023-12-02T00:00:00"/>
        <d v="2023-06-17T00:00:00"/>
        <d v="2023-11-19T00:00:00"/>
        <d v="2023-09-26T00:00:00"/>
        <d v="2023-03-28T00:00:00"/>
        <d v="2023-06-20T00:00:00"/>
        <d v="2023-03-23T00:00:00"/>
        <d v="2023-11-28T00:00:00"/>
        <d v="2023-09-12T00:00:00"/>
        <d v="2023-10-29T00:00:00"/>
        <d v="2023-04-09T00:00:00"/>
        <d v="2023-08-05T00:00:00"/>
        <d v="2023-03-11T00:00:00"/>
        <d v="2023-10-22T00:00:00"/>
        <d v="2023-07-17T00:00:00"/>
        <d v="2023-03-08T00:00:00"/>
        <d v="2023-05-21T00:00:00"/>
        <d v="2023-05-29T00:00:00"/>
        <d v="2023-06-18T00:00:00"/>
        <d v="2023-06-23T00:00:00"/>
        <d v="2023-11-04T00:00:00"/>
        <d v="2023-01-26T00:00:00"/>
        <d v="2023-03-14T00:00:00"/>
        <d v="2023-04-07T00:00:00"/>
        <d v="2023-04-01T00:00:00"/>
        <d v="2023-01-31T00:00:00"/>
        <d v="2023-12-08T00:00:00"/>
        <d v="2023-02-11T00:00:00"/>
        <d v="2023-02-01T00:00:00"/>
        <d v="2023-10-26T00:00:00"/>
        <d v="2023-04-05T00:00:00"/>
        <d v="2023-03-19T00:00:00"/>
        <d v="2023-01-27T00:00:00"/>
        <d v="2023-02-04T00:00:00"/>
        <d v="2023-07-21T00:00:00"/>
        <d v="2023-10-16T00:00:00"/>
        <d v="2023-11-23T00:00:00"/>
        <d v="2023-11-18T00:00:00"/>
        <d v="2023-05-25T00:00:00"/>
        <d v="2023-08-20T00:00:00"/>
        <d v="2023-05-10T00:00:00"/>
        <d v="2023-02-24T00:00:00"/>
        <d v="2023-10-20T00:00:00"/>
        <d v="2023-08-10T00:00:00"/>
        <d v="2023-09-02T00:00:00"/>
        <d v="2023-11-27T00:00:00"/>
        <d v="2023-10-18T00:00:00"/>
        <d v="2023-12-25T00:00:00"/>
        <d v="2023-11-15T00:00:00"/>
        <d v="2023-01-01T00:00:00"/>
        <d v="2023-06-04T00:00:00"/>
        <d v="2023-07-18T00:00:00"/>
        <d v="2023-02-06T00:00:00"/>
        <d v="2023-04-28T00:00:00"/>
        <d v="2023-05-26T00:00:00"/>
        <d v="2023-06-06T00:00:00"/>
        <d v="2023-09-22T00:00:00"/>
        <d v="2023-03-06T00:00:00"/>
        <d v="2023-12-19T00:00:00"/>
        <d v="2023-04-27T00:00:00"/>
        <d v="2023-07-23T00:00:00"/>
        <d v="2023-09-20T00:00:00"/>
        <d v="2023-01-05T00:00:00"/>
        <d v="2023-01-03T00:00:00"/>
        <d v="2023-05-04T00:00:00"/>
        <d v="2023-01-19T00:00:00"/>
        <d v="2023-07-07T00:00:00"/>
        <d v="2023-02-14T00:00:00"/>
        <d v="2023-02-20T00:00:00"/>
        <d v="2023-09-14T00:00:00"/>
        <d v="2023-10-21T00:00:00"/>
        <d v="2023-12-16T00:00:00"/>
        <d v="2023-02-15T00:00:00"/>
        <d v="2023-10-23T00:00:00"/>
        <d v="2023-06-30T00:00:00"/>
        <d v="2023-01-07T00:00:00"/>
        <d v="2023-03-05T00:00:00"/>
        <d v="2023-04-11T00:00:00"/>
        <d v="2023-07-08T00:00:00"/>
        <d v="2023-09-25T00:00:00"/>
        <d v="2023-10-06T00:00:00"/>
        <d v="2023-10-05T00:00:00"/>
        <d v="2023-02-18T00:00:00"/>
        <d v="2023-12-12T00:00:00"/>
        <d v="2023-07-13T00:00:00"/>
        <d v="2023-09-09T00:00:00"/>
        <d v="2023-07-06T00:00:00"/>
        <d v="2023-07-10T00:00:00"/>
        <d v="2023-11-07T00:00:00"/>
        <d v="2023-02-17T00:00:00"/>
        <d v="2023-12-27T00:00:00"/>
        <d v="2023-01-09T00:00:00"/>
        <d v="2023-12-20T00:00:00"/>
        <d v="2023-09-18T00:00:00"/>
        <d v="2023-03-21T00:00:00"/>
        <d v="2023-07-14T00:00:00"/>
        <d v="2023-11-11T00:00:00"/>
        <d v="2023-08-15T00:00:00"/>
        <d v="2023-09-15T00:00:00"/>
        <d v="2023-08-29T00:00:00"/>
        <d v="2023-10-24T00:00:00"/>
        <d v="2023-06-15T00:00:00"/>
        <d v="2023-08-23T00:00:00"/>
        <d v="2023-06-01T00:00:00"/>
        <d v="2023-04-03T00:00:00"/>
        <d v="2023-01-16T00:00:00"/>
        <d v="2023-08-03T00:00:00"/>
        <d v="2023-10-19T00:00:00"/>
        <d v="2023-10-03T00:00:00"/>
        <d v="2023-12-28T00:00:00"/>
        <d v="2023-06-14T00:00:00"/>
        <d v="2023-05-19T00:00:00"/>
        <d v="2023-08-07T00:00:00"/>
        <d v="2023-04-19T00:00:00"/>
        <d v="2023-12-04T00:00:00"/>
        <d v="2023-04-22T00:00:00"/>
        <d v="2023-03-16T00:00:00"/>
        <d v="2023-01-30T00:00:00"/>
        <d v="2023-06-25T00:00:00"/>
        <d v="2023-04-25T00:00:00"/>
        <d v="2023-03-31T00:00:00"/>
        <d v="2023-10-17T00:00:00"/>
        <d v="2023-02-05T00:00:00"/>
        <d v="2023-10-12T00:00:00"/>
        <d v="2023-04-14T00:00:00"/>
        <d v="2023-04-02T00:00:00"/>
        <d v="2023-01-08T00:00:00"/>
        <d v="2023-01-06T00:00:00"/>
        <d v="2023-06-29T00:00:00"/>
        <d v="2023-04-23T00:00:00"/>
        <d v="2023-04-15T00:00:00"/>
        <d v="2023-06-02T00:00:00"/>
        <d v="2023-06-07T00:00:00"/>
        <d v="2023-12-26T00:00:00"/>
        <d v="2023-10-08T00:00:00"/>
        <d v="2023-09-07T00:00:00"/>
        <d v="2023-03-26T00:00:00"/>
        <d v="2023-07-22T00:00:00"/>
        <d v="2023-06-11T00:00:00"/>
        <d v="2023-08-04T00:00:00"/>
        <d v="2023-10-13T00:00:00"/>
        <d v="2023-08-28T00:00:00"/>
        <d v="2023-09-30T00:00:00"/>
        <d v="2023-01-15T00:00:00"/>
        <d v="2023-11-10T00:00:00"/>
        <d v="2023-04-26T00:00:00"/>
        <d v="2023-06-16T00:00:00"/>
        <d v="2023-09-04T00:00:00"/>
        <d v="2023-08-11T00:00:00"/>
        <d v="2023-02-10T00:00:00"/>
        <d v="2023-04-20T00:00:00"/>
        <d v="2023-11-08T00:00:00"/>
        <d v="2023-11-25T00:00:00"/>
        <d v="2023-03-02T00:00:00"/>
        <d v="2023-03-15T00:00:00"/>
        <d v="2023-07-03T00:00:00"/>
        <d v="2023-09-11T00:00:00"/>
        <d v="2023-01-23T00:00:00"/>
        <d v="2023-05-30T00:00:00"/>
        <d v="2023-11-24T00:00:00"/>
        <d v="2023-08-12T00:00:00"/>
        <d v="2023-03-10T00:00:00"/>
        <d v="2023-05-05T00:00:00"/>
        <d v="2023-03-09T00:00:00"/>
        <d v="2023-06-21T00:00:00"/>
        <d v="2023-01-22T00:00:00"/>
        <d v="2023-09-06T00:00:00"/>
        <d v="2023-11-26T00:00:00"/>
        <d v="2023-10-30T00:00:00"/>
        <d v="2023-09-17T00:00:00"/>
        <d v="2023-03-24T00:00:00"/>
        <d v="2023-12-10T00:00:00"/>
        <d v="2023-06-13T00:00:00"/>
        <d v="2023-09-19T00:00:00"/>
        <d v="2023-08-27T00:00:00"/>
        <d v="2023-05-09T00:00:00"/>
        <d v="2023-04-13T00:00:00"/>
        <d v="2023-04-06T00:00:00"/>
        <d v="2023-08-13T00:00:00"/>
        <d v="2023-11-14T00:00:00"/>
        <d v="2023-05-23T00:00:00"/>
        <d v="2023-08-06T00:00:00"/>
        <d v="2023-10-10T00:00:00"/>
        <d v="2023-05-06T00:00:00"/>
        <d v="2023-09-08T00:00:00"/>
        <d v="2023-04-12T00:00:00"/>
        <d v="2023-01-28T00:00:00"/>
        <d v="2023-12-15T00:00:00"/>
        <d v="2023-08-02T00:00:00"/>
        <d v="2023-11-30T00:00:00"/>
        <d v="2023-12-01T00:00:00"/>
        <d v="2023-05-31T00:00:00"/>
        <d v="2023-01-17T00:00:00"/>
        <d v="2023-05-01T00:00:00"/>
        <d v="2023-07-30T00:00:00"/>
        <d v="2023-11-01T00:00:00"/>
        <d v="2023-12-05T00:00:00"/>
        <d v="2023-12-11T00:00:00"/>
        <d v="2023-05-07T00:00:00"/>
        <d v="2023-03-03T00:00:00"/>
        <d v="2023-05-08T00:00:00"/>
        <d v="2023-01-29T00:00:00"/>
        <d v="2023-06-08T00:00:00"/>
        <d v="2023-11-29T00:00:00"/>
        <d v="2023-01-12T00:00:00"/>
        <d v="2023-03-18T00:00:00"/>
        <d v="2023-05-18T00:00:00"/>
        <d v="2023-03-17T00:00:00"/>
        <d v="2023-10-07T00:00:00"/>
        <d v="2023-11-22T00:00:00"/>
        <d v="2023-11-16T00:00:00"/>
        <d v="2023-08-24T00:00:00"/>
        <d v="2023-12-14T00:00:00"/>
        <d v="2023-08-16T00:00:00"/>
        <d v="2023-07-12T00:00:00"/>
        <d v="2023-06-22T00:00:00"/>
        <d v="2023-02-23T00:00:00"/>
        <d v="2023-02-09T00:00:00"/>
        <d v="2023-03-30T00:00:00"/>
        <d v="2023-02-03T00:00:00"/>
        <d v="2023-12-21T00:00:00"/>
        <d v="2023-09-21T00:00:00"/>
        <d v="2023-11-02T00:00:00"/>
        <d v="2023-10-01T00:00:00"/>
        <d v="2023-09-23T00:00:00"/>
        <d v="2023-10-04T00:00:00"/>
        <d v="2023-07-16T00:00:00"/>
        <d v="2023-09-24T00:00:00"/>
        <d v="2023-01-10T00:00:00"/>
        <d v="2023-07-04T00:00:00"/>
        <d v="2023-05-20T00:00:00"/>
        <d v="2023-10-14T00:00:00"/>
        <d v="2023-05-11T00:00:00"/>
        <d v="2023-08-21T00:00:00"/>
        <d v="2023-03-04T00:00:00"/>
        <d v="2023-11-20T00:00:00"/>
        <d v="2023-01-24T00:00:00"/>
        <d v="2023-11-03T00:00:00"/>
        <d v="2023-05-28T00:00:00"/>
        <d v="2023-05-12T00:00:00"/>
        <d v="2023-08-14T00:00:00"/>
        <d v="2023-05-27T00:00:00"/>
        <d v="2023-07-26T00:00:00"/>
        <d v="2023-08-18T00:00:00"/>
        <d v="2023-12-24T00:00:00"/>
        <d v="2023-09-10T00:00:00"/>
        <d v="2023-04-29T00:00:00"/>
        <d v="2023-07-11T00:00:00"/>
        <d v="2023-05-24T00:00:00"/>
        <d v="2023-07-05T00:00:00"/>
        <d v="2023-07-24T00:00:00"/>
        <d v="2023-02-08T00:00:00"/>
        <d v="2023-06-03T00:00:00"/>
        <d v="2023-02-07T00:00:00"/>
        <d v="2023-08-08T00:00:00"/>
        <d v="2023-09-16T00:00:00"/>
        <d v="2023-01-11T00:00:00"/>
        <d v="2023-11-21T00:00:00"/>
        <d v="2023-12-06T00:00:00"/>
        <d v="2023-11-09T00:00:00"/>
        <d v="2023-03-20T00:00:00"/>
        <d v="2023-06-12T00:00:00"/>
        <d v="2023-02-22T00:00:00"/>
        <d v="2023-06-27T00:00:00"/>
        <d v="2023-03-01T00:00:00"/>
        <d v="2023-10-27T00:00:00"/>
        <d v="2023-02-25T00:00:00"/>
        <d v="2023-06-24T00:00:00"/>
        <d v="2023-01-14T00:00:00"/>
        <d v="2023-07-20T00:00:00"/>
        <d v="2023-11-17T00:00:00"/>
        <d v="2023-07-01T00:00:00"/>
        <d v="2023-08-22T00:00:00"/>
        <d v="2023-12-03T00:00:00"/>
        <d v="2023-10-25T00:00:00"/>
        <d v="2023-10-11T00:00:00"/>
        <d v="2023-04-08T00:00:00"/>
        <d v="2023-07-29T00:00:00"/>
        <d v="2023-01-20T00:00:00"/>
        <d v="2023-11-12T00:00:00"/>
        <d v="2023-11-13T00:00:00"/>
        <d v="2023-09-01T00:00:00"/>
        <d v="2023-02-26T00:00:00"/>
        <d v="2023-05-16T00:00:00"/>
        <d v="2023-05-15T00:00:00"/>
        <d v="2023-12-29T00:00:00"/>
        <d v="2023-02-21T00:00:00"/>
        <m/>
      </sharedItems>
      <fieldGroup par="10"/>
    </cacheField>
    <cacheField name="Time of Day" numFmtId="0">
      <sharedItems containsBlank="1"/>
    </cacheField>
    <cacheField name="Channel" numFmtId="0">
      <sharedItems containsBlank="1"/>
    </cacheField>
    <cacheField name="Revenue" numFmtId="0">
      <sharedItems containsString="0" containsBlank="1" containsNumber="1" minValue="10.029999999999999" maxValue="499.48"/>
    </cacheField>
    <cacheField name="Average Order Size" numFmtId="0">
      <sharedItems containsString="0" containsBlank="1" containsNumber="1" minValue="2.15" maxValue="470.92"/>
    </cacheField>
    <cacheField name="Conversions" numFmtId="0">
      <sharedItems containsString="0" containsBlank="1" containsNumber="1" containsInteger="1" minValue="0" maxValue="45"/>
    </cacheField>
    <cacheField name="Customer Type" numFmtId="0">
      <sharedItems containsBlank="1"/>
    </cacheField>
    <cacheField name="Sales Rep" numFmtId="0">
      <sharedItems containsBlank="1"/>
    </cacheField>
    <cacheField name="Revenue per Conversion" numFmtId="0">
      <sharedItems containsString="0" containsBlank="1" containsNumber="1" minValue="0" maxValue="195.11"/>
    </cacheField>
    <cacheField name="Days (Date)" numFmtId="0" databaseField="0">
      <fieldGroup base="0">
        <rangePr groupBy="days" startDate="2023-01-01T00:00:00" endDate="2024-01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4"/>
        </groupItems>
      </fieldGroup>
    </cacheField>
    <cacheField name="Months (Date)" numFmtId="0" databaseField="0">
      <fieldGroup base="0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794.684464120372" createdVersion="8" refreshedVersion="8" minRefreshableVersion="3" recordCount="2001" xr:uid="{3C93EB51-4568-43FC-AE1F-15E7466E20C1}">
  <cacheSource type="worksheet">
    <worksheetSource ref="A1:J1048576" sheet="Dataset"/>
  </cacheSource>
  <cacheFields count="10">
    <cacheField name="Date" numFmtId="0">
      <sharedItems containsNonDate="0" containsDate="1" containsString="0" containsBlank="1" minDate="2023-01-01T00:00:00" maxDate="2024-01-01T00:00:00"/>
    </cacheField>
    <cacheField name="Time of Day" numFmtId="0">
      <sharedItems containsBlank="1" count="5">
        <s v="Morning"/>
        <s v="Night"/>
        <s v="Afternoon"/>
        <s v="Evening"/>
        <m/>
      </sharedItems>
    </cacheField>
    <cacheField name="Channel" numFmtId="0">
      <sharedItems containsBlank="1" count="7">
        <s v="Referral"/>
        <s v="Google Ads"/>
        <s v="Facebook"/>
        <s v="Email"/>
        <s v="Walk-in"/>
        <s v="Instagram"/>
        <m/>
      </sharedItems>
    </cacheField>
    <cacheField name="Revenue" numFmtId="0">
      <sharedItems containsString="0" containsBlank="1" containsNumber="1" minValue="10.029999999999999" maxValue="499.48" count="1972">
        <n v="311.64"/>
        <n v="193.24"/>
        <n v="170.64"/>
        <n v="464.86"/>
        <n v="161.77000000000001"/>
        <n v="274.04000000000002"/>
        <n v="106.96"/>
        <n v="275.05"/>
        <n v="491.04"/>
        <n v="354.06"/>
        <n v="475.42"/>
        <n v="195.73"/>
        <n v="364.79"/>
        <n v="203.46"/>
        <n v="388.03"/>
        <n v="362.14"/>
        <n v="378.55"/>
        <n v="326.87"/>
        <n v="280.55"/>
        <n v="71.8"/>
        <n v="31.94"/>
        <n v="432.95"/>
        <n v="462.21"/>
        <n v="239.46"/>
        <n v="307.27999999999997"/>
        <n v="220.66"/>
        <n v="89.88"/>
        <n v="372.05"/>
        <n v="463.88"/>
        <n v="71.45"/>
        <n v="168.97"/>
        <n v="208.14"/>
        <n v="357.77"/>
        <n v="333.21"/>
        <n v="206.97"/>
        <n v="45.14"/>
        <n v="132.04"/>
        <n v="409.45"/>
        <n v="444.17"/>
        <n v="35.619999999999997"/>
        <n v="57.84"/>
        <n v="138.65"/>
        <n v="90.36"/>
        <n v="408.04"/>
        <n v="378.32"/>
        <n v="122.19"/>
        <n v="432.4"/>
        <n v="322.25"/>
        <n v="86.41"/>
        <n v="347.61"/>
        <n v="212.7"/>
        <n v="173.53"/>
        <n v="458.38"/>
        <n v="490.44"/>
        <n v="193.84"/>
        <n v="419.47"/>
        <n v="30.45"/>
        <n v="191.25"/>
        <n v="26.17"/>
        <n v="304.94"/>
        <n v="110.53"/>
        <n v="111.84"/>
        <n v="227.28"/>
        <n v="480.67"/>
        <n v="212.68"/>
        <n v="135.31"/>
        <n v="491.94"/>
        <n v="204.47"/>
        <n v="492.52"/>
        <n v="451.99"/>
        <n v="123.71"/>
        <n v="108.36"/>
        <n v="456.19"/>
        <n v="84.24"/>
        <n v="72.38"/>
        <n v="270.13"/>
        <n v="494.03"/>
        <n v="356.57"/>
        <n v="374.56"/>
        <n v="147.13999999999999"/>
        <n v="34.65"/>
        <n v="148.09"/>
        <n v="353.41"/>
        <n v="75.98"/>
        <n v="73.59"/>
        <n v="313.45"/>
        <n v="377.57"/>
        <n v="167.4"/>
        <n v="212.57"/>
        <n v="418.34"/>
        <n v="346.02"/>
        <n v="368.89"/>
        <n v="398.8"/>
        <n v="399.93"/>
        <n v="197.44"/>
        <n v="54.86"/>
        <n v="300.49"/>
        <n v="321.2"/>
        <n v="114.06"/>
        <n v="106.41"/>
        <n v="297.17"/>
        <n v="250.78"/>
        <n v="154.02000000000001"/>
        <n v="116.51"/>
        <n v="206.04"/>
        <n v="29.04"/>
        <n v="368.42"/>
        <n v="277.07"/>
        <n v="113.87"/>
        <n v="46.79"/>
        <n v="155.03"/>
        <n v="99.93"/>
        <n v="230.63"/>
        <n v="52.7"/>
        <n v="237.48"/>
        <n v="131.16999999999999"/>
        <n v="100.47"/>
        <n v="291.37"/>
        <n v="282.55"/>
        <n v="378.35"/>
        <n v="14.14"/>
        <n v="339.34"/>
        <n v="65.37"/>
        <n v="355.2"/>
        <n v="497.38"/>
        <n v="176.86"/>
        <n v="473.19"/>
        <n v="147.41999999999999"/>
        <n v="492.43"/>
        <n v="200.39"/>
        <n v="394.43"/>
        <n v="60.14"/>
        <n v="254.03"/>
        <n v="193.95"/>
        <n v="230.66"/>
        <n v="360.71"/>
        <n v="92.3"/>
        <n v="218.12"/>
        <n v="378.45"/>
        <n v="218.58"/>
        <n v="261.02"/>
        <n v="191.34"/>
        <n v="250.61"/>
        <n v="270.10000000000002"/>
        <n v="258.83999999999997"/>
        <n v="250.7"/>
        <n v="95.77"/>
        <n v="98.27"/>
        <n v="113.24"/>
        <n v="213.46"/>
        <n v="198.32"/>
        <n v="412.72"/>
        <n v="392.59"/>
        <n v="40.299999999999997"/>
        <n v="97.95"/>
        <n v="163.6"/>
        <n v="221.44"/>
        <n v="365.8"/>
        <n v="359.46"/>
        <n v="465.87"/>
        <n v="148.18"/>
        <n v="450.67"/>
        <n v="35.5"/>
        <n v="190.65"/>
        <n v="182.47"/>
        <n v="117.34"/>
        <n v="422.8"/>
        <n v="285.64"/>
        <n v="135.52000000000001"/>
        <n v="246.84"/>
        <n v="179.03"/>
        <n v="322.08"/>
        <n v="239.86"/>
        <n v="162.28"/>
        <n v="366.58"/>
        <n v="120.19"/>
        <n v="297.5"/>
        <n v="419.73"/>
        <n v="471.94"/>
        <n v="101.28"/>
        <n v="49.45"/>
        <n v="484.92"/>
        <n v="378.95"/>
        <n v="123.45"/>
        <n v="94.73"/>
        <n v="436.6"/>
        <n v="261.47000000000003"/>
        <n v="298.36"/>
        <n v="40.69"/>
        <n v="16.2"/>
        <n v="495.76"/>
        <n v="176.59"/>
        <n v="217.76"/>
        <n v="396.46"/>
        <n v="267"/>
        <n v="170.97"/>
        <n v="317.12"/>
        <n v="407.09"/>
        <n v="179.2"/>
        <n v="479.44"/>
        <n v="147.77000000000001"/>
        <n v="156.03"/>
        <n v="431.31"/>
        <n v="149.38"/>
        <n v="133.03"/>
        <n v="204.51"/>
        <n v="208.32"/>
        <n v="210.28"/>
        <n v="365.21"/>
        <n v="55.28"/>
        <n v="416.04"/>
        <n v="267.88"/>
        <n v="491.35"/>
        <n v="92.81"/>
        <n v="252.4"/>
        <n v="358.59"/>
        <n v="378.71"/>
        <n v="149.02000000000001"/>
        <n v="467.79"/>
        <n v="268.85000000000002"/>
        <n v="280.25"/>
        <n v="79.78"/>
        <n v="489.23"/>
        <n v="417.42"/>
        <n v="148.99"/>
        <n v="156.66999999999999"/>
        <n v="65.7"/>
        <n v="312.33999999999997"/>
        <n v="323.11"/>
        <n v="383.8"/>
        <n v="294.51"/>
        <n v="177.98"/>
        <n v="448.28"/>
        <n v="306.64999999999998"/>
        <n v="354.98"/>
        <n v="454.83"/>
        <n v="67.75"/>
        <n v="486.17"/>
        <n v="388.16"/>
        <n v="359.62"/>
        <n v="313.14"/>
        <n v="448.09"/>
        <n v="278.83"/>
        <n v="290.5"/>
        <n v="102.5"/>
        <n v="249.92"/>
        <n v="379.11"/>
        <n v="468.15"/>
        <n v="43.14"/>
        <n v="54.5"/>
        <n v="268.63"/>
        <n v="475.45"/>
        <n v="467.08"/>
        <n v="132.4"/>
        <n v="465.63"/>
        <n v="203.79"/>
        <n v="491.66"/>
        <n v="161.66"/>
        <n v="384.95"/>
        <n v="481.8"/>
        <n v="50.67"/>
        <n v="485.47"/>
        <n v="361.98"/>
        <n v="142.04"/>
        <n v="275.43"/>
        <n v="123.31"/>
        <n v="366.69"/>
        <n v="288.86"/>
        <n v="130.47"/>
        <n v="127.49"/>
        <n v="184.7"/>
        <n v="34.69"/>
        <n v="387.34"/>
        <n v="407.74"/>
        <n v="299.68"/>
        <n v="323.45999999999998"/>
        <n v="261.95"/>
        <n v="160.13999999999999"/>
        <n v="261.48"/>
        <n v="336.43"/>
        <n v="462.18"/>
        <n v="183.63"/>
        <n v="423.75"/>
        <n v="265.54000000000002"/>
        <n v="237.67"/>
        <n v="254.1"/>
        <n v="177.59"/>
        <n v="360.23"/>
        <n v="471.32"/>
        <n v="239.74"/>
        <n v="364.57"/>
        <n v="38.270000000000003"/>
        <n v="153.63999999999999"/>
        <n v="37.94"/>
        <n v="62.32"/>
        <n v="443.19"/>
        <n v="250.47"/>
        <n v="40.56"/>
        <n v="180.63"/>
        <n v="492.08"/>
        <n v="296.81"/>
        <n v="148.35"/>
        <n v="219.14"/>
        <n v="229.74"/>
        <n v="285.31"/>
        <n v="487.38"/>
        <n v="228.56"/>
        <n v="325.27"/>
        <n v="55.73"/>
        <n v="50.59"/>
        <n v="434.5"/>
        <n v="308.92"/>
        <n v="82.17"/>
        <n v="421.71"/>
        <n v="262.72000000000003"/>
        <n v="244.87"/>
        <n v="273.69"/>
        <n v="323.17"/>
        <n v="246.18"/>
        <n v="339.55"/>
        <n v="498.1"/>
        <n v="77.83"/>
        <n v="236.25"/>
        <n v="93.95"/>
        <n v="256.89999999999998"/>
        <n v="146.41999999999999"/>
        <n v="147.01"/>
        <n v="72.36"/>
        <n v="383.39"/>
        <n v="167.7"/>
        <n v="483.96"/>
        <n v="429.57"/>
        <n v="122.29"/>
        <n v="114.26"/>
        <n v="480.72"/>
        <n v="140.07"/>
        <n v="355.64"/>
        <n v="192.03"/>
        <n v="186.44"/>
        <n v="234.31"/>
        <n v="56.71"/>
        <n v="498.26"/>
        <n v="189.01"/>
        <n v="433.01"/>
        <n v="256.54000000000002"/>
        <n v="278.16000000000003"/>
        <n v="286.2"/>
        <n v="154.25"/>
        <n v="386.64"/>
        <n v="194.38"/>
        <n v="396.68"/>
        <n v="462.42"/>
        <n v="384.56"/>
        <n v="111.75"/>
        <n v="198.7"/>
        <n v="95.47"/>
        <n v="43.82"/>
        <n v="221.75"/>
        <n v="295.83"/>
        <n v="327.83"/>
        <n v="450.15"/>
        <n v="146.71"/>
        <n v="256.72000000000003"/>
        <n v="289.73"/>
        <n v="355.76"/>
        <n v="255.01"/>
        <n v="125.76"/>
        <n v="291.3"/>
        <n v="237.31"/>
        <n v="169.82"/>
        <n v="189.9"/>
        <n v="26.15"/>
        <n v="285.99"/>
        <n v="125.97"/>
        <n v="441.9"/>
        <n v="466.86"/>
        <n v="459.66"/>
        <n v="165.03"/>
        <n v="65.989999999999995"/>
        <n v="124.92"/>
        <n v="18.36"/>
        <n v="243.3"/>
        <n v="49.26"/>
        <n v="458.01"/>
        <n v="377.39"/>
        <n v="459.32"/>
        <n v="194.92"/>
        <n v="92.12"/>
        <n v="40.729999999999997"/>
        <n v="187.86"/>
        <n v="265.7"/>
        <n v="413.76"/>
        <n v="337.57"/>
        <n v="72.92"/>
        <n v="493.14"/>
        <n v="351.62"/>
        <n v="188.82"/>
        <n v="247.16"/>
        <n v="420.37"/>
        <n v="153.38"/>
        <n v="61.14"/>
        <n v="366.8"/>
        <n v="483.45"/>
        <n v="173.73"/>
        <n v="125.81"/>
        <n v="323.63"/>
        <n v="132.47999999999999"/>
        <n v="210.07"/>
        <n v="177.94"/>
        <n v="216.28"/>
        <n v="308.83999999999997"/>
        <n v="54.93"/>
        <n v="322.32"/>
        <n v="175.17"/>
        <n v="214.47"/>
        <n v="364.4"/>
        <n v="77.459999999999994"/>
        <n v="332.32"/>
        <n v="204.91"/>
        <n v="351.35"/>
        <n v="415.44"/>
        <n v="329.59"/>
        <n v="231.48"/>
        <n v="133.62"/>
        <n v="302.22000000000003"/>
        <n v="457.42"/>
        <n v="19.95"/>
        <n v="285.3"/>
        <n v="296.52"/>
        <n v="145.94999999999999"/>
        <n v="110.92"/>
        <n v="253.8"/>
        <n v="104.08"/>
        <n v="425.76"/>
        <n v="291.26"/>
        <n v="108.04"/>
        <n v="64.819999999999993"/>
        <n v="112.47"/>
        <n v="74.52"/>
        <n v="480.24"/>
        <n v="220.46"/>
        <n v="258.01"/>
        <n v="269.23"/>
        <n v="167.94"/>
        <n v="65.22"/>
        <n v="86.42"/>
        <n v="145.44999999999999"/>
        <n v="11.51"/>
        <n v="387.21"/>
        <n v="350.64"/>
        <n v="126.66"/>
        <n v="200.91"/>
        <n v="121.85"/>
        <n v="188.33"/>
        <n v="113.21"/>
        <n v="135.91"/>
        <n v="14.93"/>
        <n v="158.35"/>
        <n v="446.97"/>
        <n v="52.69"/>
        <n v="233.21"/>
        <n v="92.01"/>
        <n v="88.82"/>
        <n v="86.85"/>
        <n v="413.56"/>
        <n v="139.91"/>
        <n v="168.12"/>
        <n v="453.57"/>
        <n v="114.31"/>
        <n v="82.58"/>
        <n v="119.33"/>
        <n v="163.22999999999999"/>
        <n v="62.76"/>
        <n v="24.6"/>
        <n v="26.57"/>
        <n v="460.46"/>
        <n v="272.08999999999997"/>
        <n v="489.6"/>
        <n v="417.22"/>
        <n v="379.85"/>
        <n v="257.68"/>
        <n v="323.04000000000002"/>
        <n v="454.26"/>
        <n v="273.31"/>
        <n v="260.43"/>
        <n v="168.42"/>
        <n v="260.2"/>
        <n v="16.97"/>
        <n v="62.09"/>
        <n v="82.33"/>
        <n v="17.48"/>
        <n v="259.08"/>
        <n v="31.93"/>
        <n v="254.8"/>
        <n v="223.09"/>
        <n v="266.33999999999997"/>
        <n v="309.08"/>
        <n v="466.3"/>
        <n v="305.16000000000003"/>
        <n v="209.29"/>
        <n v="162.24"/>
        <n v="196.23"/>
        <n v="324.72000000000003"/>
        <n v="267.94"/>
        <n v="485.68"/>
        <n v="51.95"/>
        <n v="13.28"/>
        <n v="357.04"/>
        <n v="101.62"/>
        <n v="399.91"/>
        <n v="91.05"/>
        <n v="205.69"/>
        <n v="78.489999999999995"/>
        <n v="478.42"/>
        <n v="175.32"/>
        <n v="176.97"/>
        <n v="219.11"/>
        <n v="371.53"/>
        <n v="309.97000000000003"/>
        <n v="125.42"/>
        <n v="260.44"/>
        <n v="203.39"/>
        <n v="281.37"/>
        <n v="62.15"/>
        <n v="410.14"/>
        <n v="328.91"/>
        <n v="123.88"/>
        <n v="425.63"/>
        <n v="404.48"/>
        <n v="333.71"/>
        <n v="442.2"/>
        <n v="401.6"/>
        <n v="103.8"/>
        <n v="19.75"/>
        <n v="52.19"/>
        <n v="405.85"/>
        <n v="441.21"/>
        <n v="189.81"/>
        <n v="263.67"/>
        <n v="158.36000000000001"/>
        <n v="158.22"/>
        <n v="14.82"/>
        <n v="432.72"/>
        <n v="146.86000000000001"/>
        <n v="190.44"/>
        <n v="243.37"/>
        <n v="489.58"/>
        <n v="333.87"/>
        <n v="310.41000000000003"/>
        <n v="151.51"/>
        <n v="276.36"/>
        <n v="126.38"/>
        <n v="299.54000000000002"/>
        <n v="221.57"/>
        <n v="10.33"/>
        <n v="463.32"/>
        <n v="111.71"/>
        <n v="199.35"/>
        <n v="468"/>
        <n v="47.07"/>
        <n v="129.38999999999999"/>
        <n v="208.55"/>
        <n v="162.46"/>
        <n v="470.46"/>
        <n v="360.97"/>
        <n v="228.38"/>
        <n v="173.28"/>
        <n v="373.69"/>
        <n v="281.67"/>
        <n v="202.31"/>
        <n v="482.1"/>
        <n v="132.68"/>
        <n v="75.489999999999995"/>
        <n v="422.47"/>
        <n v="485.8"/>
        <n v="288.01"/>
        <n v="396.01"/>
        <n v="472.28"/>
        <n v="185.16"/>
        <n v="250.51"/>
        <n v="60.4"/>
        <n v="460.35"/>
        <n v="130.71"/>
        <n v="94.15"/>
        <n v="272.3"/>
        <n v="263.56"/>
        <n v="405.89"/>
        <n v="243.12"/>
        <n v="127.23"/>
        <n v="447.52"/>
        <n v="77.209999999999994"/>
        <n v="323.25"/>
        <n v="474.51"/>
        <n v="73.44"/>
        <n v="278.77"/>
        <n v="73.739999999999995"/>
        <n v="137.13999999999999"/>
        <n v="185.31"/>
        <n v="167.31"/>
        <n v="438"/>
        <n v="255.87"/>
        <n v="319.22000000000003"/>
        <n v="210.97"/>
        <n v="146.91"/>
        <n v="434.57"/>
        <n v="114.96"/>
        <n v="378.14"/>
        <n v="417.04"/>
        <n v="247.59"/>
        <n v="73.81"/>
        <n v="106.5"/>
        <n v="398.59"/>
        <n v="347.55"/>
        <n v="18.739999999999998"/>
        <n v="359.54"/>
        <n v="478.85"/>
        <n v="145.85"/>
        <n v="282.89"/>
        <n v="16.52"/>
        <n v="275.83"/>
        <n v="69.78"/>
        <n v="402.36"/>
        <n v="45.36"/>
        <n v="14.51"/>
        <n v="17.21"/>
        <n v="165.45"/>
        <n v="421.95"/>
        <n v="488.18"/>
        <n v="22.76"/>
        <n v="161.24"/>
        <n v="363.14"/>
        <n v="453.43"/>
        <n v="45.57"/>
        <n v="70.040000000000006"/>
        <n v="245.43"/>
        <n v="162.32"/>
        <n v="267.14999999999998"/>
        <n v="398.93"/>
        <n v="86.31"/>
        <n v="28.16"/>
        <n v="481.4"/>
        <n v="13"/>
        <n v="275.95999999999998"/>
        <n v="164.4"/>
        <n v="93.99"/>
        <n v="192.15"/>
        <n v="235.29"/>
        <n v="403.03"/>
        <n v="458.1"/>
        <n v="460.05"/>
        <n v="424.61"/>
        <n v="246.92"/>
        <n v="134.22"/>
        <n v="303.06"/>
        <n v="99.27"/>
        <n v="350.02"/>
        <n v="110.97"/>
        <n v="87.9"/>
        <n v="82.85"/>
        <n v="387.13"/>
        <n v="478.18"/>
        <n v="78.87"/>
        <n v="269.17"/>
        <n v="142.13999999999999"/>
        <n v="362.48"/>
        <n v="482.4"/>
        <n v="258.17"/>
        <n v="96.53"/>
        <n v="122.3"/>
        <n v="316.51"/>
        <n v="179"/>
        <n v="395.6"/>
        <n v="146.33000000000001"/>
        <n v="266.5"/>
        <n v="377.27"/>
        <n v="264.99"/>
        <n v="331.23"/>
        <n v="388.14"/>
        <n v="198.5"/>
        <n v="355.29"/>
        <n v="432.12"/>
        <n v="327.29000000000002"/>
        <n v="440.39"/>
        <n v="460.37"/>
        <n v="116.81"/>
        <n v="452.97"/>
        <n v="356.75"/>
        <n v="235.54"/>
        <n v="373.65"/>
        <n v="338.66"/>
        <n v="400.22"/>
        <n v="476.76"/>
        <n v="372.98"/>
        <n v="334.71"/>
        <n v="264.36"/>
        <n v="495.61"/>
        <n v="367.04"/>
        <n v="66.16"/>
        <n v="110.72"/>
        <n v="444.8"/>
        <n v="216.62"/>
        <n v="398.25"/>
        <n v="315.33"/>
        <n v="199.02"/>
        <n v="222.94"/>
        <n v="370.61"/>
        <n v="230.11"/>
        <n v="374.69"/>
        <n v="381.78"/>
        <n v="319.5"/>
        <n v="434.9"/>
        <n v="449.1"/>
        <n v="129.15"/>
        <n v="279.61"/>
        <n v="214.13"/>
        <n v="446.53"/>
        <n v="179.3"/>
        <n v="54.67"/>
        <n v="361.69"/>
        <n v="269.51"/>
        <n v="460.88"/>
        <n v="55.42"/>
        <n v="201.05"/>
        <n v="222.56"/>
        <n v="72.88"/>
        <n v="422.04"/>
        <n v="490.84"/>
        <n v="438.51"/>
        <n v="276.22000000000003"/>
        <n v="178.92"/>
        <n v="91.76"/>
        <n v="458.53"/>
        <n v="377.48"/>
        <n v="40.909999999999997"/>
        <n v="188.72"/>
        <n v="45.45"/>
        <n v="192.78"/>
        <n v="354.37"/>
        <n v="426.23"/>
        <n v="10.029999999999999"/>
        <n v="40.64"/>
        <n v="136.36000000000001"/>
        <n v="121.12"/>
        <n v="126.18"/>
        <n v="255.85"/>
        <n v="179.06"/>
        <n v="464.1"/>
        <n v="91.52"/>
        <n v="286.47000000000003"/>
        <n v="453.77"/>
        <n v="463.72"/>
        <n v="111.22"/>
        <n v="20.36"/>
        <n v="112.26"/>
        <n v="295.08"/>
        <n v="99.14"/>
        <n v="308.5"/>
        <n v="371.85"/>
        <n v="408.95"/>
        <n v="378.89"/>
        <n v="84.15"/>
        <n v="370.67"/>
        <n v="269.05"/>
        <n v="63.93"/>
        <n v="498.11"/>
        <n v="120.22"/>
        <n v="468.66"/>
        <n v="150.78"/>
        <n v="256.60000000000002"/>
        <n v="205.19"/>
        <n v="180.34"/>
        <n v="193.81"/>
        <n v="119.04"/>
        <n v="495.88"/>
        <n v="396.4"/>
        <n v="447.34"/>
        <n v="264.48"/>
        <n v="434.34"/>
        <n v="340.16"/>
        <n v="409.37"/>
        <n v="435.54"/>
        <n v="463.53"/>
        <n v="49.02"/>
        <n v="480.56"/>
        <n v="65.290000000000006"/>
        <n v="33.79"/>
        <n v="130.94999999999999"/>
        <n v="383.08"/>
        <n v="357.73"/>
        <n v="459.11"/>
        <n v="65.23"/>
        <n v="218.47"/>
        <n v="54.22"/>
        <n v="295.87"/>
        <n v="212.74"/>
        <n v="226.88"/>
        <n v="328.15"/>
        <n v="143.97"/>
        <n v="179.47"/>
        <n v="310.83"/>
        <n v="440.45"/>
        <n v="101.25"/>
        <n v="410.76"/>
        <n v="430.44"/>
        <n v="436.46"/>
        <n v="79.099999999999994"/>
        <n v="438.99"/>
        <n v="115.12"/>
        <n v="248.87"/>
        <n v="310.38"/>
        <n v="304.95"/>
        <n v="24.85"/>
        <n v="319.91000000000003"/>
        <n v="194.51"/>
        <n v="92.43"/>
        <n v="331.52"/>
        <n v="295.58"/>
        <n v="95.72"/>
        <n v="406.18"/>
        <n v="101.31"/>
        <n v="24.67"/>
        <n v="309.47000000000003"/>
        <n v="466.71"/>
        <n v="289.31"/>
        <n v="371"/>
        <n v="256.99"/>
        <n v="172.65"/>
        <n v="239.38"/>
        <n v="448.74"/>
        <n v="440.38"/>
        <n v="182.9"/>
        <n v="271.35000000000002"/>
        <n v="285.62"/>
        <n v="312.39999999999998"/>
        <n v="64.13"/>
        <n v="354.5"/>
        <n v="259.94"/>
        <n v="325.16000000000003"/>
        <n v="217.25"/>
        <n v="417.03"/>
        <n v="248.09"/>
        <n v="336.54"/>
        <n v="136.44"/>
        <n v="468.61"/>
        <n v="386.28"/>
        <n v="23.09"/>
        <n v="104.85"/>
        <n v="433.52"/>
        <n v="68.3"/>
        <n v="303.64"/>
        <n v="458.64"/>
        <n v="293.74"/>
        <n v="328.19"/>
        <n v="454.43"/>
        <n v="108.49"/>
        <n v="399.2"/>
        <n v="494.72"/>
        <n v="43.54"/>
        <n v="241.71"/>
        <n v="343.25"/>
        <n v="12.39"/>
        <n v="301.27999999999997"/>
        <n v="483.54"/>
        <n v="414.67"/>
        <n v="77.63"/>
        <n v="31.83"/>
        <n v="156.36000000000001"/>
        <n v="80.3"/>
        <n v="208.81"/>
        <n v="303.60000000000002"/>
        <n v="118.35"/>
        <n v="308.51"/>
        <n v="483.19"/>
        <n v="200.78"/>
        <n v="385.98"/>
        <n v="247.57"/>
        <n v="480.46"/>
        <n v="119.21"/>
        <n v="328.31"/>
        <n v="186.92"/>
        <n v="142.02000000000001"/>
        <n v="73.98"/>
        <n v="34.4"/>
        <n v="58.76"/>
        <n v="39.119999999999997"/>
        <n v="107.02"/>
        <n v="332.25"/>
        <n v="188.4"/>
        <n v="20.98"/>
        <n v="105.6"/>
        <n v="387.03"/>
        <n v="236.08"/>
        <n v="52.53"/>
        <n v="339.33"/>
        <n v="483.32"/>
        <n v="424.16"/>
        <n v="246.29"/>
        <n v="212.77"/>
        <n v="380.23"/>
        <n v="371.69"/>
        <n v="458.97"/>
        <n v="189.04"/>
        <n v="362.15"/>
        <n v="121.25"/>
        <n v="385.54"/>
        <n v="34.18"/>
        <n v="498.65"/>
        <n v="154.33000000000001"/>
        <n v="69.19"/>
        <n v="388.41"/>
        <n v="88.13"/>
        <n v="378.69"/>
        <n v="56.53"/>
        <n v="392.99"/>
        <n v="39.96"/>
        <n v="455.18"/>
        <n v="321.62"/>
        <n v="28.11"/>
        <n v="228.02"/>
        <n v="380.79"/>
        <n v="214.96"/>
        <n v="483.26"/>
        <n v="207.33"/>
        <n v="60.51"/>
        <n v="170.31"/>
        <n v="221.43"/>
        <n v="216.86"/>
        <n v="244.66"/>
        <n v="231.49"/>
        <n v="367.91"/>
        <n v="497.06"/>
        <n v="246.26"/>
        <n v="478.59"/>
        <n v="443.52"/>
        <n v="12.25"/>
        <n v="243.01"/>
        <n v="371.41"/>
        <n v="394.81"/>
        <n v="343.06"/>
        <n v="455.75"/>
        <n v="131.58000000000001"/>
        <n v="300.63"/>
        <n v="236.87"/>
        <n v="338.8"/>
        <n v="217.4"/>
        <n v="349.64"/>
        <n v="235.52"/>
        <n v="289.27"/>
        <n v="436.67"/>
        <n v="473.26"/>
        <n v="283.52"/>
        <n v="339"/>
        <n v="431.99"/>
        <n v="323.97000000000003"/>
        <n v="87.85"/>
        <n v="482.72"/>
        <n v="24.32"/>
        <n v="121.91"/>
        <n v="204.78"/>
        <n v="255.28"/>
        <n v="272.52999999999997"/>
        <n v="309.36"/>
        <n v="476.23"/>
        <n v="287.8"/>
        <n v="278.75"/>
        <n v="261.39999999999998"/>
        <n v="484.99"/>
        <n v="151.76"/>
        <n v="347.58"/>
        <n v="290.63"/>
        <n v="163.15"/>
        <n v="424.19"/>
        <n v="419.04"/>
        <n v="226.52"/>
        <n v="411.98"/>
        <n v="256.86"/>
        <n v="358.77"/>
        <n v="120.82"/>
        <n v="390.81"/>
        <n v="256.58999999999997"/>
        <n v="330.67"/>
        <n v="71.510000000000005"/>
        <n v="163.80000000000001"/>
        <n v="402.13"/>
        <n v="249.6"/>
        <n v="118.64"/>
        <n v="467.67"/>
        <n v="473.47"/>
        <n v="442.6"/>
        <n v="204.65"/>
        <n v="145.58000000000001"/>
        <n v="447.53"/>
        <n v="215.07"/>
        <n v="486.12"/>
        <n v="436.65"/>
        <n v="121.23"/>
        <n v="232.89"/>
        <n v="248.84"/>
        <n v="435.33"/>
        <n v="77.22"/>
        <n v="469.72"/>
        <n v="182.36"/>
        <n v="114.58"/>
        <n v="260.66000000000003"/>
        <n v="128.25"/>
        <n v="371.1"/>
        <n v="390.71"/>
        <n v="321.14999999999998"/>
        <n v="316.17"/>
        <n v="401.74"/>
        <n v="84.33"/>
        <n v="395.39"/>
        <n v="374.89"/>
        <n v="326.67"/>
        <n v="63.53"/>
        <n v="471.16"/>
        <n v="444.4"/>
        <n v="47.26"/>
        <n v="231.85"/>
        <n v="459.17"/>
        <n v="490.27"/>
        <n v="223.14"/>
        <n v="44.31"/>
        <n v="189.33"/>
        <n v="186.05"/>
        <n v="246.69"/>
        <n v="158.09"/>
        <n v="492.61"/>
        <n v="304.32"/>
        <n v="445.14"/>
        <n v="414.85"/>
        <n v="434.83"/>
        <n v="225.35"/>
        <n v="36.090000000000003"/>
        <n v="60.28"/>
        <n v="420.94"/>
        <n v="488.48"/>
        <n v="368.35"/>
        <n v="162.84"/>
        <n v="165.38"/>
        <n v="394.25"/>
        <n v="454.36"/>
        <n v="438.3"/>
        <n v="397.39"/>
        <n v="30.12"/>
        <n v="308.75"/>
        <n v="278.69"/>
        <n v="441.42"/>
        <n v="455.58"/>
        <n v="408.85"/>
        <n v="255.41"/>
        <n v="179.01"/>
        <n v="52.24"/>
        <n v="156.31"/>
        <n v="96.6"/>
        <n v="211.55"/>
        <n v="232.84"/>
        <n v="176.21"/>
        <n v="473.95"/>
        <n v="432.6"/>
        <n v="456.53"/>
        <n v="249.64"/>
        <n v="68.59"/>
        <n v="150.04"/>
        <n v="151.88"/>
        <n v="381.02"/>
        <n v="490.39"/>
        <n v="109"/>
        <n v="419.19"/>
        <n v="493.07"/>
        <n v="177.82"/>
        <n v="373.54"/>
        <n v="461.37"/>
        <n v="394.67"/>
        <n v="282.39999999999998"/>
        <n v="117.77"/>
        <n v="485.32"/>
        <n v="450.54"/>
        <n v="242.03"/>
        <n v="275.77999999999997"/>
        <n v="142.96"/>
        <n v="232.37"/>
        <n v="368.78"/>
        <n v="62.42"/>
        <n v="106.87"/>
        <n v="155.57"/>
        <n v="389.03"/>
        <n v="420.67"/>
        <n v="438.15"/>
        <n v="322.69"/>
        <n v="167.74"/>
        <n v="485.6"/>
        <n v="17.62"/>
        <n v="16.53"/>
        <n v="339.64"/>
        <n v="137.59"/>
        <n v="141.19999999999999"/>
        <n v="317.5"/>
        <n v="198.97"/>
        <n v="32.28"/>
        <n v="161.85"/>
        <n v="275.12"/>
        <n v="396.09"/>
        <n v="455.65"/>
        <n v="187.7"/>
        <n v="12.93"/>
        <n v="97.03"/>
        <n v="289.66000000000003"/>
        <n v="80.83"/>
        <n v="491.72"/>
        <n v="164.93"/>
        <n v="241.38"/>
        <n v="78.39"/>
        <n v="427.77"/>
        <n v="286.08"/>
        <n v="486.31"/>
        <n v="18.329999999999998"/>
        <n v="184.63"/>
        <n v="447.31"/>
        <n v="115.47"/>
        <n v="186.95"/>
        <n v="349.85"/>
        <n v="207.5"/>
        <n v="367.55"/>
        <n v="285.08999999999997"/>
        <n v="50.49"/>
        <n v="330.1"/>
        <n v="438.53"/>
        <n v="332.76"/>
        <n v="353.4"/>
        <n v="279.17"/>
        <n v="367.09"/>
        <n v="90.64"/>
        <n v="363.92"/>
        <n v="399.71"/>
        <n v="136.25"/>
        <n v="131.32"/>
        <n v="208.13"/>
        <n v="65.08"/>
        <n v="381.79"/>
        <n v="52.32"/>
        <n v="482.15"/>
        <n v="300.60000000000002"/>
        <n v="262.54000000000002"/>
        <n v="292"/>
        <n v="153.62"/>
        <n v="394.96"/>
        <n v="195.11"/>
        <n v="76.78"/>
        <n v="346.05"/>
        <n v="402.92"/>
        <n v="372.81"/>
        <n v="176.73"/>
        <n v="349.31"/>
        <n v="160.18"/>
        <n v="485.17"/>
        <n v="96.87"/>
        <n v="176.39"/>
        <n v="119.47"/>
        <n v="60.64"/>
        <n v="70.599999999999994"/>
        <n v="328.22"/>
        <n v="262.47000000000003"/>
        <n v="301.68"/>
        <n v="115.44"/>
        <n v="249.83"/>
        <n v="291.89"/>
        <n v="302.17"/>
        <n v="475.66"/>
        <n v="280.94"/>
        <n v="448.31"/>
        <n v="346.52"/>
        <n v="32.79"/>
        <n v="182.55"/>
        <n v="249.75"/>
        <n v="199.64"/>
        <n v="379"/>
        <n v="311.83999999999997"/>
        <n v="159.79"/>
        <n v="25.78"/>
        <n v="460.68"/>
        <n v="449.93"/>
        <n v="110.6"/>
        <n v="234.12"/>
        <n v="78.8"/>
        <n v="166.99"/>
        <n v="259.58999999999997"/>
        <n v="307.06"/>
        <n v="341.23"/>
        <n v="166.44"/>
        <n v="175.37"/>
        <n v="353.44"/>
        <n v="298.95999999999998"/>
        <n v="396.32"/>
        <n v="274.95999999999998"/>
        <n v="72.77"/>
        <n v="220.79"/>
        <n v="167.76"/>
        <n v="155.5"/>
        <n v="252.87"/>
        <n v="268.27"/>
        <n v="245.75"/>
        <n v="86"/>
        <n v="492.93"/>
        <n v="100.66"/>
        <n v="481.75"/>
        <n v="244.44"/>
        <n v="98.86"/>
        <n v="38.32"/>
        <n v="36.22"/>
        <n v="45.85"/>
        <n v="298.7"/>
        <n v="103.28"/>
        <n v="301.08999999999997"/>
        <n v="313.63"/>
        <n v="163.26"/>
        <n v="304.75"/>
        <n v="147.34"/>
        <n v="161.12"/>
        <n v="413.8"/>
        <n v="358.18"/>
        <n v="130.75"/>
        <n v="425.16"/>
        <n v="249.38"/>
        <n v="358.89"/>
        <n v="185.03"/>
        <n v="341.18"/>
        <n v="397.89"/>
        <n v="488.88"/>
        <n v="389.46"/>
        <n v="483.69"/>
        <n v="53.07"/>
        <n v="492.69"/>
        <n v="280.64"/>
        <n v="187.97"/>
        <n v="446.89"/>
        <n v="38.340000000000003"/>
        <n v="357.61"/>
        <n v="106.61"/>
        <n v="107.92"/>
        <n v="39.89"/>
        <n v="154.13999999999999"/>
        <n v="236.64"/>
        <n v="238.35"/>
        <n v="78.150000000000006"/>
        <n v="379.39"/>
        <n v="497.81"/>
        <n v="162.15"/>
        <n v="245.37"/>
        <n v="261.3"/>
        <n v="236.44"/>
        <n v="240.89"/>
        <n v="178.98"/>
        <n v="181.11"/>
        <n v="70.34"/>
        <n v="406.92"/>
        <n v="277.43"/>
        <n v="152.57"/>
        <n v="116.7"/>
        <n v="162.55000000000001"/>
        <n v="160.24"/>
        <n v="490.71"/>
        <n v="173.3"/>
        <n v="392.09"/>
        <n v="295.14999999999998"/>
        <n v="453.33"/>
        <n v="439.39"/>
        <n v="76.239999999999995"/>
        <n v="190.59"/>
        <n v="367.46"/>
        <n v="338.78"/>
        <n v="108.07"/>
        <n v="54.88"/>
        <n v="343.52"/>
        <n v="69.83"/>
        <n v="394.1"/>
        <n v="412.39"/>
        <n v="381.68"/>
        <n v="360.01"/>
        <n v="30.75"/>
        <n v="11.98"/>
        <n v="13.11"/>
        <n v="57.46"/>
        <n v="234.45"/>
        <n v="101.22"/>
        <n v="161.83000000000001"/>
        <n v="116.5"/>
        <n v="254.73"/>
        <n v="268.68"/>
        <n v="478.7"/>
        <n v="42.6"/>
        <n v="156.43"/>
        <n v="192.12"/>
        <n v="283.17"/>
        <n v="489.64"/>
        <n v="212.21"/>
        <n v="136.22"/>
        <n v="19.18"/>
        <n v="158.74"/>
        <n v="259.69"/>
        <n v="175.16"/>
        <n v="108.02"/>
        <n v="262.77999999999997"/>
        <n v="255.88"/>
        <n v="250.75"/>
        <n v="437.1"/>
        <n v="421.1"/>
        <n v="59.57"/>
        <n v="299.33999999999997"/>
        <n v="448.6"/>
        <n v="40.61"/>
        <n v="56.09"/>
        <n v="384.92"/>
        <n v="341.7"/>
        <n v="463.1"/>
        <n v="70.86"/>
        <n v="57.41"/>
        <n v="31.08"/>
        <n v="196.55"/>
        <n v="452.88"/>
        <n v="390.55"/>
        <n v="49.05"/>
        <n v="129.59"/>
        <n v="476.66"/>
        <n v="133.52000000000001"/>
        <n v="136.16"/>
        <n v="469.34"/>
        <n v="12.41"/>
        <n v="416.1"/>
        <n v="249.11"/>
        <n v="279.95"/>
        <n v="360.38"/>
        <n v="231.99"/>
        <n v="203.99"/>
        <n v="10.71"/>
        <n v="163.41"/>
        <n v="361.75"/>
        <n v="204.68"/>
        <n v="497.21"/>
        <n v="397.98"/>
        <n v="289.89"/>
        <n v="303.51"/>
        <n v="119.16"/>
        <n v="29.92"/>
        <n v="260.89999999999998"/>
        <n v="291.5"/>
        <n v="233.85"/>
        <n v="391.59"/>
        <n v="427.59"/>
        <n v="92.72"/>
        <n v="59.23"/>
        <n v="178.34"/>
        <n v="418.54"/>
        <n v="468.96"/>
        <n v="33.619999999999997"/>
        <n v="458.2"/>
        <n v="22.19"/>
        <n v="253.98"/>
        <n v="131.6"/>
        <n v="222.81"/>
        <n v="380.37"/>
        <n v="365.6"/>
        <n v="26"/>
        <n v="40.74"/>
        <n v="403.14"/>
        <n v="361.58"/>
        <n v="381.18"/>
        <n v="18.04"/>
        <n v="176.36"/>
        <n v="216.58"/>
        <n v="144.46"/>
        <n v="36.909999999999997"/>
        <n v="125.88"/>
        <n v="312.69"/>
        <n v="498.21"/>
        <n v="148.81"/>
        <n v="262.04000000000002"/>
        <n v="378.24"/>
        <n v="167.3"/>
        <n v="41.67"/>
        <n v="38.92"/>
        <n v="28.47"/>
        <n v="473.46"/>
        <n v="128.82"/>
        <n v="128.75"/>
        <n v="385.63"/>
        <n v="465.84"/>
        <n v="45.76"/>
        <n v="361.22"/>
        <n v="124.17"/>
        <n v="329.85"/>
        <n v="38.54"/>
        <n v="438.64"/>
        <n v="88.64"/>
        <n v="470.86"/>
        <n v="107.35"/>
        <n v="75.989999999999995"/>
        <n v="300.81"/>
        <n v="256.74"/>
        <n v="325.04000000000002"/>
        <n v="318.52"/>
        <n v="343.17"/>
        <n v="110.18"/>
        <n v="279.32"/>
        <n v="164.54"/>
        <n v="238.79"/>
        <n v="416.08"/>
        <n v="497.9"/>
        <n v="476"/>
        <n v="426.3"/>
        <n v="102.53"/>
        <n v="195.91"/>
        <n v="13.9"/>
        <n v="362.43"/>
        <n v="475.34"/>
        <n v="458.16"/>
        <n v="357.86"/>
        <n v="420.43"/>
        <n v="137"/>
        <n v="176.95"/>
        <n v="465.08"/>
        <n v="410.31"/>
        <n v="222.55"/>
        <n v="144.77000000000001"/>
        <n v="15.52"/>
        <n v="251.54"/>
        <n v="360.24"/>
        <n v="310.76"/>
        <n v="408.1"/>
        <n v="290.2"/>
        <n v="381.59"/>
        <n v="420.82"/>
        <n v="448.32"/>
        <n v="338.71"/>
        <n v="17.2"/>
        <n v="198.65"/>
        <n v="269.52"/>
        <n v="459.14"/>
        <n v="470.01"/>
        <n v="284.25"/>
        <n v="452.8"/>
        <n v="45.18"/>
        <n v="239.08"/>
        <n v="311.82"/>
        <n v="271.94"/>
        <n v="84.08"/>
        <n v="94"/>
        <n v="287.13"/>
        <n v="391.9"/>
        <n v="186.16"/>
        <n v="53.09"/>
        <n v="190"/>
        <n v="311.35000000000002"/>
        <n v="432.2"/>
        <n v="402.34"/>
        <n v="22.66"/>
        <n v="326.04000000000002"/>
        <n v="19.13"/>
        <n v="80.459999999999994"/>
        <n v="78.27"/>
        <n v="87.06"/>
        <n v="63.72"/>
        <n v="390.89"/>
        <n v="193.68"/>
        <n v="410.02"/>
        <n v="408.16"/>
        <n v="390.32"/>
        <n v="45.7"/>
        <n v="187.66"/>
        <n v="204.16"/>
        <n v="81.72"/>
        <n v="104.59"/>
        <n v="107.5"/>
        <n v="25.03"/>
        <n v="437.98"/>
        <n v="258.69"/>
        <n v="272.73"/>
        <n v="222.53"/>
        <n v="250"/>
        <n v="138.16999999999999"/>
        <n v="259.60000000000002"/>
        <n v="82.69"/>
        <n v="431.55"/>
        <n v="56.99"/>
        <n v="181.74"/>
        <n v="298.87"/>
        <n v="227.49"/>
        <n v="474.32"/>
        <n v="241.36"/>
        <n v="216.76"/>
        <n v="169.27"/>
        <n v="296.79000000000002"/>
        <n v="459.48"/>
        <n v="416.71"/>
        <n v="63.81"/>
        <n v="167.27"/>
        <n v="61.54"/>
        <n v="111.72"/>
        <n v="380.85"/>
        <n v="207.34"/>
        <n v="184.57"/>
        <n v="41.83"/>
        <n v="93.77"/>
        <n v="470.98"/>
        <n v="156.47999999999999"/>
        <n v="322.72000000000003"/>
        <n v="47.48"/>
        <n v="372.63"/>
        <n v="466.16"/>
        <n v="30.07"/>
        <n v="146"/>
        <n v="109.54"/>
        <n v="305.79000000000002"/>
        <n v="186.34"/>
        <n v="143.77000000000001"/>
        <n v="282.74"/>
        <n v="349.34"/>
        <n v="87.09"/>
        <n v="272.76"/>
        <n v="405.1"/>
        <n v="242.87"/>
        <n v="115.18"/>
        <n v="358.23"/>
        <n v="262.83999999999997"/>
        <n v="259"/>
        <n v="180.1"/>
        <n v="57.79"/>
        <n v="183.15"/>
        <n v="74.77"/>
        <n v="440.62"/>
        <n v="385.44"/>
        <n v="218.17"/>
        <n v="279.72000000000003"/>
        <n v="369.21"/>
        <n v="336.21"/>
        <n v="37.65"/>
        <n v="467.82"/>
        <n v="408.96"/>
        <n v="324.47000000000003"/>
        <n v="359.47"/>
        <n v="415.29"/>
        <n v="421.59"/>
        <n v="452.38"/>
        <n v="251.3"/>
        <n v="99.1"/>
        <n v="216.96"/>
        <n v="435.06"/>
        <n v="186.01"/>
        <n v="414.5"/>
        <n v="48.69"/>
        <n v="373.67"/>
        <n v="170"/>
        <n v="276.77"/>
        <n v="303.97000000000003"/>
        <n v="434.54"/>
        <n v="387.98"/>
        <n v="113.04"/>
        <n v="255.36"/>
        <n v="308.02"/>
        <n v="391.12"/>
        <n v="263.26"/>
        <n v="193.78"/>
        <n v="160.74"/>
        <n v="331.49"/>
        <n v="410.47"/>
        <n v="196.54"/>
        <n v="120.49"/>
        <n v="204.57"/>
        <n v="377.4"/>
        <n v="54.17"/>
        <n v="343.45"/>
        <n v="256.22000000000003"/>
        <n v="237.06"/>
        <n v="10.29"/>
        <n v="116.4"/>
        <n v="140.69"/>
        <n v="99.01"/>
        <n v="442.14"/>
        <n v="283.70999999999998"/>
        <n v="223.37"/>
        <n v="334.52"/>
        <n v="288.04000000000002"/>
        <n v="182.07"/>
        <n v="154.4"/>
        <n v="481.51"/>
        <n v="402.23"/>
        <n v="450.19"/>
        <n v="129.51"/>
        <n v="488.9"/>
        <n v="438.49"/>
        <n v="340.44"/>
        <n v="24.65"/>
        <n v="157.72"/>
        <n v="135.28"/>
        <n v="496.33"/>
        <n v="145.63999999999999"/>
        <n v="164.06"/>
        <n v="217.81"/>
        <n v="51.62"/>
        <n v="33.520000000000003"/>
        <n v="70.94"/>
        <n v="108.03"/>
        <n v="81.53"/>
        <n v="384.45"/>
        <n v="344.74"/>
        <n v="85.5"/>
        <n v="468.89"/>
        <n v="276.91000000000003"/>
        <n v="391.13"/>
        <n v="442.15"/>
        <n v="144.63"/>
        <n v="28.97"/>
        <n v="469.85"/>
        <n v="293.5"/>
        <n v="69.69"/>
        <n v="491.32"/>
        <n v="453.31"/>
        <n v="35.75"/>
        <n v="465.74"/>
        <n v="106.27"/>
        <n v="431.68"/>
        <n v="13.54"/>
        <n v="20.18"/>
        <n v="44.13"/>
        <n v="163.75"/>
        <n v="467.6"/>
        <n v="11.27"/>
        <n v="465.07"/>
        <n v="477.77"/>
        <n v="426.73"/>
        <n v="110.47"/>
        <n v="450.2"/>
        <n v="321.45999999999998"/>
        <n v="460.11"/>
        <n v="139.94999999999999"/>
        <n v="339.24"/>
        <n v="50.91"/>
        <n v="440.93"/>
        <n v="103.16"/>
        <n v="109.63"/>
        <n v="206.8"/>
        <n v="105.94"/>
        <n v="59.55"/>
        <n v="206.41"/>
        <n v="355.37"/>
        <n v="284.38"/>
        <n v="315.95999999999998"/>
        <n v="236.59"/>
        <n v="384.66"/>
        <n v="167.32"/>
        <n v="23.14"/>
        <n v="192.4"/>
        <n v="45.06"/>
        <n v="171.37"/>
        <n v="101.26"/>
        <n v="352.35"/>
        <n v="99.02"/>
        <n v="413.91"/>
        <n v="258.57"/>
        <n v="432.16"/>
        <n v="266.87"/>
        <n v="411.64"/>
        <n v="490.37"/>
        <n v="208.31"/>
        <n v="268.39"/>
        <n v="123.67"/>
        <n v="375.61"/>
        <n v="18.2"/>
        <n v="277.8"/>
        <n v="170.73"/>
        <n v="91.2"/>
        <n v="411.91"/>
        <n v="269.27"/>
        <n v="305.10000000000002"/>
        <n v="105.75"/>
        <n v="341.52"/>
        <n v="77.87"/>
        <n v="12.44"/>
        <n v="34.21"/>
        <n v="375.46"/>
        <n v="445.61"/>
        <n v="86.21"/>
        <n v="272.33999999999997"/>
        <n v="66.73"/>
        <n v="335.53"/>
        <n v="153.24"/>
        <n v="47.87"/>
        <n v="339.45"/>
        <n v="175.97"/>
        <n v="114.23"/>
        <n v="234.5"/>
        <n v="458.44"/>
        <n v="364.72"/>
        <n v="469.23"/>
        <n v="215.31"/>
        <n v="321.3"/>
        <n v="26.26"/>
        <n v="200.89"/>
        <n v="323.08"/>
        <n v="498.31"/>
        <n v="347.74"/>
        <n v="326.41000000000003"/>
        <n v="429.47"/>
        <n v="393.26"/>
        <n v="98.38"/>
        <n v="38.79"/>
        <n v="388.82"/>
        <n v="295.39"/>
        <n v="405.7"/>
        <n v="77.19"/>
        <n v="306.45"/>
        <n v="178.66"/>
        <n v="256.31"/>
        <n v="322.24"/>
        <n v="430.61"/>
        <n v="124.44"/>
        <n v="324.27999999999997"/>
        <n v="165.17"/>
        <n v="425.6"/>
        <n v="342.75"/>
        <n v="282.49"/>
        <n v="169.64"/>
        <n v="125.91"/>
        <n v="474.96"/>
        <n v="50.92"/>
        <n v="79.709999999999994"/>
        <n v="69.64"/>
        <n v="256.47000000000003"/>
        <n v="163.95"/>
        <n v="332.97"/>
        <n v="339.6"/>
        <n v="215.61"/>
        <n v="128.46"/>
        <n v="76.69"/>
        <n v="243.99"/>
        <n v="348.95"/>
        <n v="77.23"/>
        <n v="334.7"/>
        <n v="440.7"/>
        <n v="86.24"/>
        <n v="405.67"/>
        <n v="331.9"/>
        <n v="29.63"/>
        <n v="462.2"/>
        <n v="328.81"/>
        <n v="60.98"/>
        <n v="265.35000000000002"/>
        <n v="152.83000000000001"/>
        <n v="485.58"/>
        <n v="381.16"/>
        <n v="255.51"/>
        <n v="229.16"/>
        <n v="170.6"/>
        <n v="353.58"/>
        <n v="88.46"/>
        <n v="110.04"/>
        <n v="159.69999999999999"/>
        <n v="97.98"/>
        <n v="164.71"/>
        <n v="155.38"/>
        <n v="402.58"/>
        <n v="350.17"/>
        <n v="209.87"/>
        <n v="60.36"/>
        <n v="45.69"/>
        <n v="62.45"/>
        <n v="451.38"/>
        <n v="412.71"/>
        <n v="453.34"/>
        <n v="172.74"/>
        <n v="349.3"/>
        <n v="161.16"/>
        <n v="371.42"/>
        <n v="392.95"/>
        <n v="322.91000000000003"/>
        <n v="468.93"/>
        <n v="340.76"/>
        <n v="384.57"/>
        <n v="250.13"/>
        <n v="160.91"/>
        <n v="278.25"/>
        <n v="444.95"/>
        <n v="395.64"/>
        <n v="119.75"/>
        <n v="323.44"/>
        <n v="320.38"/>
        <n v="228.07"/>
        <n v="474.41"/>
        <n v="431.85"/>
        <n v="38.630000000000003"/>
        <n v="211.6"/>
        <n v="57.24"/>
        <n v="238.5"/>
        <n v="232.68"/>
        <n v="43.51"/>
        <n v="311.48"/>
        <n v="344.21"/>
        <n v="62.73"/>
        <n v="427.06"/>
        <n v="321.5"/>
        <n v="451.7"/>
        <n v="349.99"/>
        <n v="280.97000000000003"/>
        <n v="186.02"/>
        <n v="469.33"/>
        <n v="75.11"/>
        <n v="110.81"/>
        <n v="29.91"/>
        <n v="333.57"/>
        <n v="410.13"/>
        <n v="119.13"/>
        <n v="439.62"/>
        <n v="67.37"/>
        <n v="108.67"/>
        <n v="62.06"/>
        <n v="174.94"/>
        <n v="171.89"/>
        <n v="39.67"/>
        <n v="337.07"/>
        <n v="392.14"/>
        <n v="17.7"/>
        <n v="226.34"/>
        <n v="34.83"/>
        <n v="183.67"/>
        <n v="80.290000000000006"/>
        <n v="386.71"/>
        <n v="103.97"/>
        <n v="396.31"/>
        <n v="464.32"/>
        <n v="333"/>
        <n v="51.6"/>
        <n v="139.62"/>
        <n v="329.65"/>
        <n v="60.19"/>
        <n v="131.08000000000001"/>
        <n v="14.87"/>
        <n v="382.35"/>
        <n v="62.62"/>
        <n v="124.28"/>
        <n v="49.2"/>
        <n v="25.23"/>
        <n v="251.93"/>
        <n v="37.22"/>
        <n v="476.35"/>
        <n v="326.02"/>
        <n v="211.99"/>
        <n v="457.33"/>
        <n v="72.08"/>
        <n v="111.18"/>
        <n v="278.02"/>
        <n v="114.28"/>
        <n v="170.78"/>
        <n v="125.78"/>
        <n v="99.95"/>
        <n v="224.95"/>
        <n v="490.94"/>
        <n v="469.29"/>
        <n v="24.18"/>
        <n v="28.61"/>
        <n v="305.08999999999997"/>
        <n v="444.03"/>
        <n v="69.77"/>
        <n v="50.04"/>
        <n v="180.75"/>
        <n v="340.04"/>
        <n v="252.13"/>
        <n v="73.569999999999993"/>
        <n v="405.35"/>
        <n v="27.07"/>
        <n v="250.18"/>
        <n v="367.1"/>
        <n v="393.83"/>
        <n v="429.96"/>
        <n v="43.61"/>
        <n v="300.02"/>
        <n v="102.51"/>
        <n v="76.12"/>
        <n v="61.79"/>
        <n v="40.53"/>
        <n v="209.36"/>
        <n v="59.24"/>
        <n v="478.79"/>
        <n v="92.46"/>
        <n v="485.5"/>
        <n v="236.17"/>
        <n v="393.95"/>
        <n v="362.19"/>
        <n v="88.99"/>
        <n v="432.37"/>
        <n v="26.66"/>
        <n v="177.44"/>
        <n v="432.44"/>
        <n v="84.16"/>
        <n v="377.5"/>
        <n v="499.48"/>
        <n v="139.27000000000001"/>
        <n v="16.07"/>
        <n v="296.95999999999998"/>
        <n v="141.43"/>
        <n v="274.43"/>
        <n v="91.78"/>
        <n v="364.43"/>
        <n v="121.93"/>
        <n v="332.62"/>
        <n v="261.20999999999998"/>
        <n v="384.07"/>
        <n v="222.59"/>
        <n v="60.99"/>
        <n v="414.49"/>
        <n v="250.36"/>
        <n v="487.58"/>
        <n v="341.42"/>
        <n v="190.67"/>
        <n v="104.47"/>
        <n v="240.11"/>
        <n v="448.53"/>
        <n v="198.54"/>
        <n v="133.91999999999999"/>
        <n v="499.21"/>
        <n v="85.46"/>
        <n v="460.17"/>
        <n v="70.41"/>
        <n v="467.42"/>
        <n v="436.39"/>
        <n v="32.840000000000003"/>
        <n v="232.78"/>
        <n v="482.08"/>
        <n v="26.21"/>
        <n v="350.43"/>
        <n v="368.97"/>
        <n v="286.01"/>
        <n v="157.46"/>
        <n v="300.18"/>
        <n v="194.91"/>
        <n v="292.97000000000003"/>
        <n v="264.67"/>
        <n v="370.94"/>
        <n v="169.13"/>
        <n v="28.39"/>
        <n v="224.15"/>
        <n v="259.11"/>
        <n v="107.98"/>
        <n v="395.08"/>
        <n v="70.09"/>
        <n v="272.37"/>
        <n v="449.64"/>
        <n v="238.44"/>
        <n v="112.5"/>
        <n v="248.68"/>
        <n v="376.79"/>
        <n v="442.89"/>
        <n v="75.84"/>
        <n v="328.61"/>
        <n v="55.53"/>
        <n v="215.18"/>
        <n v="181.5"/>
        <n v="308.70999999999998"/>
        <n v="233.64"/>
        <n v="89.47"/>
        <n v="388.22"/>
        <n v="458.58"/>
        <n v="218.5"/>
        <n v="360.95"/>
        <n v="427.22"/>
        <n v="343.9"/>
        <n v="463.62"/>
        <n v="72.63"/>
        <n v="303.02999999999997"/>
        <n v="418.26"/>
        <n v="32.56"/>
        <n v="76.209999999999994"/>
        <m/>
      </sharedItems>
    </cacheField>
    <cacheField name="Average Order Size" numFmtId="0">
      <sharedItems containsString="0" containsBlank="1" containsNumber="1" minValue="2.15" maxValue="470.92"/>
    </cacheField>
    <cacheField name="Conversions" numFmtId="0">
      <sharedItems containsString="0" containsBlank="1" containsNumber="1" containsInteger="1" minValue="0" maxValue="45"/>
    </cacheField>
    <cacheField name="Customer Type" numFmtId="0">
      <sharedItems containsBlank="1" count="3">
        <s v="Returning"/>
        <s v="New"/>
        <m/>
      </sharedItems>
    </cacheField>
    <cacheField name="Sales Rep" numFmtId="0">
      <sharedItems containsBlank="1" count="1974">
        <s v="Alexander Cox"/>
        <s v="Brett Stephens"/>
        <s v="Karen Mitchell"/>
        <s v="Carol Taylor DDS"/>
        <s v="Pam Roberts"/>
        <s v="Benjamin Phillips"/>
        <s v="James Snyder"/>
        <s v="Daniel Phillips"/>
        <s v="Andrea Bryant"/>
        <s v="Melinda Thompson"/>
        <s v="Jade Phillips"/>
        <s v="Kyle Mooney"/>
        <s v="Christine Leblanc"/>
        <s v="Alexander Wright"/>
        <s v="Joshua Cunningham"/>
        <s v="Stephanie Mcintosh"/>
        <s v="Juan Chan"/>
        <s v="Allen Weaver"/>
        <s v="Mr. Martin Morales"/>
        <s v="Ryan Cannon"/>
        <s v="Catherine Crane"/>
        <s v="Michelle Gould"/>
        <s v="Mathew Olson"/>
        <s v="Gary Walker"/>
        <s v="Terry Williams"/>
        <s v="Melissa Riley"/>
        <s v="Jesse Anderson"/>
        <s v="John Stone"/>
        <s v="Joshua Griffin"/>
        <s v="Virginia Morales"/>
        <s v="Ronald Cook"/>
        <s v="Louis Tyler"/>
        <s v="Mary Wall"/>
        <s v="Dustin Mendez"/>
        <s v="Amy Martin"/>
        <s v="Ashley Martinez"/>
        <s v="Scott Gibbs"/>
        <s v="Heather Rojas DDS"/>
        <s v="Ashley Shepard"/>
        <s v="Jessica Vasquez"/>
        <s v="Melinda Rosario"/>
        <s v="Jennifer Sanchez"/>
        <s v="Christina Davis DDS"/>
        <s v="Mrs. Heather Meyers"/>
        <s v="Nicole Garcia"/>
        <s v="Lisa Robinson"/>
        <s v="Katie Davis"/>
        <s v="Christine Farrell"/>
        <s v="Mariah Eaton"/>
        <s v="Joseph Gould"/>
        <s v="Ashley Clark"/>
        <s v="Kathryn Simmons"/>
        <s v="Colin Vega Jr."/>
        <s v="Robert Vazquez"/>
        <s v="Bryan Monroe"/>
        <s v="Louis Rose"/>
        <s v="Andrew Abbott"/>
        <s v="Lance Brown"/>
        <s v="Christopher Howard"/>
        <s v="Jose Cook"/>
        <s v="Michael Mckee"/>
        <s v="Cynthia Harper"/>
        <s v="Olivia Martinez"/>
        <s v="Mr. Nicholas Munoz"/>
        <s v="Thomas Waters"/>
        <s v="Ashley Stokes"/>
        <s v="Kyle Singh"/>
        <s v="Spencer Jones"/>
        <s v="Vicki Fry"/>
        <s v="Johnny Fisher"/>
        <s v="Timothy Fuentes"/>
        <s v="Michelle Sullivan MD"/>
        <s v="Jennifer Duncan"/>
        <s v="David Summers"/>
        <s v="Kristen Flores"/>
        <s v="James Parsons"/>
        <s v="Alexa Ingram"/>
        <s v="James Stanley"/>
        <s v="Tyler Williams"/>
        <s v="Melissa Torres"/>
        <s v="Lauren Marshall"/>
        <s v="Suzanne Johnson"/>
        <s v="Miss Sharon Park"/>
        <s v="Mark Mcclain"/>
        <s v="Tracy Frost"/>
        <s v="Jordan Jones"/>
        <s v="Victor Ruiz"/>
        <s v="Jodi Mendoza"/>
        <s v="John Perez"/>
        <s v="Adam Gillespie"/>
        <s v="Matthew Lucas"/>
        <s v="Theresa Davis"/>
        <s v="Sherry Franco"/>
        <s v="Robert Jenkins"/>
        <s v="Cathy Young"/>
        <s v="Steven Davis"/>
        <s v="Mariah Collins"/>
        <s v="Edward Stanton"/>
        <s v="Debra Caldwell"/>
        <s v="Brooke Ramirez"/>
        <s v="Nicole Smith"/>
        <s v="Jessica Bell"/>
        <s v="Ann Barnett"/>
        <s v="Mary Whitney"/>
        <s v="Donald Salazar"/>
        <s v="Ashley Simpson"/>
        <s v="Joshua Mann"/>
        <s v="Julie Flores"/>
        <s v="Brandi Roberson"/>
        <s v="Melinda Hanson DDS"/>
        <s v="Janice Jones"/>
        <s v="Penny Johnson"/>
        <s v="James Jensen"/>
        <s v="Kenneth Branch"/>
        <s v="Tyler Allen"/>
        <s v="James Aguilar"/>
        <s v="Jessica Thompson"/>
        <s v="Gregory Hall"/>
        <s v="Keith Davis"/>
        <s v="Rodney Patton"/>
        <s v="Michael Houston"/>
        <s v="Rachel Torres"/>
        <s v="Mark Hernandez"/>
        <s v="Jeff Thompson"/>
        <s v="Debra Lee"/>
        <s v="Megan Ryan"/>
        <s v="David Clark"/>
        <s v="Todd Rojas"/>
        <s v="Steven King"/>
        <s v="Jeffrey Stokes"/>
        <s v="Casey Wright"/>
        <s v="Janet Oliver"/>
        <s v="Gary Smith"/>
        <s v="Gerald Wall"/>
        <s v="Hannah Dickson"/>
        <s v="Madeline Boyle"/>
        <s v="Virginia Lynch"/>
        <s v="Tammy Bridges"/>
        <s v="Danielle Simmons"/>
        <s v="Shelly Henderson"/>
        <s v="Frank Davis"/>
        <s v="Jennifer Williams"/>
        <s v="Robert Mills"/>
        <s v="Philip Yates"/>
        <s v="Chad Romero"/>
        <s v="Timothy Odom"/>
        <s v="Lisa Morales"/>
        <s v="Victor Jordan"/>
        <s v="Lisa Scott"/>
        <s v="Michael Ellis"/>
        <s v="Maria Brennan"/>
        <s v="Jessica Williams"/>
        <s v="Lisa Odonnell"/>
        <s v="Victor Lewis"/>
        <s v="Rebecca Tapia"/>
        <s v="Joan Rogers"/>
        <s v="Mr. Jeffrey Nguyen"/>
        <s v="Angela Luna"/>
        <s v="Alejandro Davis"/>
        <s v="Eduardo Hart DDS"/>
        <s v="Duane Clark"/>
        <s v="Lisa Bowman"/>
        <s v="Jose Smith"/>
        <s v="Tammy Nguyen"/>
        <s v="Maria Harrington"/>
        <s v="Michael Gibbs"/>
        <s v="Greg Williams"/>
        <s v="Nicole Baker"/>
        <s v="Justin Jones"/>
        <s v="Kimberly Jackson"/>
        <s v="Jeremy Turner"/>
        <s v="Carlos Brown"/>
        <s v="Shannon Ryan"/>
        <s v="Yvonne Patterson"/>
        <s v="James Rivas"/>
        <s v="Rachel Soto"/>
        <s v="Danielle Lucas"/>
        <s v="Olivia Russell"/>
        <s v="Amber Cruz"/>
        <s v="Gregory Smith"/>
        <s v="Alison Miller"/>
        <s v="Jessica Lane"/>
        <s v="Angela Drake"/>
        <s v="April Carter"/>
        <s v="Shannon Hernandez"/>
        <s v="Michelle Stevens"/>
        <s v="Olivia Williams"/>
        <s v="Garrett Thomas"/>
        <s v="Nicole Lewis"/>
        <s v="Douglas Fuller"/>
        <s v="Jordan Harper"/>
        <s v="Michelle Hall"/>
        <s v="Megan Hernandez"/>
        <s v="Jeremiah Fisher"/>
        <s v="Ryan Barrera"/>
        <s v="Daniel Martinez"/>
        <s v="Douglas Howard"/>
        <s v="Jeffrey Leonard"/>
        <s v="Jasmine Hahn"/>
        <s v="Erik Williams"/>
        <s v="Susan Melendez"/>
        <s v="Robin Baker"/>
        <s v="Raymond Brooks III"/>
        <s v="David Mitchell"/>
        <s v="Felicia Matthews"/>
        <s v="Jill Stevens"/>
        <s v="Roger Johnson"/>
        <s v="Cynthia Price"/>
        <s v="John Johnson"/>
        <s v="Alison Delacruz"/>
        <s v="Henry Parker"/>
        <s v="Curtis Davis"/>
        <s v="John Clark"/>
        <s v="Amy Chapman"/>
        <s v="Maria Williams"/>
        <s v="Nancy Hogan"/>
        <s v="Howard Hunter"/>
        <s v="Dylan Baker"/>
        <s v="William Mcbride"/>
        <s v="Jenny Sanchez"/>
        <s v="Suzanne Hancock"/>
        <s v="Jason Riggs"/>
        <s v="Suzanne Lambert"/>
        <s v="Tyler Green"/>
        <s v="Zachary Doyle"/>
        <s v="Noah Briggs"/>
        <s v="Nicole Ward"/>
        <s v="Blake Norris"/>
        <s v="Latoya Fitzgerald"/>
        <s v="Wendy Miller"/>
        <s v="Stephen Shaw"/>
        <s v="Jo Hickman"/>
        <s v="Billy Cross"/>
        <s v="Jeffery Davis"/>
        <s v="Maria Dixon"/>
        <s v="Diana Murray"/>
        <s v="Jennifer Curtis"/>
        <s v="Janet Mcclure"/>
        <s v="Alexis Watson"/>
        <s v="Jared Spence"/>
        <s v="Alice May"/>
        <s v="Nathan Miles"/>
        <s v="April White"/>
        <s v="Kathleen Odonnell"/>
        <s v="Emily Massey"/>
        <s v="Lisa Henderson"/>
        <s v="Andrea Brown"/>
        <s v="Shawn Patel"/>
        <s v="Eric Parker"/>
        <s v="Cindy Garza"/>
        <s v="Jesse Yang"/>
        <s v="Dean Evans"/>
        <s v="Carl Lopez"/>
        <s v="Diane Smith"/>
        <s v="Shelly Jackson"/>
        <s v="Rachel Castillo"/>
        <s v="Hunter Miller"/>
        <s v="Melanie Fischer"/>
        <s v="Eric Camacho"/>
        <s v="Eric Harris DVM"/>
        <s v="Angela Craig"/>
        <s v="Henry Brooks"/>
        <s v="Tony Barnes"/>
        <s v="Robert Bailey"/>
        <s v="Taylor Parsons"/>
        <s v="Christopher Wilson"/>
        <s v="Erin Mcdowell"/>
        <s v="Amy Ray"/>
        <s v="Stephen Leon"/>
        <s v="Christopher Bolton"/>
        <s v="Erin Aguirre"/>
        <s v="Valerie Rodriguez"/>
        <s v="Peter Thompson"/>
        <s v="Terri Davis"/>
        <s v="Joseph Blevins"/>
        <s v="Steven Cannon"/>
        <s v="Wendy Horne"/>
        <s v="David Cruz"/>
        <s v="Michael Hendrix"/>
        <s v="Thomas Garcia"/>
        <s v="Jacqueline Ford"/>
        <s v="Vanessa Boone"/>
        <s v="Nancy Garcia"/>
        <s v="Ernest Kennedy"/>
        <s v="Brandon Miller"/>
        <s v="Anita Wright"/>
        <s v="Martin Cox"/>
        <s v="Tiffany Flores"/>
        <s v="Anthony Parker"/>
        <s v="Jeremy Miller"/>
        <s v="Stephanie Jensen"/>
        <s v="Jennifer Austin"/>
        <s v="Randy Flores"/>
        <s v="Ryan Reynolds"/>
        <s v="Elizabeth Travis"/>
        <s v="Richard Harmon"/>
        <s v="Kevin Thomas"/>
        <s v="Shannon Harper"/>
        <s v="Luke Gross"/>
        <s v="Jason Garcia"/>
        <s v="Janet Davidson"/>
        <s v="Anna Brown"/>
        <s v="Sara Park"/>
        <s v="Brandi Beck"/>
        <s v="Patrick Sullivan"/>
        <s v="Roger Buckley"/>
        <s v="Bradley Cochran"/>
        <s v="Mark Jackson"/>
        <s v="Sara Carroll"/>
        <s v="Charles Rice"/>
        <s v="Kathleen Marsh"/>
        <s v="Nichole Smith"/>
        <s v="Brenda Marsh"/>
        <s v="Taylor Schultz"/>
        <s v="Peter Arnold MD"/>
        <s v="Brooke Johnson"/>
        <s v="Mary Durham"/>
        <s v="Gerald Snyder"/>
        <s v="Robert Hawkins"/>
        <s v="Brianna Bailey"/>
        <s v="Cody Love"/>
        <s v="Michael Hunt"/>
        <s v="Maria Mccarthy"/>
        <s v="Mark Black"/>
        <s v="James Roberts"/>
        <s v="Rick Decker"/>
        <s v="Jason Howard"/>
        <s v="John Hayes"/>
        <s v="Melissa Lawson"/>
        <s v="Mitchell Johnson"/>
        <s v="Madison Stanton"/>
        <s v="Erin Myers"/>
        <s v="Christina Davis"/>
        <s v="Mark Gomez"/>
        <s v="Connie Hansen"/>
        <s v="Tammy Ramos"/>
        <s v="Hannah Terry"/>
        <s v="Lisa Gallegos"/>
        <s v="James Haley"/>
        <s v="Carl Pennington"/>
        <s v="Allison Davis"/>
        <s v="Nicholas Lee"/>
        <s v="Thomas Olson"/>
        <s v="Mary West"/>
        <s v="Nicole Gilbert"/>
        <s v="Alan Murphy"/>
        <s v="Monica Vincent"/>
        <s v="Rebecca Hubbard"/>
        <s v="Kristin Sampson"/>
        <s v="Elizabeth Lawrence"/>
        <s v="Debbie Lamb"/>
        <s v="Tina Hall"/>
        <s v="Justin Chapman"/>
        <s v="Tina Ortiz"/>
        <s v="Anthony Elliott"/>
        <s v="Beth Cross"/>
        <s v="Robert Scott MD"/>
        <s v="Robin Rice"/>
        <s v="Sandra Rivera"/>
        <s v="Brittany Macdonald"/>
        <s v="Matthew Bates"/>
        <s v="Shelia Moore"/>
        <s v="Michelle Santana"/>
        <s v="Ashley Robinson"/>
        <s v="Daniel Kim"/>
        <s v="Grace Nichols"/>
        <s v="Tom Henderson"/>
        <s v="Margaret Shaw"/>
        <s v="Jennifer Nguyen"/>
        <s v="Karen Adams"/>
        <s v="Gabriel Andrews"/>
        <s v="Bobby Howard"/>
        <s v="Timothy Morris"/>
        <s v="Richard Rivera"/>
        <s v="Tammy Graves"/>
        <s v="Joshua Ellis III"/>
        <s v="Amy Fields"/>
        <s v="Janice Clay"/>
        <s v="Jessica Morris"/>
        <s v="Paul Wilson"/>
        <s v="Katherine Scott"/>
        <s v="Louis Kelly"/>
        <s v="Randall Osborne"/>
        <s v="Stephen Carr"/>
        <s v="Kyle Young"/>
        <s v="Susan Williams"/>
        <s v="Heather Gordon"/>
        <s v="Russell Foster"/>
        <s v="Andrew Blake"/>
        <s v="John Fowler"/>
        <s v="Douglas Martinez"/>
        <s v="Joshua Mcgee"/>
        <s v="Matthew Jackson"/>
        <s v="Juan Bradley"/>
        <s v="Dawn Pena"/>
        <s v="Bradley Schultz"/>
        <s v="Amanda Smith"/>
        <s v="Thomas Spencer"/>
        <s v="Scott Harrell"/>
        <s v="David Norton"/>
        <s v="Jennifer Burgess"/>
        <s v="Gregory Green"/>
        <s v="Alan Sanchez"/>
        <s v="James Gilbert"/>
        <s v="Scott Velazquez"/>
        <s v="Jennifer Graves"/>
        <s v="Anthony Cook II"/>
        <s v="Sarah Evans"/>
        <s v="Ashley Vazquez"/>
        <s v="Samantha Bailey"/>
        <s v="Mark Vega"/>
        <s v="Holly Williams"/>
        <s v="Dr. Tiffany Booker"/>
        <s v="Sarah Banks"/>
        <s v="Kristin Valencia"/>
        <s v="Jordan Baxter"/>
        <s v="Ann Moore"/>
        <s v="David Dunlap"/>
        <s v="John Hunt"/>
        <s v="James Griffin"/>
        <s v="Sandra Guerra"/>
        <s v="Angela Harrington"/>
        <s v="Laura Garcia"/>
        <s v="Joy Brooks"/>
        <s v="Kenneth Watts"/>
        <s v="Ricky Munoz"/>
        <s v="Daniel Garcia"/>
        <s v="Lisa Thompson"/>
        <s v="Olivia Holmes"/>
        <s v="Mary Alvarez"/>
        <s v="Jeffrey Gray"/>
        <s v="Steven Olson"/>
        <s v="Eric Salazar"/>
        <s v="Michelle Fowler"/>
        <s v="William Reynolds"/>
        <s v="Johnathan Rogers"/>
        <s v="Justin Sampson"/>
        <s v="Sandra Baker"/>
        <s v="Stephanie Tucker"/>
        <s v="Melissa Evans"/>
        <s v="Daniel Wheeler"/>
        <s v="Zachary Beck"/>
        <s v="Travis Schneider"/>
        <s v="Scott Miranda"/>
        <s v="Deborah Alvarado"/>
        <s v="Mary Benson"/>
        <s v="Mr. Tommy Mcdonald"/>
        <s v="Jennifer Garcia"/>
        <s v="Matthew Simon"/>
        <s v="Brandon Ferguson PhD"/>
        <s v="Daniel Ortega"/>
        <s v="Scott Herrera"/>
        <s v="Hannah Smith"/>
        <s v="Nicole Floyd"/>
        <s v="Katelyn Harper"/>
        <s v="Heidi Mason"/>
        <s v="Jennifer Moore"/>
        <s v="Kiara Stout"/>
        <s v="Autumn Lee"/>
        <s v="Daniel Fitzgerald"/>
        <s v="Margaret Wallace"/>
        <s v="John King"/>
        <s v="Yolanda Wallace"/>
        <s v="Dawn Werner"/>
        <s v="Katherine Pacheco"/>
        <s v="Danielle Carter"/>
        <s v="Michelle Armstrong"/>
        <s v="Kelly Robinson DVM"/>
        <s v="Randall Johnson"/>
        <s v="Connor Summers"/>
        <s v="Blake Bailey"/>
        <s v="Mary Williams"/>
        <s v="Paul Bentley"/>
        <s v="Richard Nelson"/>
        <s v="Joshua Haynes"/>
        <s v="Joseph Edwards"/>
        <s v="Steven Moore"/>
        <s v="Holly Cochran"/>
        <s v="Joshua Moody"/>
        <s v="Jill Rhodes"/>
        <s v="Craig Patterson"/>
        <s v="Mrs. Megan Kelly DDS"/>
        <s v="John Gibson"/>
        <s v="Joshua Nelson"/>
        <s v="Daniel Owen"/>
        <s v="Nicole Salazar"/>
        <s v="Colton Munoz"/>
        <s v="Emily Vasquez"/>
        <s v="Lucas Reynolds"/>
        <s v="Tammy Edwards"/>
        <s v="Monica Gutierrez"/>
        <s v="Stacey Sampson"/>
        <s v="Victor Gonzalez"/>
        <s v="Valerie Contreras"/>
        <s v="Suzanne Nunez"/>
        <s v="Jackson Fuller"/>
        <s v="Kristina Hernandez"/>
        <s v="Kayla Mccann"/>
        <s v="Travis Caldwell"/>
        <s v="Nicholas Pacheco"/>
        <s v="Michelle Marsh"/>
        <s v="Jonathon Gallagher"/>
        <s v="Todd Garcia"/>
        <s v="Megan Krueger"/>
        <s v="Carol Baker"/>
        <s v="Erica Moore"/>
        <s v="Thomas Richards"/>
        <s v="Kimberly Shaffer"/>
        <s v="Gary Montgomery"/>
        <s v="William Blake"/>
        <s v="Dennis Soto"/>
        <s v="Jaime Lewis"/>
        <s v="Robert Ramirez"/>
        <s v="Ashley Davis"/>
        <s v="Kim Horn"/>
        <s v="Grace Lewis"/>
        <s v="Chelsea Burch"/>
        <s v="Brianna Harris"/>
        <s v="Maria Garcia"/>
        <s v="Jill Bean"/>
        <s v="Eric Garcia"/>
        <s v="Diana Crawford"/>
        <s v="James Taylor"/>
        <s v="Benjamin Stanley"/>
        <s v="David Adams"/>
        <s v="Brent Lopez"/>
        <s v="Daniel Price"/>
        <s v="Jordan Johns"/>
        <s v="Eddie Velez"/>
        <s v="Kenneth Esparza"/>
        <s v="Karen Rodriguez"/>
        <s v="Patricia Bennett"/>
        <s v="Jacqueline Webb"/>
        <s v="Melissa Jones"/>
        <s v="Tyler Porter"/>
        <s v="Joshua Singleton"/>
        <s v="Anthony Evans"/>
        <s v="Robin Walker"/>
        <s v="Ronald Martin"/>
        <s v="Martha Flynn"/>
        <s v="Jeffrey Evans"/>
        <s v="Angela Johnson"/>
        <s v="Melinda Hall"/>
        <s v="Jasmine Buck"/>
        <s v="Laura Sanford"/>
        <s v="Nicole Brewer"/>
        <s v="Carlos Olsen"/>
        <s v="Dr. Linda Fleming MD"/>
        <s v="Scott Hansen"/>
        <s v="James Gardner"/>
        <s v="Julie Smith"/>
        <s v="Bruce Rivera"/>
        <s v="Kyle Walsh"/>
        <s v="Charles Baxter"/>
        <s v="Jennifer Smith"/>
        <s v="Jay Moss"/>
        <s v="Krista Hicks"/>
        <s v="Donald Smith"/>
        <s v="Tanya Hall"/>
        <s v="Isabel Hall"/>
        <s v="Elizabeth Fleming"/>
        <s v="Angela Russell"/>
        <s v="Stephen Nguyen"/>
        <s v="Eric Hull"/>
        <s v="Daniel Vaughn"/>
        <s v="Alexander Martin"/>
        <s v="Anthony Morton"/>
        <s v="Thomas Sanchez"/>
        <s v="Gary Palmer"/>
        <s v="Michelle Knight"/>
        <s v="Daniel Morton"/>
        <s v="Jordan Vasquez"/>
        <s v="Scott Lyons Jr."/>
        <s v="Jonathan Solomon"/>
        <s v="Elizabeth Anderson"/>
        <s v="Melissa Smith"/>
        <s v="James Fernandez"/>
        <s v="Mark Peters"/>
        <s v="Peter Chavez"/>
        <s v="Judith Glenn"/>
        <s v="Antonio Hughes"/>
        <s v="Frederick Finley"/>
        <s v="Tara Lloyd"/>
        <s v="Mark Wilkinson"/>
        <s v="Margaret Kennedy"/>
        <s v="Darren Thompson"/>
        <s v="Jennifer Poole"/>
        <s v="Felicia Fischer"/>
        <s v="Dr. Zachary Peterson DDS"/>
        <s v="Douglas Ferguson"/>
        <s v="Eric Marks"/>
        <s v="Robert Anthony"/>
        <s v="Wanda Hughes"/>
        <s v="Sarah Martin"/>
        <s v="Kristopher Allison"/>
        <s v="Heather Riley"/>
        <s v="Rebekah Gutierrez"/>
        <s v="Brian Webb"/>
        <s v="Kaitlyn Parker MD"/>
        <s v="Patrick Barnes"/>
        <s v="Jorge Tyler"/>
        <s v="James Ray"/>
        <s v="George Harding"/>
        <s v="Olivia Carpenter"/>
        <s v="Deanna Jennings"/>
        <s v="Hannah Butler"/>
        <s v="Jamie Lawrence"/>
        <s v="Tammy Finley"/>
        <s v="Jennifer Robinson"/>
        <s v="Jason Kelley"/>
        <s v="Randall Ramos"/>
        <s v="Jesus Carlson"/>
        <s v="Peter Harris"/>
        <s v="Samantha Thomas"/>
        <s v="John White"/>
        <s v="Olivia Wallace"/>
        <s v="Angela Potts"/>
        <s v="Virginia Martinez"/>
        <s v="Jennifer Lopez"/>
        <s v="Jennifer Rasmussen"/>
        <s v="Carol Harris"/>
        <s v="Michael Parsons"/>
        <s v="Charles Jensen"/>
        <s v="Darlene Gray"/>
        <s v="Robin Preston"/>
        <s v="Tiffany Gray"/>
        <s v="Mrs. Cristina Stark"/>
        <s v="Gregg Anderson"/>
        <s v="Joshua Myers"/>
        <s v="Linda Davis"/>
        <s v="Dana Baldwin"/>
        <s v="Richard Hensley"/>
        <s v="Joseph Clayton"/>
        <s v="Joseph Chan"/>
        <s v="Brian Nixon"/>
        <s v="Pamela Meyer"/>
        <s v="Christopher Bell"/>
        <s v="Charles Pham"/>
        <s v="William Ortiz"/>
        <s v="Tracy Diaz PhD"/>
        <s v="Scott Bean"/>
        <s v="Marcia Griffin"/>
        <s v="Michael Williams"/>
        <s v="Tiffany Jackson"/>
        <s v="Benjamin Castillo"/>
        <s v="Anna Novak"/>
        <s v="Kristin Brandt"/>
        <s v="Tiffany Rowe"/>
        <s v="Kimberly Kennedy"/>
        <s v="Karen Gillespie"/>
        <s v="Christina Salinas"/>
        <s v="Robert Shaffer"/>
        <s v="Rebecca Thompson"/>
        <s v="Kara Estrada"/>
        <s v="Eric Simmons"/>
        <s v="Philip Weaver"/>
        <s v="Kaitlin Smith"/>
        <s v="Andrew Rose"/>
        <s v="Michael Hernandez"/>
        <s v="Michael Cross"/>
        <s v="April Cummings"/>
        <s v="Edward Valentine Jr."/>
        <s v="Jonathan Taylor"/>
        <s v="Andrea Oneill"/>
        <s v="Jason Baxter"/>
        <s v="Patrick Chan"/>
        <s v="Jared Becker"/>
        <s v="Donald Bryan"/>
        <s v="Nathan Brown"/>
        <s v="Pamela Carter"/>
        <s v="Teresa Lopez"/>
        <s v="Walter Romero"/>
        <s v="Steven Barker II"/>
        <s v="Maria Simmons"/>
        <s v="Sharon Rogers"/>
        <s v="Brittany Taylor"/>
        <s v="Mr. Matthew Peterson"/>
        <s v="Lisa Stevens"/>
        <s v="Andrew Rodriguez"/>
        <s v="Lee Boone"/>
        <s v="Mr. Luis Bell"/>
        <s v="Amber Allison"/>
        <s v="Nathaniel Gomez"/>
        <s v="Michael Montes"/>
        <s v="Aaron Adams"/>
        <s v="Christina Woods"/>
        <s v="Christopher Blankenship"/>
        <s v="Vincent Welch"/>
        <s v="Frank Martinez"/>
        <s v="Daniel Munoz"/>
        <s v="Douglas Martin"/>
        <s v="Richard Cook"/>
        <s v="Elizabeth Villarreal"/>
        <s v="Tracey Melendez MD"/>
        <s v="Samantha Aguilar"/>
        <s v="Carlos Burke"/>
        <s v="Kimberly Steele"/>
        <s v="Matthew Farley"/>
        <s v="Suzanne Luna"/>
        <s v="Thomas Hamilton"/>
        <s v="Karen Macias"/>
        <s v="Corey Torres"/>
        <s v="Grace Torres"/>
        <s v="Kelly Martin"/>
        <s v="Jamie Woods"/>
        <s v="Jared Dawson"/>
        <s v="Steven Delacruz"/>
        <s v="Sandy Austin"/>
        <s v="Pamela Perez"/>
        <s v="Maria Davidson"/>
        <s v="John Lin"/>
        <s v="Lori Le"/>
        <s v="Alexandra Jones"/>
        <s v="Karen Woods"/>
        <s v="Shawn Sullivan"/>
        <s v="Tracy Whitaker"/>
        <s v="Dennis Moore"/>
        <s v="Jason Greene"/>
        <s v="Philip Robbins"/>
        <s v="Ronald Villegas"/>
        <s v="Meghan Hernandez"/>
        <s v="Tony Wilson"/>
        <s v="Robert Foster"/>
        <s v="Deanna Choi"/>
        <s v="Kenneth French"/>
        <s v="Madison Boyd"/>
        <s v="Leroy Walker"/>
        <s v="Lisa Mercer"/>
        <s v="Robert Martin"/>
        <s v="Marcia Flowers"/>
        <s v="Maria Morris"/>
        <s v="Jason Steele"/>
        <s v="Rebecca Miller"/>
        <s v="Scott Smith"/>
        <s v="Jeffrey Durham"/>
        <s v="Julie Chan"/>
        <s v="Adam Cortez"/>
        <s v="Justin Andrews"/>
        <s v="Makayla Reynolds"/>
        <s v="Jennifer Hancock"/>
        <s v="Elizabeth Hayes"/>
        <s v="Ryan Thornton MD"/>
        <s v="Amy Morse"/>
        <s v="David Morales"/>
        <s v="Charles Thornton Jr."/>
        <s v="Trevor Shepherd"/>
        <s v="Kenneth Howell"/>
        <s v="David Andrews"/>
        <s v="Destiny Nash"/>
        <s v="Megan Grimes"/>
        <s v="Melissa Thompson"/>
        <s v="Michael Cook"/>
        <s v="Ronald Mckenzie"/>
        <s v="Daniel Smith"/>
        <s v="Mr. David Villanueva"/>
        <s v="Amber Odom"/>
        <s v="Brian White"/>
        <s v="Kimberly Lee"/>
        <s v="Brooke Allen"/>
        <s v="Frederick Jones"/>
        <s v="David Anderson"/>
        <s v="Allen Erickson"/>
        <s v="Herbert Ferguson"/>
        <s v="Dr. Tyler Adams DVM"/>
        <s v="Christian Woodard"/>
        <s v="Megan Shah"/>
        <s v="Benjamin Wheeler"/>
        <s v="Robert Foley"/>
        <s v="David Owen"/>
        <s v="John Black"/>
        <s v="Sarah Short"/>
        <s v="Stacey Berger"/>
        <s v="Patrick Daniel"/>
        <s v="Tyler Huynh"/>
        <s v="Lisa Baxter"/>
        <s v="Michael Garrison"/>
        <s v="Jon Martinez"/>
        <s v="Jessica Hall"/>
        <s v="Lynn Anderson"/>
        <s v="David Larsen"/>
        <s v="Patrick Anderson"/>
        <s v="Megan Salas"/>
        <s v="Stephanie Moran"/>
        <s v="Carlos Sawyer"/>
        <s v="Jeffrey Jones"/>
        <s v="Christian Edwards"/>
        <s v="Janice Stokes"/>
        <s v="Jennifer Griffin"/>
        <s v="Elizabeth Jennings"/>
        <s v="Jenny Durham"/>
        <s v="Natasha Watkins"/>
        <s v="Blake Mitchell"/>
        <s v="Morgan Atkinson"/>
        <s v="Lindsay Washington"/>
        <s v="Kathryn Garcia"/>
        <s v="Amanda Lloyd"/>
        <s v="Mary Cruz"/>
        <s v="Joseph Russell"/>
        <s v="Michelle Gross"/>
        <s v="Robert Gomez"/>
        <s v="Kyle Kaiser"/>
        <s v="Mary Reyes"/>
        <s v="Olivia Herrera MD"/>
        <s v="Joseph Smith"/>
        <s v="Michelle Moore"/>
        <s v="Mark Spencer"/>
        <s v="Terri Roberts"/>
        <s v="Corey Clark"/>
        <s v="Albert Black"/>
        <s v="Michelle Johnson"/>
        <s v="Amber Ross"/>
        <s v="Stephen Wolf"/>
        <s v="Virginia Watson"/>
        <s v="Hannah Campbell"/>
        <s v="Jennifer Snow"/>
        <s v="John Elliott"/>
        <s v="Jamie Robertson"/>
        <s v="Jaime Oneill"/>
        <s v="John Garcia"/>
        <s v="Hector Williams"/>
        <s v="Rebecca Nicholson"/>
        <s v="Eric Howe"/>
        <s v="Anthony Garrett"/>
        <s v="Brandy Moreno"/>
        <s v="Jessica Chang"/>
        <s v="Randy Warner"/>
        <s v="Mr. Michael Garcia"/>
        <s v="Justin Rodriguez DDS"/>
        <s v="Ashley Campbell"/>
        <s v="Mr. Samuel Thomas"/>
        <s v="Brenda Brooks"/>
        <s v="Gabrielle Johnson"/>
        <s v="Glenn Lawrence"/>
        <s v="Wyatt Cortez"/>
        <s v="Laurie Pierce"/>
        <s v="Ryan Morales"/>
        <s v="Joseph Mendoza"/>
        <s v="Brent Lewis"/>
        <s v="Ricky Campbell"/>
        <s v="Patricia Brown"/>
        <s v="Bobby Walker"/>
        <s v="Eric Giles"/>
        <s v="Mrs. Valerie Ramirez"/>
        <s v="Keith Nixon"/>
        <s v="William Gutierrez"/>
        <s v="Jose Crawford"/>
        <s v="Brett Obrien"/>
        <s v="Charles Moore"/>
        <s v="Lynn Brown"/>
        <s v="Donna Watson"/>
        <s v="Jocelyn Charles"/>
        <s v="Cathy Miller"/>
        <s v="Justin Williams"/>
        <s v="Thomas Rosales"/>
        <s v="Scott Khan"/>
        <s v="Benjamin Powell"/>
        <s v="Joshua Wilson"/>
        <s v="Kent Freeman"/>
        <s v="Patricia Tucker"/>
        <s v="Lauren James"/>
        <s v="Bradley Taylor"/>
        <s v="Frank Arnold"/>
        <s v="Shannon Turner"/>
        <s v="Charles Lloyd"/>
        <s v="Justin King"/>
        <s v="Jenna Ramsey"/>
        <s v="Joel Murray"/>
        <s v="Andrew Hahn"/>
        <s v="Shelby Gentry"/>
        <s v="Christian Shelton"/>
        <s v="Robin Mora"/>
        <s v="Lindsey Wright"/>
        <s v="Abigail Miller"/>
        <s v="Timothy French"/>
        <s v="Laura Garner"/>
        <s v="Robin Brock"/>
        <s v="Morgan Boone"/>
        <s v="Matthew Greene"/>
        <s v="Molly Ortiz"/>
        <s v="Paula Roberts"/>
        <s v="Connie Miller"/>
        <s v="Perry Black"/>
        <s v="Scott Bond"/>
        <s v="Emily Rush"/>
        <s v="Brady Padilla"/>
        <s v="Mark Wallace"/>
        <s v="April Collins"/>
        <s v="Isaac Smith"/>
        <s v="Rebecca Roman"/>
        <s v="Jody Phillips"/>
        <s v="Judy Lewis"/>
        <s v="Brian Pacheco"/>
        <s v="Thomas Nelson"/>
        <s v="Travis Hernandez"/>
        <s v="William Greene"/>
        <s v="Jordan Adams"/>
        <s v="Scott Pineda"/>
        <s v="Luke Carpenter"/>
        <s v="Kelly Smith"/>
        <s v="Danielle Rodriguez"/>
        <s v="Paul Duarte"/>
        <s v="Cody Mccoy"/>
        <s v="Andrea Bass"/>
        <s v="Christopher Blake"/>
        <s v="David Jones"/>
        <s v="Amber Burns"/>
        <s v="Dana Jennings"/>
        <s v="Alexander Ferguson"/>
        <s v="Gary Russell"/>
        <s v="Frank Foster"/>
        <s v="Dylan Brown"/>
        <s v="Trevor Ross"/>
        <s v="Sherri Gray"/>
        <s v="Lauren Stone"/>
        <s v="Matthew Sullivan"/>
        <s v="William Morse"/>
        <s v="John Molina"/>
        <s v="Travis Hubbard"/>
        <s v="John Andrews"/>
        <s v="Craig Harris"/>
        <s v="Amanda Rose MD"/>
        <s v="Jessica Berry"/>
        <s v="Sandra Haney"/>
        <s v="Alexander Weeks"/>
        <s v="Edward Duffy"/>
        <s v="Felicia Vargas"/>
        <s v="Darren Hall"/>
        <s v="Elizabeth Cunningham"/>
        <s v="Michael Peterson"/>
        <s v="Crystal Duke"/>
        <s v="Michael Cardenas"/>
        <s v="Heather Meadows"/>
        <s v="Nicole Collins"/>
        <s v="Laurie White"/>
        <s v="Veronica Lewis"/>
        <s v="Brian Singh"/>
        <s v="Ronald Young"/>
        <s v="Cindy Bradley MD"/>
        <s v="Nathan Hickman Jr."/>
        <s v="Kristin Bailey"/>
        <s v="Shannon Booker"/>
        <s v="Marc Glenn"/>
        <s v="Jasmine Chavez"/>
        <s v="Michael Ritter"/>
        <s v="Denise Gonzalez"/>
        <s v="Phillip Lowery"/>
        <s v="Timothy Jordan"/>
        <s v="Justin Garcia"/>
        <s v="Samantha Ford"/>
        <s v="Stanley Martinez"/>
        <s v="Alexander Terry"/>
        <s v="Lisa Michael"/>
        <s v="Dennis Turner"/>
        <s v="Kevin Benson"/>
        <s v="Brian Phillips"/>
        <s v="Maria Ward"/>
        <s v="Shane Greene"/>
        <s v="Matthew Alvarez"/>
        <s v="Annette Weaver"/>
        <s v="Troy Aguilar"/>
        <s v="Frank Munoz"/>
        <s v="Amy Johnson"/>
        <s v="Jean Brown"/>
        <s v="Bobby Mullen"/>
        <s v="Mary Brady"/>
        <s v="Gabriel Jones"/>
        <s v="Kevin Lee"/>
        <s v="David Wise"/>
        <s v="Kayla Taylor"/>
        <s v="David Williams"/>
        <s v="Kayla Rios"/>
        <s v="Scott Wade"/>
        <s v="Kenneth Williams"/>
        <s v="Tiffany Gentry"/>
        <s v="Sarah Woods"/>
        <s v="Timothy Jones"/>
        <s v="Dennis Martinez"/>
        <s v="Terry Owens"/>
        <s v="Lori Gutierrez"/>
        <s v="Heidi Stewart"/>
        <s v="Larry Martinez"/>
        <s v="William Payne"/>
        <s v="Alisha Lewis"/>
        <s v="Nicholas Sanders"/>
        <s v="John Brown"/>
        <s v="Vanessa Walker"/>
        <s v="Colton Green"/>
        <s v="Mark Lawson"/>
        <s v="Collin Gentry"/>
        <s v="Andrea Abbott"/>
        <s v="Adrian Sanchez"/>
        <s v="Kenneth Jones"/>
        <s v="Crystal White"/>
        <s v="Richard Ferguson"/>
        <s v="Madison Morales"/>
        <s v="Brian James"/>
        <s v="Julia Green"/>
        <s v="Latoya Singleton"/>
        <s v="Cody Lopez"/>
        <s v="Pamela Scott"/>
        <s v="Diana Ali"/>
        <s v="Nicole Patterson"/>
        <s v="Kimberly Hunter"/>
        <s v="Stacey Jones"/>
        <s v="Courtney Williams"/>
        <s v="Larry Stone"/>
        <s v="Jonathan Miller"/>
        <s v="Michael Wheeler"/>
        <s v="Melissa Wise"/>
        <s v="Melissa Jackson"/>
        <s v="Mr. Leonard Jackson"/>
        <s v="Brent Hernandez"/>
        <s v="Deborah Price"/>
        <s v="Christopher Gutierrez"/>
        <s v="Tracy Foster"/>
        <s v="Charles Nguyen"/>
        <s v="Haley Harvey"/>
        <s v="Katherine Hammond"/>
        <s v="Tracy Hogan"/>
        <s v="Ronald Davila"/>
        <s v="Emily Reed"/>
        <s v="Maria Thomas"/>
        <s v="Debra Miller"/>
        <s v="Michael Huerta"/>
        <s v="Joy Robinson"/>
        <s v="Brittany Kelly"/>
        <s v="Julie Jordan"/>
        <s v="Jacob Peters"/>
        <s v="Caitlyn Clark"/>
        <s v="Kimberly Ward"/>
        <s v="Amanda Gould"/>
        <s v="Laura Martin"/>
        <s v="Mark Taylor"/>
        <s v="Tyrone Roberson"/>
        <s v="Brian Barron"/>
        <s v="Kelly Harris"/>
        <s v="Jeremy Moran"/>
        <s v="Dr. Donna Bailey"/>
        <s v="John Smith"/>
        <s v="Sarah Pierce"/>
        <s v="John Gallegos"/>
        <s v="Michael Moore"/>
        <s v="Jessica Barron"/>
        <s v="Erika Moore"/>
        <s v="Erin Rivera"/>
        <s v="Alicia Krueger"/>
        <s v="Amanda Wilson"/>
        <s v="Joshua Scott"/>
        <s v="Jeffrey Thompson"/>
        <s v="Alexandria Barnes"/>
        <s v="Brandy Allen MD"/>
        <s v="Kendra Smith"/>
        <s v="Mckenzie Vega"/>
        <s v="Margaret Gonzalez"/>
        <s v="Robert Andrews"/>
        <s v="Dr. Brenda Frye"/>
        <s v="Larry Pitts"/>
        <s v="Connie Henderson"/>
        <s v="Jessica Cruz"/>
        <s v="Monica Torres"/>
        <s v="Scott King"/>
        <s v="David Hahn"/>
        <s v="Jeffrey Baker"/>
        <s v="Andre Payne"/>
        <s v="Nicholas Tran"/>
        <s v="Nicholas Davis"/>
        <s v="Charles Dougherty"/>
        <s v="Carolyn Smith"/>
        <s v="Brendan Howard"/>
        <s v="Albert Bishop"/>
        <s v="Lisa Good"/>
        <s v="Nicholas Mejia"/>
        <s v="Russell Erickson"/>
        <s v="Michael Horton"/>
        <s v="Ricky Tran"/>
        <s v="Jonathan Kelley"/>
        <s v="Miss Makayla Young"/>
        <s v="Natalie Blevins"/>
        <s v="Elizabeth Carney"/>
        <s v="Gerald Berg"/>
        <s v="Jackson Ingram"/>
        <s v="Thomas Parsons"/>
        <s v="Emma Jennings"/>
        <s v="Julie Padilla"/>
        <s v="Cassandra Williams"/>
        <s v="Jeremy Schmidt"/>
        <s v="David Scott"/>
        <s v="Rebekah Ferguson"/>
        <s v="Adriana Malone"/>
        <s v="Russell Reynolds"/>
        <s v="Sarah Collins"/>
        <s v="Cassandra Frey"/>
        <s v="Tyler Murphy"/>
        <s v="Elizabeth Simon"/>
        <s v="Catherine Nguyen"/>
        <s v="Kristy Ramos"/>
        <s v="Kyle Haas"/>
        <s v="Michael Glover"/>
        <s v="Rebecca Walker DDS"/>
        <s v="Julie Mata"/>
        <s v="David Wang"/>
        <s v="Anita Price"/>
        <s v="Veronica Sweeney"/>
        <s v="Laura Buck"/>
        <s v="Peter Humphrey"/>
        <s v="Tracey White"/>
        <s v="Christina Fletcher"/>
        <s v="Jamie Smith"/>
        <s v="Denise Reynolds"/>
        <s v="Beverly Romero"/>
        <s v="Kelli Williamson"/>
        <s v="Michael Mccall"/>
        <s v="Steven Yang"/>
        <s v="Monica Armstrong"/>
        <s v="Karen Henson"/>
        <s v="Beth Garcia"/>
        <s v="Erin Long"/>
        <s v="Richard Sweeney"/>
        <s v="Michael Goodman"/>
        <s v="Megan Khan"/>
        <s v="Jacob Day"/>
        <s v="Shannon Hunt"/>
        <s v="Ashley Mejia"/>
        <s v="David Johnston"/>
        <s v="David Joseph"/>
        <s v="Alexa Smith"/>
        <s v="Kevin Gilbert"/>
        <s v="Dr. Terri Valdez"/>
        <s v="Donald Ford"/>
        <s v="Mary Kane"/>
        <s v="Brian Mccarty"/>
        <s v="Kevin Clayton"/>
        <s v="Brandy Bowman"/>
        <s v="Dominique Hall"/>
        <s v="Sandra Holder"/>
        <s v="James Zuniga"/>
        <s v="Danielle Riley"/>
        <s v="Christine Carr"/>
        <s v="Mark Page"/>
        <s v="Amy Burnett"/>
        <s v="Laura Patterson"/>
        <s v="Emily Romero"/>
        <s v="Michael Rivera"/>
        <s v="Rebecca Jones"/>
        <s v="Eric Colon"/>
        <s v="Megan Burns DVM"/>
        <s v="Zachary Pearson"/>
        <s v="Michael Owens"/>
        <s v="Anna Morse"/>
        <s v="Cheryl Sandoval"/>
        <s v="April Romero"/>
        <s v="Kevin Hernandez"/>
        <s v="Michael Morris"/>
        <s v="Tanner Ortiz"/>
        <s v="Gina Finley"/>
        <s v="Ralph Luna"/>
        <s v="Phillip Hayden"/>
        <s v="Melinda Long"/>
        <s v="Jimmy Edwards"/>
        <s v="Erin Wilson"/>
        <s v="Brittney Wheeler"/>
        <s v="Charles Anderson"/>
        <s v="John Carter"/>
        <s v="Erin Johnson"/>
        <s v="Howard Richardson"/>
        <s v="Victoria Williams"/>
        <s v="Mrs. Jennifer Ruiz"/>
        <s v="Jason Parker"/>
        <s v="Rebecca Elliott"/>
        <s v="Rebecca Rodriguez"/>
        <s v="Juan Wright"/>
        <s v="Anna Reid"/>
        <s v="Nicholas Floyd"/>
        <s v="Erika Kim"/>
        <s v="Terrance Jackson"/>
        <s v="William Banks"/>
        <s v="Mackenzie Diaz"/>
        <s v="Jason Neal"/>
        <s v="Aaron Scott"/>
        <s v="Robert Peterson"/>
        <s v="Cameron Russell"/>
        <s v="Jessica Porter"/>
        <s v="Mr. Robert Collins"/>
        <s v="Crystal Taylor"/>
        <s v="William Ray"/>
        <s v="Deborah Colon"/>
        <s v="Joseph Benson"/>
        <s v="Jennifer Bennett"/>
        <s v="Sally Thomas"/>
        <s v="Stacy Hart"/>
        <s v="Jade Rogers"/>
        <s v="Brian Mejia"/>
        <s v="Mason Moon"/>
        <s v="Nathan Blanchard"/>
        <s v="Carrie Brown"/>
        <s v="Christine Parker"/>
        <s v="Jeffrey Alvarez"/>
        <s v="Matthew Jennings"/>
        <s v="Sabrina Chapman"/>
        <s v="Sara Yang"/>
        <s v="Thomas Logan"/>
        <s v="Ashley Horn"/>
        <s v="John Moore"/>
        <s v="Amanda Brown"/>
        <s v="Stacey Dixon"/>
        <s v="Jill Ramirez"/>
        <s v="Anthony Mitchell"/>
        <s v="Katherine Weaver"/>
        <s v="Rachel Macdonald"/>
        <s v="Amy Lee"/>
        <s v="Matthew Rivas"/>
        <s v="Allison Miller"/>
        <s v="Jennifer Ray MD"/>
        <s v="Jason Barnes"/>
        <s v="Erica Yang"/>
        <s v="Jason Kirk"/>
        <s v="Michael Smith"/>
        <s v="Ronald Baker"/>
        <s v="Mark Rangel"/>
        <s v="Mrs. Julia Chavez DDS"/>
        <s v="Johnny Escobar"/>
        <s v="Jeremy Cochran"/>
        <s v="Denise Stewart"/>
        <s v="Reginald Brown"/>
        <s v="Charles Mendez"/>
        <s v="Jordan Morse"/>
        <s v="Brittney Boyd"/>
        <s v="Brandy Hogan"/>
        <s v="James Ball"/>
        <s v="Nicole Scott"/>
        <s v="Aaron Gonzalez"/>
        <s v="Matthew David Jr."/>
        <s v="Mitchell Daniels"/>
        <s v="Dakota Vaughn"/>
        <s v="Jennifer Torres"/>
        <s v="Sergio Massey"/>
        <s v="Brianna Aguilar"/>
        <s v="Bryce Thompson"/>
        <s v="Deborah Hawkins"/>
        <s v="William Chambers"/>
        <s v="Ryan Conner"/>
        <s v="Larry Rowland"/>
        <s v="Deborah Smith"/>
        <s v="Timothy Wilson"/>
        <s v="Jose Ramsey"/>
        <s v="Shane Garcia"/>
        <s v="John Banks"/>
        <s v="Amy Wilcox"/>
        <s v="Darrell Coleman"/>
        <s v="Jacqueline Ramos"/>
        <s v="Michael Wong"/>
        <s v="Bradley Brown"/>
        <s v="Anna House"/>
        <s v="April Rhodes"/>
        <s v="Brian Peters"/>
        <s v="Nicholas Smith"/>
        <s v="Gregory Roberts"/>
        <s v="Michael Conrad"/>
        <s v="Michael Thompson"/>
        <s v="William Jackson"/>
        <s v="Julie Conway"/>
        <s v="Kara Wong"/>
        <s v="Martha Dalton"/>
        <s v="David Greene"/>
        <s v="Sean Huerta"/>
        <s v="Dawn Wolf"/>
        <s v="James Gregory"/>
        <s v="Natalie Caldwell"/>
        <s v="Douglas Sullivan"/>
        <s v="Richard Clark"/>
        <s v="Todd Buchanan"/>
        <s v="Anna Villanueva"/>
        <s v="Jimmy Norman"/>
        <s v="Crystal Wallace"/>
        <s v="Paul Figueroa"/>
        <s v="Melissa West"/>
        <s v="Natasha Lester"/>
        <s v="Abigail Moreno"/>
        <s v="Randall Stokes"/>
        <s v="Kyle Williams"/>
        <s v="Edward Cummings"/>
        <s v="Angela Nelson"/>
        <s v="Kaylee Lewis"/>
        <s v="Gail Morales"/>
        <s v="Andrew Kelly"/>
        <s v="Gary Cunningham"/>
        <s v="Jessica White"/>
        <s v="David Thomas"/>
        <s v="Kevin Davis"/>
        <s v="Michael Brown"/>
        <s v="Jacqueline Steele"/>
        <s v="Joseph Jenkins"/>
        <s v="Jorge Spencer"/>
        <s v="Erica Walker MD"/>
        <s v="Ronald Jenkins"/>
        <s v="Christine Cardenas"/>
        <s v="Michael Curtis"/>
        <s v="Sarah Smith"/>
        <s v="Stacey Hernandez"/>
        <s v="Deborah Reed"/>
        <s v="Kathleen Randolph"/>
        <s v="Samuel Phillips"/>
        <s v="Samantha Holmes"/>
        <s v="Kari Conner"/>
        <s v="Michelle Thomas"/>
        <s v="Peter Campbell"/>
        <s v="Dawn Daniel"/>
        <s v="Eric Smith"/>
        <s v="David Bryant"/>
        <s v="Nathan Ellison"/>
        <s v="Victoria Hobbs"/>
        <s v="Jeffrey Ellis"/>
        <s v="Mr. Robert Cooper Jr."/>
        <s v="Catherine Griffin"/>
        <s v="Jessica Calhoun"/>
        <s v="Lisa Lawrence"/>
        <s v="Julia Ruiz"/>
        <s v="Gary Scott"/>
        <s v="Edward Jones"/>
        <s v="Brian Bishop"/>
        <s v="Miranda Perkins DDS"/>
        <s v="Zachary Stark"/>
        <s v="Tonya Graham"/>
        <s v="Faith Ritter"/>
        <s v="Lauren King DVM"/>
        <s v="Alyssa Hernandez"/>
        <s v="William Mitchell"/>
        <s v="Larry Henderson"/>
        <s v="Hannah Wilson"/>
        <s v="Veronica Ortiz"/>
        <s v="Brandy Anderson"/>
        <s v="Shawna Brown"/>
        <s v="Julie Sandoval"/>
        <s v="David Johnson"/>
        <s v="David Gray"/>
        <s v="Carlos Reid"/>
        <s v="David Lewis"/>
        <s v="Michael Stokes"/>
        <s v="Michelle Kerr"/>
        <s v="Jason Wong"/>
        <s v="Jesus Sawyer"/>
        <s v="Scott Marsh"/>
        <s v="Mario Clark"/>
        <s v="Katherine Boone"/>
        <s v="Katherine Chang"/>
        <s v="James Jones"/>
        <s v="Elizabeth Dean"/>
        <s v="Kayla Bennett"/>
        <s v="Gabriel Whitaker"/>
        <s v="Timothy Martin"/>
        <s v="Melanie Thompson"/>
        <s v="Todd Melendez"/>
        <s v="Kimberly Reynolds"/>
        <s v="Timothy Flowers"/>
        <s v="Jeanette Nielsen"/>
        <s v="Paige Thompson"/>
        <s v="Brooke Schwartz"/>
        <s v="Donna Stephenson"/>
        <s v="Andrew Miller"/>
        <s v="Michael Olsen"/>
        <s v="Sharon Stevens"/>
        <s v="Nicole Jackson"/>
        <s v="Tabitha Clark"/>
        <s v="James Kim"/>
        <s v="Richard Noble"/>
        <s v="Kimberly Taylor"/>
        <s v="Michaela Strickland"/>
        <s v="Charles Ford"/>
        <s v="Allen Sanchez"/>
        <s v="Xavier Webb"/>
        <s v="Sandra Kim"/>
        <s v="Patrick Russell"/>
        <s v="Crystal Walker"/>
        <s v="Hannah Berg"/>
        <s v="Tina Padilla"/>
        <s v="Mr. Jeffery Lee"/>
        <s v="Shannon York"/>
        <s v="Matthew Wang"/>
        <s v="Gary Morgan"/>
        <s v="Kevin Robinson"/>
        <s v="Patty Walker"/>
        <s v="Samantha Jackson"/>
        <s v="Tim West"/>
        <s v="Emily Martin"/>
        <s v="Phillip Maddox"/>
        <s v="George Odonnell"/>
        <s v="Molly Graves"/>
        <s v="Kent Cole"/>
        <s v="Judith Johnson"/>
        <s v="Jason Maddox"/>
        <s v="Tiffany Ward"/>
        <s v="Marcia Lin"/>
        <s v="Matthew Hall"/>
        <s v="Richard Russo"/>
        <s v="Adam Maynard"/>
        <s v="Michael Hurst"/>
        <s v="Jessica Reese"/>
        <s v="Michael Hanson"/>
        <s v="Michael Campbell"/>
        <s v="Heather Marshall"/>
        <s v="Alyssa Hopkins"/>
        <s v="Christopher Byrd"/>
        <s v="Erik Pittman"/>
        <s v="Diana Moore"/>
        <s v="Erica Brown"/>
        <s v="Nathan Perez"/>
        <s v="Laura Johnson"/>
        <s v="Nathan Wagner"/>
        <s v="Peter Thomas"/>
        <s v="Henry Dunn"/>
        <s v="Steven Kelley"/>
        <s v="Mrs. Megan Potts MD"/>
        <s v="Jim Monroe"/>
        <s v="Joanna Martin"/>
        <s v="Andrea Flores"/>
        <s v="Lee Keller"/>
        <s v="Michael Perkins"/>
        <s v="Heather Simpson"/>
        <s v="Lisa Wood"/>
        <s v="Steven Nguyen"/>
        <s v="Melissa Hughes"/>
        <s v="Lynn Ramos"/>
        <s v="Jacob Wu"/>
        <s v="Stephanie Hansen"/>
        <s v="Teresa Norris"/>
        <s v="Samuel Prince"/>
        <s v="Timothy Dunlap"/>
        <s v="Patricia Brewer"/>
        <s v="Patricia Jones"/>
        <s v="Anne Jones"/>
        <s v="Cathy Evans"/>
        <s v="Katherine Page"/>
        <s v="Anthony Harris"/>
        <s v="Mary Wells"/>
        <s v="Marcus Baker"/>
        <s v="Jose Hampton"/>
        <s v="Trevor Lopez"/>
        <s v="Melinda Allen"/>
        <s v="Anna Jackson"/>
        <s v="Sherry Mitchell PhD"/>
        <s v="Curtis Mejia"/>
        <s v="Mathew Bauer"/>
        <s v="David Thompson"/>
        <s v="Samantha Santana"/>
        <s v="Evan Carroll"/>
        <s v="Diane Roth"/>
        <s v="Dawn Taylor"/>
        <s v="Cynthia Moore"/>
        <s v="Adam Spencer"/>
        <s v="Tina Harrington"/>
        <s v="Eric Richmond"/>
        <s v="Deborah Shaw"/>
        <s v="Barry Lewis"/>
        <s v="Loretta Holt"/>
        <s v="Jessica Perry"/>
        <s v="David Weiss"/>
        <s v="Bruce Johnson"/>
        <s v="Brandon Dominguez"/>
        <s v="Bradley Walker"/>
        <s v="Kevin Torres"/>
        <s v="Luke Sampson"/>
        <s v="Joshua Rice"/>
        <s v="James Jenkins"/>
        <s v="Brooke Wilson"/>
        <s v="Megan Melton"/>
        <s v="Christian Lambert"/>
        <s v="James Hoffman"/>
        <s v="Christine Ramos"/>
        <s v="Philip Ibarra"/>
        <s v="Katherine Frey"/>
        <s v="Michelle Dominguez"/>
        <s v="Melissa Winters"/>
        <s v="Brian Hunter"/>
        <s v="Donna Morris"/>
        <s v="Ashley Bowen"/>
        <s v="Allison Clay"/>
        <s v="Troy Baker"/>
        <s v="Alexis Snyder"/>
        <s v="Joseph Carrillo"/>
        <s v="Ronald Crawford"/>
        <s v="Michael Howard"/>
        <s v="Judy Perez"/>
        <s v="Nicole Clark"/>
        <s v="Russell Bates"/>
        <s v="Kathy Jones"/>
        <s v="Sarah Garner"/>
        <s v="Emily Oneal"/>
        <s v="Vanessa Maddox"/>
        <s v="Olivia Berry"/>
        <s v="Raymond Brown"/>
        <s v="Joel Smith"/>
        <s v="Diana Sloan"/>
        <s v="Tracy Sanders"/>
        <s v="Shannon Taylor"/>
        <s v="Colleen Murray"/>
        <s v="Brian Maldonado"/>
        <s v="Alexa Johnson"/>
        <s v="Thomas Hill Jr."/>
        <s v="David Robinson"/>
        <s v="Andre Goodwin"/>
        <s v="Joseph Henry"/>
        <s v="Michael Steele"/>
        <s v="Lisa Curtis"/>
        <s v="George Oconnor"/>
        <s v="Katherine Thomas"/>
        <s v="Erika Weaver"/>
        <s v="Melissa Pierce"/>
        <s v="Donald Stewart"/>
        <s v="Christine Hammond"/>
        <s v="Tamara Stone"/>
        <s v="Paul Patterson"/>
        <s v="Susan Kelley"/>
        <s v="James Hart DDS"/>
        <s v="David Smith"/>
        <s v="Eric Fisher"/>
        <s v="Kelly Rojas"/>
        <s v="Deborah Long"/>
        <s v="Brandon Johnson II"/>
        <s v="Gregory Jackson"/>
        <s v="James Martinez"/>
        <s v="Eric Hunt"/>
        <s v="Ricardo King"/>
        <s v="Jeffrey Stephens"/>
        <s v="Michelle Warner"/>
        <s v="Angel Ryan"/>
        <s v="Eric Lowery"/>
        <s v="Sherry Jones"/>
        <s v="Carol Goodman"/>
        <s v="Jamie Bell"/>
        <s v="Patrick Mason"/>
        <s v="Jonathon Scott"/>
        <s v="Peggy Singleton"/>
        <s v="Jesse Hinton"/>
        <s v="Christina Wiley"/>
        <s v="Lynn Edwards"/>
        <s v="Sarah Gomez MD"/>
        <s v="Adam Riddle"/>
        <s v="Anna Moses"/>
        <s v="Brenda Crawford"/>
        <s v="Daniel Mills"/>
        <s v="Kaitlyn Adams"/>
        <s v="Brett Vincent"/>
        <s v="Jill Brennan"/>
        <s v="Robert Hall"/>
        <s v="Richard Brown"/>
        <s v="Sara Mccoy"/>
        <s v="Richard Lee"/>
        <s v="Mike Berry"/>
        <s v="Thomas Ward"/>
        <s v="Andrea Jenkins"/>
        <s v="Debbie Snow"/>
        <s v="Alicia Hill"/>
        <s v="Darlene Nelson"/>
        <s v="Tonya Hess"/>
        <s v="Mr. Micheal Ray"/>
        <s v="Becky Shepherd"/>
        <s v="Heather Mitchell"/>
        <s v="Jessica Murphy"/>
        <s v="Bradley Harmon"/>
        <s v="Sarah Wolfe"/>
        <s v="Jeffrey Wells"/>
        <s v="Adam Smith"/>
        <s v="Timothy Small"/>
        <s v="Michelle Jones"/>
        <s v="Christine Torres DDS"/>
        <s v="Melissa Flores"/>
        <s v="Erik Wilson"/>
        <s v="Daniel Perez"/>
        <s v="Donald Oconnor"/>
        <s v="Michelle Mcdaniel"/>
        <s v="Amber Davis"/>
        <s v="Justin Bautista"/>
        <s v="Joan Crane"/>
        <s v="Cynthia Gates"/>
        <s v="Paula Case"/>
        <s v="Douglas Hale"/>
        <s v="Carrie Thornton"/>
        <s v="Stacy Sanchez"/>
        <s v="Patricia Cobb"/>
        <s v="Stephanie Harris"/>
        <s v="Christopher Nichols"/>
        <s v="Ian Sullivan"/>
        <s v="Wyatt Martinez II"/>
        <s v="Jesus Dawson"/>
        <s v="Bradley Holmes"/>
        <s v="Nicholas Rollins"/>
        <s v="Sharon Choi"/>
        <s v="Megan Boyd"/>
        <s v="Angel Griffith"/>
        <s v="Nicholas Martinez"/>
        <s v="Barbara Turner MD"/>
        <s v="Micheal Miller"/>
        <s v="Kevin Wagner"/>
        <s v="Kenneth Cox"/>
        <s v="Nicholas Turner"/>
        <s v="Christy Dennis"/>
        <s v="Kelli Payne"/>
        <s v="Gabrielle Page"/>
        <s v="Zachary Caldwell"/>
        <s v="Kristin Roberson"/>
        <s v="Judy Brown"/>
        <s v="Stacy Chen"/>
        <s v="Christopher Velazquez"/>
        <s v="Paul Acosta"/>
        <s v="Amanda Novak"/>
        <s v="Jennifer Armstrong"/>
        <s v="Lisa Wade"/>
        <s v="Alejandro Weaver"/>
        <s v="Nathan Harris"/>
        <s v="Sandra Lucas MD"/>
        <s v="Eric Chang"/>
        <s v="Brandi Rodriguez"/>
        <s v="Sandra Lopez"/>
        <s v="Kaitlyn Collier PhD"/>
        <s v="Alisha Williams"/>
        <s v="Joseph Brown"/>
        <s v="Nicole Butler"/>
        <s v="Pamela Walton"/>
        <s v="Courtney Johnson"/>
        <s v="Rebecca Mccarthy"/>
        <s v="Stacy Robertson"/>
        <s v="Devon Moore"/>
        <s v="Jessica Sharp"/>
        <s v="Sharon Peck"/>
        <s v="Jason Brown"/>
        <s v="Dustin Boyer"/>
        <s v="Jennifer Alexander"/>
        <s v="James Rhodes"/>
        <s v="Kyle Moore"/>
        <s v="Zachary Nelson"/>
        <s v="Gregory Villarreal"/>
        <s v="Cheryl Cook"/>
        <s v="Chase Lopez"/>
        <s v="Jennifer Frey"/>
        <s v="Daniel Bruce"/>
        <s v="Tristan Scott"/>
        <s v="Timothy Farley"/>
        <s v="Adam Lozano"/>
        <s v="Yvonne Murray"/>
        <s v="Deanna Hodges"/>
        <s v="Crystal Miller"/>
        <s v="Bridget Hernandez"/>
        <s v="Patrick Richardson"/>
        <s v="Michael Gonzalez"/>
        <s v="Laura Lucero"/>
        <s v="Robert Pittman"/>
        <s v="Jennifer Glass"/>
        <s v="Timothy Lee"/>
        <s v="David Haney Jr."/>
        <s v="Heather Ross"/>
        <s v="Patricia Hall"/>
        <s v="Richard Bond"/>
        <s v="Michael Lopez"/>
        <s v="Christine Johnson"/>
        <s v="Michelle Summers"/>
        <s v="Michelle Brown"/>
        <s v="Lauren Thomas"/>
        <s v="Timothy Johnson"/>
        <s v="Alexandra Gonzalez"/>
        <s v="Philip Vega"/>
        <s v="Kimberly Cochran"/>
        <s v="Douglas Ross"/>
        <s v="Angela Ward"/>
        <s v="Mr. Thomas Adams"/>
        <s v="Brian Mills"/>
        <s v="Lori Mullins"/>
        <s v="Ashley Herring"/>
        <s v="Janice Smith"/>
        <s v="Lori Phillips"/>
        <s v="Heather Turner"/>
        <s v="Brianna Richardson"/>
        <s v="Kimberly Walker"/>
        <s v="Brooke Roberts"/>
        <s v="Micheal Soto"/>
        <s v="Matthew Ewing"/>
        <s v="Kelly Cox"/>
        <s v="Nicholas Anderson"/>
        <s v="Cindy Lang MD"/>
        <s v="Lisa Lawson"/>
        <s v="Megan Holmes"/>
        <s v="Daniel Steele"/>
        <s v="Christopher Wheeler"/>
        <s v="Kevin Craig"/>
        <s v="Rebecca Chan"/>
        <s v="Monica Anderson"/>
        <s v="Jeffrey Mcdowell"/>
        <s v="Kelly Little"/>
        <s v="Jennifer Ellis"/>
        <s v="Kathleen Ruiz DVM"/>
        <s v="Laura Patel"/>
        <s v="Justin Howard"/>
        <s v="Stephanie Smith"/>
        <s v="Cathy Thomas"/>
        <s v="Christopher Garcia"/>
        <s v="Peter Allen"/>
        <s v="Elizabeth Armstrong"/>
        <s v="Mrs. Lindsey Gilbert"/>
        <s v="Donna Harris"/>
        <s v="Erica Manning"/>
        <s v="Jeffrey Bates"/>
        <s v="Benjamin Brown"/>
        <s v="Andre Hernandez PhD"/>
        <s v="Charles Roman"/>
        <s v="Damon Powers"/>
        <s v="Patrick Jackson"/>
        <s v="Mary Murray"/>
        <s v="Dominique Wagner"/>
        <s v="Daniel Petty"/>
        <s v="James Robles"/>
        <s v="Jessica Cortez"/>
        <s v="Brittany Collins"/>
        <s v="Jillian Mack"/>
        <s v="Lori Gonzalez"/>
        <s v="Hunter Cox"/>
        <s v="Anna Frey"/>
        <s v="Rachel Jensen"/>
        <s v="Craig Davis"/>
        <s v="Thomas Wise"/>
        <s v="Holly Herring"/>
        <s v="Dustin Potter"/>
        <s v="Michelle Barnes"/>
        <s v="Sara Scott"/>
        <s v="Daniel Horne II"/>
        <s v="Joshua Brown"/>
        <s v="Stephanie Dawson"/>
        <s v="Tony Johnson"/>
        <s v="Jeffrey Hull"/>
        <s v="Corey Daniels"/>
        <s v="Natalie Ramos"/>
        <s v="Tammy Fernandez"/>
        <s v="Jeremy Sanchez"/>
        <s v="Andrew Weiss"/>
        <s v="Lisa Gordon"/>
        <s v="Paul Brown"/>
        <s v="Jorge Duncan"/>
        <s v="Megan Ramirez"/>
        <s v="Tiffany Martin"/>
        <s v="Elizabeth Golden"/>
        <s v="Joseph Larson"/>
        <s v="Brian Wilkins"/>
        <s v="Jasmine Carson"/>
        <s v="Amy Boyd"/>
        <s v="Gary Collins"/>
        <s v="Jane Smith"/>
        <s v="Robert Lewis"/>
        <s v="Jeremy Stevens"/>
        <s v="Lauren Sandoval"/>
        <s v="Jessica Lopez"/>
        <s v="George Mercer"/>
        <s v="Kenneth Becker"/>
        <s v="Veronica Arnold"/>
        <s v="Jonathan Howe"/>
        <s v="Justin Fowler"/>
        <s v="Ronald Martinez"/>
        <s v="Connie Robinson"/>
        <s v="Joshua Espinoza"/>
        <s v="April Briggs"/>
        <s v="Emily Smith"/>
        <s v="Carol Morgan"/>
        <s v="Cheryl Stone"/>
        <s v="Shawn Johnson"/>
        <s v="Edward Gomez"/>
        <s v="Victor Davis"/>
        <s v="Anthony Adkins"/>
        <s v="Ann Phillips"/>
        <s v="Laura Lopez"/>
        <s v="Richard Brooks"/>
        <s v="Gabriella Johnston"/>
        <s v="Nancy Watkins"/>
        <s v="Jeffrey Keller"/>
        <s v="Travis Harper"/>
        <s v="Christopher Houston"/>
        <s v="Kristin Baldwin"/>
        <s v="Taylor Diaz"/>
        <s v="Thomas Garcia MD"/>
        <s v="Kevin Clark"/>
        <s v="Phillip Ramirez"/>
        <s v="Vernon Williams"/>
        <s v="Shannon Stokes"/>
        <s v="Anthony Braun"/>
        <s v="Shane Jones"/>
        <s v="Kathleen Boyd"/>
        <s v="Christopher Cole"/>
        <s v="Jasmine Rodriguez"/>
        <s v="Stephanie Jarvis"/>
        <s v="Rachel Yang"/>
        <s v="Marie Rangel"/>
        <s v="Leslie Greer DVM"/>
        <s v="John Davis"/>
        <s v="Julian Williams"/>
        <s v="Kimberly Nolan"/>
        <s v="Bonnie Barnett"/>
        <s v="Crystal Frazier"/>
        <s v="Tammy Gonzalez"/>
        <s v="Howard Golden"/>
        <s v="Kathleen Le"/>
        <s v="Jeffrey Hernandez"/>
        <s v="Duane Bates"/>
        <s v="Kristen Watts"/>
        <s v="Whitney Ochoa"/>
        <s v="Sierra Padilla"/>
        <s v="Laura Sullivan"/>
        <s v="Tracy Howard"/>
        <s v="Brandon Thomas"/>
        <s v="Daniel Henderson"/>
        <s v="Jennifer Hill"/>
        <s v="Michael Hawkins"/>
        <s v="David Hogan"/>
        <s v="Andrew Weaver"/>
        <s v="Levi Meadows"/>
        <s v="Robert Arnold"/>
        <s v="Jeffery Nguyen"/>
        <s v="Shaun Johnson"/>
        <s v="Kevin Cain"/>
        <s v="Sandra Buck"/>
        <s v="Ronald Schwartz"/>
        <s v="Gilbert Reynolds"/>
        <s v="Melinda Little"/>
        <s v="Hannah Valdez"/>
        <s v="Mr. William Miller"/>
        <s v="Luke Smith"/>
        <s v="Jordan Villarreal"/>
        <s v="Susan White"/>
        <s v="Megan Burton"/>
        <s v="Jared Myers"/>
        <s v="Kyle Reed"/>
        <s v="James Gates"/>
        <s v="Charles Baird"/>
        <s v="Stefanie Flores"/>
        <s v="Brandy Casey"/>
        <s v="Beverly Roman"/>
        <s v="Angela Blake"/>
        <s v="Randy Fernandez"/>
        <s v="Randy Parker"/>
        <s v="Debra Pugh"/>
        <s v="Linda Welch"/>
        <s v="Jennifer Santos"/>
        <s v="Jacob Moore"/>
        <s v="Mr. Michael Williams Jr."/>
        <s v="Timothy Crane"/>
        <s v="Mitchell Hernandez"/>
        <s v="Christopher Harris"/>
        <s v="Ronald Myers"/>
        <s v="Joseph Mcgee"/>
        <s v="Lisa Greene"/>
        <s v="Jodi Rodriguez"/>
        <s v="Amy Mejia"/>
        <s v="Ian Dennis"/>
        <s v="Curtis Miller"/>
        <s v="Kayla Watson"/>
        <s v="Gary Yu"/>
        <s v="Donna Hernandez"/>
        <s v="Nicholas Dawson"/>
        <s v="Bradley Thomas"/>
        <s v="Denise Scott"/>
        <s v="Molly Mcguire"/>
        <s v="Michael Lindsey"/>
        <s v="Andre Berger"/>
        <s v="Karla Walker"/>
        <s v="Rebecca Gonzalez"/>
        <s v="Julie Davenport"/>
        <s v="Kimberly Norris"/>
        <s v="Peter Davis"/>
        <s v="Timothy Thomas"/>
        <s v="Johnathan Bentley"/>
        <s v="Stephanie Holmes"/>
        <s v="Marissa Choi"/>
        <s v="Latasha Hernandez"/>
        <s v="William Cooper"/>
        <s v="Raymond Fischer"/>
        <s v="Daniel Cook"/>
        <s v="Jocelyn Campbell"/>
        <s v="Hannah Anderson"/>
        <s v="Michael Shaw"/>
        <s v="Briana Curry"/>
        <s v="Samantha Hernandez MD"/>
        <s v="Bethany Morris"/>
        <s v="Austin Owens"/>
        <s v="Kristin Lopez"/>
        <s v="Angel Wright"/>
        <s v="David Fitzgerald"/>
        <s v="Victor Moore"/>
        <s v="Mrs. Kaitlyn James"/>
        <s v="Andrew Anderson"/>
        <s v="Kathleen Flores"/>
        <s v="Kathryn Miller"/>
        <s v="Amy Kennedy"/>
        <s v="Michael Underwood"/>
        <s v="Jean Ward"/>
        <s v="Jacob Brady"/>
        <s v="Carl Douglas"/>
        <s v="Ryan Joseph"/>
        <s v="Dawn Blevins"/>
        <s v="Mark Martinez"/>
        <s v="Angela Weeks"/>
        <s v="Kevin Camacho"/>
        <s v="Eric Zimmerman"/>
        <s v="Timothy Lewis"/>
        <s v="Lisa Mendoza"/>
        <s v="Melinda Cox"/>
        <s v="David Hill"/>
        <s v="Joanne Dean"/>
        <s v="Julie Davis"/>
        <s v="Nicole Conner"/>
        <s v="Edward Greene"/>
        <s v="Patrick Daniels MD"/>
        <s v="Jennifer Jones"/>
        <s v="Katie Massey"/>
        <s v="Jamie Gould"/>
        <s v="Rhonda Anderson MD"/>
        <s v="Kathryn Scott"/>
        <s v="William Robinson"/>
        <s v="Steven Aguilar"/>
        <s v="Thomas Lewis"/>
        <s v="Cody Pitts"/>
        <s v="Justin Noble"/>
        <s v="Dylan Clark"/>
        <s v="Erik David"/>
        <s v="Stephanie Robinson"/>
        <s v="Joel Stevens"/>
        <s v="Kathleen Smith"/>
        <s v="Dr. Jennifer Smith DVM"/>
        <s v="Mitchell Martin"/>
        <s v="Sarah Wilson DVM"/>
        <s v="Maria Martinez"/>
        <s v="Tanya Trevino"/>
        <s v="Sharon Medina"/>
        <s v="Dr. Phillip Anderson"/>
        <s v="Richard George"/>
        <s v="Adam Evans"/>
        <s v="Maria Murillo"/>
        <s v="Christopher Hodges"/>
        <s v="Jennifer Levy"/>
        <s v="Donald Gomez"/>
        <s v="Christopher King"/>
        <s v="Christine Peterson"/>
        <s v="Destiny Johns"/>
        <s v="Ashley Meyer"/>
        <s v="Scott Hamilton"/>
        <s v="Walter White"/>
        <s v="James Young"/>
        <s v="Anita Sherman"/>
        <s v="Justin Swanson"/>
        <s v="James Garrett"/>
        <s v="Angela Jenkins"/>
        <s v="Gregory Ward"/>
        <s v="Ms. Lori Watson"/>
        <s v="Carol Dean"/>
        <s v="Dr. Thomas Clark PhD"/>
        <s v="Michael Rogers"/>
        <s v="John Murray MD"/>
        <s v="Jacob Clark"/>
        <s v="Jessica Clark"/>
        <s v="Ann Scott"/>
        <s v="Lauren Robinson"/>
        <s v="Kristi Choi"/>
        <s v="Rebecca White"/>
        <s v="Sarah Lee"/>
        <s v="Alexandria Shepherd"/>
        <s v="Ashley Glenn"/>
        <s v="Benjamin Walker"/>
        <s v="Eric Rasmussen"/>
        <s v="Clifford Gonzalez"/>
        <s v="Kathryn Moore"/>
        <s v="Willie Munoz"/>
        <s v="Sean Warren"/>
        <s v="Robert Cruz"/>
        <s v="Samantha Petersen"/>
        <s v="Alicia Combs"/>
        <s v="Miss Laura Davis"/>
        <s v="Mrs. Kerri Weeks"/>
        <s v="Louis Armstrong"/>
        <s v="David Hayes"/>
        <m/>
      </sharedItems>
    </cacheField>
    <cacheField name="Revenue per Conversion" numFmtId="0">
      <sharedItems containsString="0" containsBlank="1" containsNumber="1" minValue="0" maxValue="195.11"/>
    </cacheField>
    <cacheField name="Is Rebooking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s v="Morning"/>
    <s v="Referral"/>
    <n v="311.64"/>
    <n v="115.07"/>
    <n v="13"/>
    <s v="Returning"/>
    <s v="Alexander Cox"/>
    <n v="23.972307692307691"/>
  </r>
  <r>
    <x v="1"/>
    <s v="Night"/>
    <s v="Google Ads"/>
    <n v="193.24"/>
    <n v="138.97999999999999"/>
    <n v="4"/>
    <s v="Returning"/>
    <s v="Brett Stephens"/>
    <n v="48.31"/>
  </r>
  <r>
    <x v="2"/>
    <s v="Afternoon"/>
    <s v="Facebook"/>
    <n v="170.64"/>
    <n v="65.33"/>
    <n v="2"/>
    <s v="New"/>
    <s v="Karen Mitchell"/>
    <n v="85.32"/>
  </r>
  <r>
    <x v="3"/>
    <s v="Night"/>
    <s v="Facebook"/>
    <n v="464.86"/>
    <n v="264.36"/>
    <n v="12"/>
    <s v="New"/>
    <s v="Carol Taylor DDS"/>
    <n v="38.738333333333337"/>
  </r>
  <r>
    <x v="4"/>
    <s v="Morning"/>
    <s v="Referral"/>
    <n v="161.77000000000001"/>
    <n v="45.79"/>
    <n v="6"/>
    <s v="New"/>
    <s v="Pam Roberts"/>
    <n v="26.96166666666667"/>
  </r>
  <r>
    <x v="5"/>
    <s v="Evening"/>
    <s v="Google Ads"/>
    <n v="274.04000000000002"/>
    <n v="223.84"/>
    <n v="14"/>
    <s v="Returning"/>
    <s v="Benjamin Phillips"/>
    <n v="19.574285714285715"/>
  </r>
  <r>
    <x v="6"/>
    <s v="Evening"/>
    <s v="Email"/>
    <n v="106.96"/>
    <n v="40.090000000000003"/>
    <n v="6"/>
    <s v="New"/>
    <s v="James Snyder"/>
    <n v="17.826666666666664"/>
  </r>
  <r>
    <x v="7"/>
    <s v="Night"/>
    <s v="Google Ads"/>
    <n v="275.05"/>
    <n v="160.66999999999999"/>
    <n v="3"/>
    <s v="New"/>
    <s v="Daniel Phillips"/>
    <n v="91.683333333333337"/>
  </r>
  <r>
    <x v="8"/>
    <s v="Morning"/>
    <s v="Walk-in"/>
    <n v="491.04"/>
    <n v="421.45"/>
    <n v="5"/>
    <s v="Returning"/>
    <s v="Andrea Bryant"/>
    <n v="98.207999999999998"/>
  </r>
  <r>
    <x v="9"/>
    <s v="Morning"/>
    <s v="Google Ads"/>
    <n v="354.06"/>
    <n v="192.99"/>
    <n v="14"/>
    <s v="New"/>
    <s v="Melinda Thompson"/>
    <n v="25.29"/>
  </r>
  <r>
    <x v="10"/>
    <s v="Afternoon"/>
    <s v="Google Ads"/>
    <n v="475.42"/>
    <n v="466.55"/>
    <n v="6"/>
    <s v="New"/>
    <s v="Jade Phillips"/>
    <n v="79.236666666666665"/>
  </r>
  <r>
    <x v="11"/>
    <s v="Afternoon"/>
    <s v="Walk-in"/>
    <n v="195.73"/>
    <n v="174.66"/>
    <n v="2"/>
    <s v="New"/>
    <s v="Kyle Mooney"/>
    <n v="97.864999999999995"/>
  </r>
  <r>
    <x v="12"/>
    <s v="Night"/>
    <s v="Referral"/>
    <n v="364.79"/>
    <n v="109.93"/>
    <n v="8"/>
    <s v="New"/>
    <s v="Christine Leblanc"/>
    <n v="45.598750000000003"/>
  </r>
  <r>
    <x v="13"/>
    <s v="Afternoon"/>
    <s v="Google Ads"/>
    <n v="203.46"/>
    <n v="80.260000000000005"/>
    <n v="4"/>
    <s v="New"/>
    <s v="Alexander Wright"/>
    <n v="50.865000000000002"/>
  </r>
  <r>
    <x v="14"/>
    <s v="Afternoon"/>
    <s v="Facebook"/>
    <n v="388.03"/>
    <n v="92.29"/>
    <n v="13"/>
    <s v="Returning"/>
    <s v="Joshua Cunningham"/>
    <n v="29.848461538461535"/>
  </r>
  <r>
    <x v="15"/>
    <s v="Evening"/>
    <s v="Facebook"/>
    <n v="362.14"/>
    <n v="113.62"/>
    <n v="7"/>
    <s v="New"/>
    <s v="Stephanie Mcintosh"/>
    <n v="51.734285714285711"/>
  </r>
  <r>
    <x v="15"/>
    <s v="Evening"/>
    <s v="Google Ads"/>
    <n v="378.55"/>
    <n v="105.19"/>
    <n v="6"/>
    <s v="New"/>
    <s v="Juan Chan"/>
    <n v="63.091666666666669"/>
  </r>
  <r>
    <x v="16"/>
    <s v="Afternoon"/>
    <s v="Google Ads"/>
    <n v="326.87"/>
    <n v="142.27000000000001"/>
    <n v="7"/>
    <s v="Returning"/>
    <s v="Allen Weaver"/>
    <n v="46.695714285714288"/>
  </r>
  <r>
    <x v="17"/>
    <s v="Night"/>
    <s v="Google Ads"/>
    <n v="280.55"/>
    <n v="67.66"/>
    <n v="2"/>
    <s v="New"/>
    <s v="Mr. Martin Morales"/>
    <n v="140.27500000000001"/>
  </r>
  <r>
    <x v="18"/>
    <s v="Afternoon"/>
    <s v="Instagram"/>
    <n v="71.8"/>
    <n v="31.57"/>
    <n v="2"/>
    <s v="Returning"/>
    <s v="Ryan Cannon"/>
    <n v="35.9"/>
  </r>
  <r>
    <x v="19"/>
    <s v="Morning"/>
    <s v="Google Ads"/>
    <n v="31.94"/>
    <n v="7.22"/>
    <n v="0"/>
    <s v="New"/>
    <s v="Catherine Crane"/>
    <n v="0"/>
  </r>
  <r>
    <x v="20"/>
    <s v="Evening"/>
    <s v="Email"/>
    <n v="432.95"/>
    <n v="242.63"/>
    <n v="7"/>
    <s v="Returning"/>
    <s v="Michelle Gould"/>
    <n v="61.85"/>
  </r>
  <r>
    <x v="21"/>
    <s v="Afternoon"/>
    <s v="Instagram"/>
    <n v="462.21"/>
    <n v="275.75"/>
    <n v="10"/>
    <s v="New"/>
    <s v="Mathew Olson"/>
    <n v="46.220999999999997"/>
  </r>
  <r>
    <x v="22"/>
    <s v="Afternoon"/>
    <s v="Referral"/>
    <n v="239.46"/>
    <n v="48.29"/>
    <n v="3"/>
    <s v="New"/>
    <s v="Gary Walker"/>
    <n v="79.820000000000007"/>
  </r>
  <r>
    <x v="23"/>
    <s v="Night"/>
    <s v="Walk-in"/>
    <n v="307.27999999999997"/>
    <n v="93.01"/>
    <n v="3"/>
    <s v="Returning"/>
    <s v="Terry Williams"/>
    <n v="102.42666666666666"/>
  </r>
  <r>
    <x v="24"/>
    <s v="Evening"/>
    <s v="Instagram"/>
    <n v="220.66"/>
    <n v="80.8"/>
    <n v="2"/>
    <s v="Returning"/>
    <s v="Melissa Riley"/>
    <n v="110.33"/>
  </r>
  <r>
    <x v="25"/>
    <s v="Evening"/>
    <s v="Walk-in"/>
    <n v="89.88"/>
    <n v="56.08"/>
    <n v="1"/>
    <s v="Returning"/>
    <s v="Jesse Anderson"/>
    <n v="89.88"/>
  </r>
  <r>
    <x v="26"/>
    <s v="Afternoon"/>
    <s v="Walk-in"/>
    <n v="372.05"/>
    <n v="188.65"/>
    <n v="18"/>
    <s v="Returning"/>
    <s v="John Stone"/>
    <n v="20.669444444444444"/>
  </r>
  <r>
    <x v="27"/>
    <s v="Morning"/>
    <s v="Instagram"/>
    <n v="463.88"/>
    <n v="184.53"/>
    <n v="7"/>
    <s v="New"/>
    <s v="Joshua Griffin"/>
    <n v="66.268571428571434"/>
  </r>
  <r>
    <x v="28"/>
    <s v="Morning"/>
    <s v="Referral"/>
    <n v="71.45"/>
    <n v="22.58"/>
    <n v="1"/>
    <s v="Returning"/>
    <s v="Virginia Morales"/>
    <n v="71.45"/>
  </r>
  <r>
    <x v="29"/>
    <s v="Night"/>
    <s v="Google Ads"/>
    <n v="168.97"/>
    <n v="70.099999999999994"/>
    <n v="5"/>
    <s v="Returning"/>
    <s v="Ronald Cook"/>
    <n v="33.793999999999997"/>
  </r>
  <r>
    <x v="6"/>
    <s v="Morning"/>
    <s v="Referral"/>
    <n v="208.14"/>
    <n v="88.37"/>
    <n v="4"/>
    <s v="Returning"/>
    <s v="Louis Tyler"/>
    <n v="52.034999999999997"/>
  </r>
  <r>
    <x v="30"/>
    <s v="Afternoon"/>
    <s v="Email"/>
    <n v="357.77"/>
    <n v="115.45"/>
    <n v="5"/>
    <s v="Returning"/>
    <s v="Mary Wall"/>
    <n v="71.554000000000002"/>
  </r>
  <r>
    <x v="31"/>
    <s v="Night"/>
    <s v="Walk-in"/>
    <n v="333.21"/>
    <n v="294.45"/>
    <n v="7"/>
    <s v="New"/>
    <s v="Dustin Mendez"/>
    <n v="47.601428571428571"/>
  </r>
  <r>
    <x v="32"/>
    <s v="Night"/>
    <s v="Google Ads"/>
    <n v="206.97"/>
    <n v="85.97"/>
    <n v="2"/>
    <s v="New"/>
    <s v="Amy Martin"/>
    <n v="103.485"/>
  </r>
  <r>
    <x v="33"/>
    <s v="Evening"/>
    <s v="Instagram"/>
    <n v="45.14"/>
    <n v="18.09"/>
    <n v="0"/>
    <s v="New"/>
    <s v="Ashley Martinez"/>
    <n v="0"/>
  </r>
  <r>
    <x v="34"/>
    <s v="Evening"/>
    <s v="Google Ads"/>
    <n v="132.04"/>
    <n v="27.14"/>
    <n v="1"/>
    <s v="Returning"/>
    <s v="Scott Gibbs"/>
    <n v="132.04"/>
  </r>
  <r>
    <x v="35"/>
    <s v="Night"/>
    <s v="Instagram"/>
    <n v="409.45"/>
    <n v="87.14"/>
    <n v="5"/>
    <s v="Returning"/>
    <s v="Heather Rojas DDS"/>
    <n v="81.89"/>
  </r>
  <r>
    <x v="36"/>
    <s v="Morning"/>
    <s v="Referral"/>
    <n v="444.17"/>
    <n v="92.5"/>
    <n v="7"/>
    <s v="New"/>
    <s v="Ashley Shepard"/>
    <n v="63.452857142857148"/>
  </r>
  <r>
    <x v="37"/>
    <s v="Night"/>
    <s v="Facebook"/>
    <n v="35.619999999999997"/>
    <n v="9.18"/>
    <n v="0"/>
    <s v="New"/>
    <s v="Jessica Vasquez"/>
    <n v="0"/>
  </r>
  <r>
    <x v="38"/>
    <s v="Evening"/>
    <s v="Instagram"/>
    <n v="57.84"/>
    <n v="25.21"/>
    <n v="0"/>
    <s v="Returning"/>
    <s v="Melinda Rosario"/>
    <n v="0"/>
  </r>
  <r>
    <x v="39"/>
    <s v="Morning"/>
    <s v="Google Ads"/>
    <n v="138.65"/>
    <n v="42.53"/>
    <n v="1"/>
    <s v="New"/>
    <s v="Jennifer Sanchez"/>
    <n v="138.65"/>
  </r>
  <r>
    <x v="40"/>
    <s v="Night"/>
    <s v="Walk-in"/>
    <n v="90.36"/>
    <n v="28.33"/>
    <n v="6"/>
    <s v="New"/>
    <s v="Christina Davis DDS"/>
    <n v="15.06"/>
  </r>
  <r>
    <x v="39"/>
    <s v="Night"/>
    <s v="Facebook"/>
    <n v="408.04"/>
    <n v="358.42"/>
    <n v="6"/>
    <s v="Returning"/>
    <s v="Mrs. Heather Meyers"/>
    <n v="68.006666666666675"/>
  </r>
  <r>
    <x v="41"/>
    <s v="Afternoon"/>
    <s v="Facebook"/>
    <n v="378.32"/>
    <n v="269.13"/>
    <n v="5"/>
    <s v="Returning"/>
    <s v="Nicole Garcia"/>
    <n v="75.664000000000001"/>
  </r>
  <r>
    <x v="2"/>
    <s v="Morning"/>
    <s v="Google Ads"/>
    <n v="122.19"/>
    <n v="38.21"/>
    <n v="4"/>
    <s v="New"/>
    <s v="Lisa Robinson"/>
    <n v="30.547499999999999"/>
  </r>
  <r>
    <x v="42"/>
    <s v="Evening"/>
    <s v="Email"/>
    <n v="432.4"/>
    <n v="127.84"/>
    <n v="14"/>
    <s v="Returning"/>
    <s v="Katie Davis"/>
    <n v="30.885714285714283"/>
  </r>
  <r>
    <x v="7"/>
    <s v="Evening"/>
    <s v="Email"/>
    <n v="322.25"/>
    <n v="93.41"/>
    <n v="4"/>
    <s v="Returning"/>
    <s v="Christine Farrell"/>
    <n v="80.5625"/>
  </r>
  <r>
    <x v="43"/>
    <s v="Evening"/>
    <s v="Referral"/>
    <n v="86.41"/>
    <n v="34.28"/>
    <n v="1"/>
    <s v="New"/>
    <s v="Mariah Eaton"/>
    <n v="86.41"/>
  </r>
  <r>
    <x v="28"/>
    <s v="Night"/>
    <s v="Google Ads"/>
    <n v="347.61"/>
    <n v="231"/>
    <n v="5"/>
    <s v="New"/>
    <s v="Joseph Gould"/>
    <n v="69.522000000000006"/>
  </r>
  <r>
    <x v="44"/>
    <s v="Night"/>
    <s v="Facebook"/>
    <n v="212.7"/>
    <n v="67.38"/>
    <n v="3"/>
    <s v="Returning"/>
    <s v="Ashley Clark"/>
    <n v="70.899999999999991"/>
  </r>
  <r>
    <x v="45"/>
    <s v="Morning"/>
    <s v="Walk-in"/>
    <n v="173.53"/>
    <n v="102.02"/>
    <n v="3"/>
    <s v="Returning"/>
    <s v="Kathryn Simmons"/>
    <n v="57.843333333333334"/>
  </r>
  <r>
    <x v="46"/>
    <s v="Evening"/>
    <s v="Google Ads"/>
    <n v="458.38"/>
    <n v="338.36"/>
    <n v="6"/>
    <s v="New"/>
    <s v="Colin Vega Jr."/>
    <n v="76.396666666666661"/>
  </r>
  <r>
    <x v="47"/>
    <s v="Evening"/>
    <s v="Facebook"/>
    <n v="490.44"/>
    <n v="127.49"/>
    <n v="7"/>
    <s v="New"/>
    <s v="Robert Vazquez"/>
    <n v="70.062857142857141"/>
  </r>
  <r>
    <x v="48"/>
    <s v="Night"/>
    <s v="Google Ads"/>
    <n v="193.84"/>
    <n v="49.49"/>
    <n v="4"/>
    <s v="New"/>
    <s v="Bryan Monroe"/>
    <n v="48.46"/>
  </r>
  <r>
    <x v="40"/>
    <s v="Night"/>
    <s v="Facebook"/>
    <n v="419.47"/>
    <n v="413.92"/>
    <n v="4"/>
    <s v="Returning"/>
    <s v="Louis Rose"/>
    <n v="104.86750000000001"/>
  </r>
  <r>
    <x v="49"/>
    <s v="Night"/>
    <s v="Email"/>
    <n v="30.45"/>
    <n v="30.07"/>
    <n v="1"/>
    <s v="Returning"/>
    <s v="Andrew Abbott"/>
    <n v="30.45"/>
  </r>
  <r>
    <x v="50"/>
    <s v="Afternoon"/>
    <s v="Facebook"/>
    <n v="191.25"/>
    <n v="45.16"/>
    <n v="2"/>
    <s v="New"/>
    <s v="Lance Brown"/>
    <n v="95.625"/>
  </r>
  <r>
    <x v="51"/>
    <s v="Morning"/>
    <s v="Instagram"/>
    <n v="26.17"/>
    <n v="22.42"/>
    <n v="0"/>
    <s v="Returning"/>
    <s v="Christopher Howard"/>
    <n v="0"/>
  </r>
  <r>
    <x v="39"/>
    <s v="Afternoon"/>
    <s v="Email"/>
    <n v="304.94"/>
    <n v="165.63"/>
    <n v="17"/>
    <s v="New"/>
    <s v="Jose Cook"/>
    <n v="17.937647058823529"/>
  </r>
  <r>
    <x v="52"/>
    <s v="Afternoon"/>
    <s v="Referral"/>
    <n v="110.53"/>
    <n v="23.34"/>
    <n v="1"/>
    <s v="New"/>
    <s v="Michael Mckee"/>
    <n v="110.53"/>
  </r>
  <r>
    <x v="53"/>
    <s v="Afternoon"/>
    <s v="Walk-in"/>
    <n v="111.84"/>
    <n v="25.92"/>
    <n v="1"/>
    <s v="Returning"/>
    <s v="Cynthia Harper"/>
    <n v="111.84"/>
  </r>
  <r>
    <x v="54"/>
    <s v="Morning"/>
    <s v="Email"/>
    <n v="227.28"/>
    <n v="74.48"/>
    <n v="2"/>
    <s v="New"/>
    <s v="Olivia Martinez"/>
    <n v="113.64"/>
  </r>
  <r>
    <x v="55"/>
    <s v="Afternoon"/>
    <s v="Facebook"/>
    <n v="480.67"/>
    <n v="330.94"/>
    <n v="10"/>
    <s v="New"/>
    <s v="Mr. Nicholas Munoz"/>
    <n v="48.067"/>
  </r>
  <r>
    <x v="56"/>
    <s v="Morning"/>
    <s v="Facebook"/>
    <n v="212.68"/>
    <n v="122.21"/>
    <n v="5"/>
    <s v="Returning"/>
    <s v="Thomas Waters"/>
    <n v="42.536000000000001"/>
  </r>
  <r>
    <x v="55"/>
    <s v="Evening"/>
    <s v="Walk-in"/>
    <n v="135.31"/>
    <n v="83.96"/>
    <n v="1"/>
    <s v="New"/>
    <s v="Ashley Stokes"/>
    <n v="135.31"/>
  </r>
  <r>
    <x v="57"/>
    <s v="Evening"/>
    <s v="Google Ads"/>
    <n v="491.94"/>
    <n v="161.27000000000001"/>
    <n v="14"/>
    <s v="Returning"/>
    <s v="Kyle Singh"/>
    <n v="35.138571428571431"/>
  </r>
  <r>
    <x v="58"/>
    <s v="Night"/>
    <s v="Email"/>
    <n v="204.47"/>
    <n v="195.55"/>
    <n v="9"/>
    <s v="New"/>
    <s v="Spencer Jones"/>
    <n v="22.718888888888888"/>
  </r>
  <r>
    <x v="46"/>
    <s v="Evening"/>
    <s v="Referral"/>
    <n v="492.52"/>
    <n v="329.06"/>
    <n v="5"/>
    <s v="New"/>
    <s v="Vicki Fry"/>
    <n v="98.503999999999991"/>
  </r>
  <r>
    <x v="42"/>
    <s v="Afternoon"/>
    <s v="Email"/>
    <n v="451.99"/>
    <n v="92.5"/>
    <n v="4"/>
    <s v="Returning"/>
    <s v="Johnny Fisher"/>
    <n v="112.9975"/>
  </r>
  <r>
    <x v="59"/>
    <s v="Evening"/>
    <s v="Google Ads"/>
    <n v="123.71"/>
    <n v="93.44"/>
    <n v="1"/>
    <s v="New"/>
    <s v="Timothy Fuentes"/>
    <n v="123.71"/>
  </r>
  <r>
    <x v="60"/>
    <s v="Night"/>
    <s v="Referral"/>
    <n v="108.36"/>
    <n v="68.959999999999994"/>
    <n v="1"/>
    <s v="Returning"/>
    <s v="Michelle Sullivan MD"/>
    <n v="108.36"/>
  </r>
  <r>
    <x v="61"/>
    <s v="Evening"/>
    <s v="Google Ads"/>
    <n v="456.19"/>
    <n v="135.57"/>
    <n v="5"/>
    <s v="New"/>
    <s v="Jennifer Duncan"/>
    <n v="91.238"/>
  </r>
  <r>
    <x v="42"/>
    <s v="Morning"/>
    <s v="Email"/>
    <n v="84.24"/>
    <n v="17.079999999999998"/>
    <n v="1"/>
    <s v="New"/>
    <s v="David Summers"/>
    <n v="84.24"/>
  </r>
  <r>
    <x v="62"/>
    <s v="Afternoon"/>
    <s v="Walk-in"/>
    <n v="72.38"/>
    <n v="30.76"/>
    <n v="1"/>
    <s v="Returning"/>
    <s v="Kristen Flores"/>
    <n v="72.38"/>
  </r>
  <r>
    <x v="63"/>
    <s v="Morning"/>
    <s v="Facebook"/>
    <n v="270.13"/>
    <n v="165.15"/>
    <n v="4"/>
    <s v="Returning"/>
    <s v="James Parsons"/>
    <n v="67.532499999999999"/>
  </r>
  <r>
    <x v="64"/>
    <s v="Evening"/>
    <s v="Walk-in"/>
    <n v="494.03"/>
    <n v="195.85"/>
    <n v="9"/>
    <s v="New"/>
    <s v="Alexa Ingram"/>
    <n v="54.892222222222216"/>
  </r>
  <r>
    <x v="65"/>
    <s v="Night"/>
    <s v="Google Ads"/>
    <n v="356.57"/>
    <n v="158.22"/>
    <n v="19"/>
    <s v="Returning"/>
    <s v="James Stanley"/>
    <n v="18.766842105263159"/>
  </r>
  <r>
    <x v="66"/>
    <s v="Afternoon"/>
    <s v="Facebook"/>
    <n v="374.56"/>
    <n v="159.33000000000001"/>
    <n v="6"/>
    <s v="Returning"/>
    <s v="Tyler Williams"/>
    <n v="62.426666666666669"/>
  </r>
  <r>
    <x v="67"/>
    <s v="Afternoon"/>
    <s v="Google Ads"/>
    <n v="147.13999999999999"/>
    <n v="29.56"/>
    <n v="1"/>
    <s v="New"/>
    <s v="Melissa Torres"/>
    <n v="147.13999999999999"/>
  </r>
  <r>
    <x v="68"/>
    <s v="Night"/>
    <s v="Facebook"/>
    <n v="34.65"/>
    <n v="9.94"/>
    <n v="0"/>
    <s v="New"/>
    <s v="Lauren Marshall"/>
    <n v="0"/>
  </r>
  <r>
    <x v="69"/>
    <s v="Afternoon"/>
    <s v="Instagram"/>
    <n v="148.09"/>
    <n v="39.32"/>
    <n v="1"/>
    <s v="New"/>
    <s v="Suzanne Johnson"/>
    <n v="148.09"/>
  </r>
  <r>
    <x v="70"/>
    <s v="Morning"/>
    <s v="Instagram"/>
    <n v="353.41"/>
    <n v="133.41"/>
    <n v="7"/>
    <s v="Returning"/>
    <s v="Miss Sharon Park"/>
    <n v="50.487142857142864"/>
  </r>
  <r>
    <x v="71"/>
    <s v="Night"/>
    <s v="Email"/>
    <n v="75.98"/>
    <n v="37.619999999999997"/>
    <n v="1"/>
    <s v="Returning"/>
    <s v="Mark Mcclain"/>
    <n v="75.98"/>
  </r>
  <r>
    <x v="72"/>
    <s v="Evening"/>
    <s v="Walk-in"/>
    <n v="73.59"/>
    <n v="51.11"/>
    <n v="0"/>
    <s v="Returning"/>
    <s v="Tracy Frost"/>
    <n v="0"/>
  </r>
  <r>
    <x v="73"/>
    <s v="Afternoon"/>
    <s v="Walk-in"/>
    <n v="313.45"/>
    <n v="72.95"/>
    <n v="4"/>
    <s v="New"/>
    <s v="Jordan Jones"/>
    <n v="78.362499999999997"/>
  </r>
  <r>
    <x v="74"/>
    <s v="Morning"/>
    <s v="Google Ads"/>
    <n v="377.57"/>
    <n v="87.71"/>
    <n v="5"/>
    <s v="New"/>
    <s v="Victor Ruiz"/>
    <n v="75.513999999999996"/>
  </r>
  <r>
    <x v="75"/>
    <s v="Morning"/>
    <s v="Google Ads"/>
    <n v="167.4"/>
    <n v="164.33"/>
    <n v="4"/>
    <s v="Returning"/>
    <s v="Jodi Mendoza"/>
    <n v="41.85"/>
  </r>
  <r>
    <x v="76"/>
    <s v="Night"/>
    <s v="Google Ads"/>
    <n v="212.57"/>
    <n v="47.26"/>
    <n v="8"/>
    <s v="New"/>
    <s v="John Perez"/>
    <n v="26.571249999999999"/>
  </r>
  <r>
    <x v="77"/>
    <s v="Morning"/>
    <s v="Email"/>
    <n v="418.34"/>
    <n v="162.71"/>
    <n v="10"/>
    <s v="New"/>
    <s v="Adam Gillespie"/>
    <n v="41.833999999999996"/>
  </r>
  <r>
    <x v="78"/>
    <s v="Evening"/>
    <s v="Facebook"/>
    <n v="346.02"/>
    <n v="71.47"/>
    <n v="7"/>
    <s v="New"/>
    <s v="Matthew Lucas"/>
    <n v="49.431428571428569"/>
  </r>
  <r>
    <x v="79"/>
    <s v="Morning"/>
    <s v="Walk-in"/>
    <n v="368.89"/>
    <n v="149.4"/>
    <n v="5"/>
    <s v="New"/>
    <s v="Theresa Davis"/>
    <n v="73.777999999999992"/>
  </r>
  <r>
    <x v="80"/>
    <s v="Evening"/>
    <s v="Instagram"/>
    <n v="398.8"/>
    <n v="130.22"/>
    <n v="12"/>
    <s v="Returning"/>
    <s v="Sherry Franco"/>
    <n v="33.233333333333334"/>
  </r>
  <r>
    <x v="81"/>
    <s v="Afternoon"/>
    <s v="Google Ads"/>
    <n v="399.93"/>
    <n v="90.49"/>
    <n v="4"/>
    <s v="New"/>
    <s v="Robert Jenkins"/>
    <n v="99.982500000000002"/>
  </r>
  <r>
    <x v="82"/>
    <s v="Afternoon"/>
    <s v="Instagram"/>
    <n v="197.44"/>
    <n v="43.68"/>
    <n v="4"/>
    <s v="New"/>
    <s v="Cathy Young"/>
    <n v="49.36"/>
  </r>
  <r>
    <x v="83"/>
    <s v="Afternoon"/>
    <s v="Referral"/>
    <n v="54.86"/>
    <n v="31.12"/>
    <n v="0"/>
    <s v="New"/>
    <s v="Steven Davis"/>
    <n v="0"/>
  </r>
  <r>
    <x v="84"/>
    <s v="Night"/>
    <s v="Referral"/>
    <n v="300.49"/>
    <n v="194.13"/>
    <n v="4"/>
    <s v="New"/>
    <s v="Mariah Collins"/>
    <n v="75.122500000000002"/>
  </r>
  <r>
    <x v="85"/>
    <s v="Afternoon"/>
    <s v="Referral"/>
    <n v="321.2"/>
    <n v="222.4"/>
    <n v="7"/>
    <s v="New"/>
    <s v="Edward Stanton"/>
    <n v="45.885714285714286"/>
  </r>
  <r>
    <x v="21"/>
    <s v="Afternoon"/>
    <s v="Walk-in"/>
    <n v="114.06"/>
    <n v="22.85"/>
    <n v="6"/>
    <s v="Returning"/>
    <s v="Debra Caldwell"/>
    <n v="19.010000000000002"/>
  </r>
  <r>
    <x v="86"/>
    <s v="Morning"/>
    <s v="Referral"/>
    <n v="106.41"/>
    <n v="93.58"/>
    <n v="1"/>
    <s v="Returning"/>
    <s v="Brooke Ramirez"/>
    <n v="106.41"/>
  </r>
  <r>
    <x v="87"/>
    <s v="Morning"/>
    <s v="Google Ads"/>
    <n v="297.17"/>
    <n v="76.81"/>
    <n v="26"/>
    <s v="New"/>
    <s v="Nicole Smith"/>
    <n v="11.429615384615385"/>
  </r>
  <r>
    <x v="88"/>
    <s v="Evening"/>
    <s v="Instagram"/>
    <n v="250.78"/>
    <n v="61.2"/>
    <n v="4"/>
    <s v="Returning"/>
    <s v="Jessica Bell"/>
    <n v="62.695"/>
  </r>
  <r>
    <x v="89"/>
    <s v="Morning"/>
    <s v="Facebook"/>
    <n v="154.02000000000001"/>
    <n v="35.33"/>
    <n v="2"/>
    <s v="New"/>
    <s v="Ann Barnett"/>
    <n v="77.010000000000005"/>
  </r>
  <r>
    <x v="82"/>
    <s v="Afternoon"/>
    <s v="Email"/>
    <n v="116.51"/>
    <n v="69.64"/>
    <n v="1"/>
    <s v="Returning"/>
    <s v="Mary Whitney"/>
    <n v="116.51"/>
  </r>
  <r>
    <x v="29"/>
    <s v="Night"/>
    <s v="Referral"/>
    <n v="206.04"/>
    <n v="205.78"/>
    <n v="2"/>
    <s v="New"/>
    <s v="Donald Salazar"/>
    <n v="103.02"/>
  </r>
  <r>
    <x v="90"/>
    <s v="Afternoon"/>
    <s v="Referral"/>
    <n v="29.04"/>
    <n v="24.68"/>
    <n v="1"/>
    <s v="New"/>
    <s v="Ashley Simpson"/>
    <n v="29.04"/>
  </r>
  <r>
    <x v="91"/>
    <s v="Morning"/>
    <s v="Email"/>
    <n v="368.42"/>
    <n v="285.75"/>
    <n v="13"/>
    <s v="Returning"/>
    <s v="Joshua Mann"/>
    <n v="28.34"/>
  </r>
  <r>
    <x v="92"/>
    <s v="Morning"/>
    <s v="Email"/>
    <n v="277.07"/>
    <n v="155.6"/>
    <n v="14"/>
    <s v="Returning"/>
    <s v="Julie Flores"/>
    <n v="19.790714285714284"/>
  </r>
  <r>
    <x v="93"/>
    <s v="Evening"/>
    <s v="Google Ads"/>
    <n v="113.87"/>
    <n v="25.52"/>
    <n v="1"/>
    <s v="New"/>
    <s v="Brandi Roberson"/>
    <n v="113.87"/>
  </r>
  <r>
    <x v="94"/>
    <s v="Night"/>
    <s v="Referral"/>
    <n v="46.79"/>
    <n v="17.350000000000001"/>
    <n v="4"/>
    <s v="New"/>
    <s v="Melinda Hanson DDS"/>
    <n v="11.6975"/>
  </r>
  <r>
    <x v="95"/>
    <s v="Evening"/>
    <s v="Google Ads"/>
    <n v="155.03"/>
    <n v="40.99"/>
    <n v="3"/>
    <s v="New"/>
    <s v="Janice Jones"/>
    <n v="51.676666666666669"/>
  </r>
  <r>
    <x v="96"/>
    <s v="Night"/>
    <s v="Walk-in"/>
    <n v="99.93"/>
    <n v="24.33"/>
    <n v="1"/>
    <s v="New"/>
    <s v="Penny Johnson"/>
    <n v="99.93"/>
  </r>
  <r>
    <x v="97"/>
    <s v="Afternoon"/>
    <s v="Google Ads"/>
    <n v="230.63"/>
    <n v="50.95"/>
    <n v="4"/>
    <s v="New"/>
    <s v="James Jensen"/>
    <n v="57.657499999999999"/>
  </r>
  <r>
    <x v="98"/>
    <s v="Morning"/>
    <s v="Google Ads"/>
    <n v="52.7"/>
    <n v="17.920000000000002"/>
    <n v="0"/>
    <s v="Returning"/>
    <s v="Kenneth Branch"/>
    <n v="0"/>
  </r>
  <r>
    <x v="99"/>
    <s v="Evening"/>
    <s v="Google Ads"/>
    <n v="237.48"/>
    <n v="49.48"/>
    <n v="21"/>
    <s v="New"/>
    <s v="Tyler Allen"/>
    <n v="11.308571428571428"/>
  </r>
  <r>
    <x v="100"/>
    <s v="Afternoon"/>
    <s v="Referral"/>
    <n v="131.16999999999999"/>
    <n v="30.08"/>
    <n v="2"/>
    <s v="New"/>
    <s v="James Aguilar"/>
    <n v="65.584999999999994"/>
  </r>
  <r>
    <x v="101"/>
    <s v="Evening"/>
    <s v="Instagram"/>
    <n v="100.47"/>
    <n v="29.21"/>
    <n v="1"/>
    <s v="New"/>
    <s v="Jessica Thompson"/>
    <n v="100.47"/>
  </r>
  <r>
    <x v="102"/>
    <s v="Night"/>
    <s v="Facebook"/>
    <n v="291.37"/>
    <n v="123.32"/>
    <n v="3"/>
    <s v="Returning"/>
    <s v="Gregory Hall"/>
    <n v="97.123333333333335"/>
  </r>
  <r>
    <x v="92"/>
    <s v="Morning"/>
    <s v="Referral"/>
    <n v="282.55"/>
    <n v="64.7"/>
    <n v="18"/>
    <s v="New"/>
    <s v="Keith Davis"/>
    <n v="15.697222222222223"/>
  </r>
  <r>
    <x v="103"/>
    <s v="Evening"/>
    <s v="Walk-in"/>
    <n v="378.35"/>
    <n v="294.45"/>
    <n v="14"/>
    <s v="Returning"/>
    <s v="Rodney Patton"/>
    <n v="27.025000000000002"/>
  </r>
  <r>
    <x v="104"/>
    <s v="Night"/>
    <s v="Instagram"/>
    <n v="14.14"/>
    <n v="4.5"/>
    <n v="0"/>
    <s v="New"/>
    <s v="Michael Houston"/>
    <n v="0"/>
  </r>
  <r>
    <x v="105"/>
    <s v="Afternoon"/>
    <s v="Referral"/>
    <n v="339.34"/>
    <n v="72.930000000000007"/>
    <n v="3"/>
    <s v="Returning"/>
    <s v="Rachel Torres"/>
    <n v="113.11333333333333"/>
  </r>
  <r>
    <x v="7"/>
    <s v="Night"/>
    <s v="Instagram"/>
    <n v="65.37"/>
    <n v="34.46"/>
    <n v="1"/>
    <s v="Returning"/>
    <s v="Mark Hernandez"/>
    <n v="65.37"/>
  </r>
  <r>
    <x v="33"/>
    <s v="Afternoon"/>
    <s v="Facebook"/>
    <n v="355.2"/>
    <n v="204.39"/>
    <n v="32"/>
    <s v="New"/>
    <s v="Jeff Thompson"/>
    <n v="11.1"/>
  </r>
  <r>
    <x v="106"/>
    <s v="Night"/>
    <s v="Email"/>
    <n v="497.38"/>
    <n v="101.17"/>
    <n v="9"/>
    <s v="Returning"/>
    <s v="Debra Lee"/>
    <n v="55.264444444444443"/>
  </r>
  <r>
    <x v="70"/>
    <s v="Evening"/>
    <s v="Facebook"/>
    <n v="176.86"/>
    <n v="44.48"/>
    <n v="7"/>
    <s v="Returning"/>
    <s v="Megan Ryan"/>
    <n v="25.265714285714289"/>
  </r>
  <r>
    <x v="107"/>
    <s v="Evening"/>
    <s v="Facebook"/>
    <n v="473.19"/>
    <n v="98.09"/>
    <n v="5"/>
    <s v="Returning"/>
    <s v="David Clark"/>
    <n v="94.638000000000005"/>
  </r>
  <r>
    <x v="108"/>
    <s v="Night"/>
    <s v="Email"/>
    <n v="147.41999999999999"/>
    <n v="52.21"/>
    <n v="2"/>
    <s v="New"/>
    <s v="Todd Rojas"/>
    <n v="73.709999999999994"/>
  </r>
  <r>
    <x v="109"/>
    <s v="Evening"/>
    <s v="Email"/>
    <n v="492.43"/>
    <n v="121"/>
    <n v="5"/>
    <s v="Returning"/>
    <s v="Steven King"/>
    <n v="98.486000000000004"/>
  </r>
  <r>
    <x v="61"/>
    <s v="Morning"/>
    <s v="Google Ads"/>
    <n v="200.39"/>
    <n v="56.59"/>
    <n v="3"/>
    <s v="Returning"/>
    <s v="Jeffrey Stokes"/>
    <n v="66.796666666666667"/>
  </r>
  <r>
    <x v="110"/>
    <s v="Night"/>
    <s v="Google Ads"/>
    <n v="394.43"/>
    <n v="122.18"/>
    <n v="4"/>
    <s v="Returning"/>
    <s v="Casey Wright"/>
    <n v="98.607500000000002"/>
  </r>
  <r>
    <x v="111"/>
    <s v="Evening"/>
    <s v="Google Ads"/>
    <n v="60.14"/>
    <n v="55.7"/>
    <n v="0"/>
    <s v="New"/>
    <s v="Janet Oliver"/>
    <n v="0"/>
  </r>
  <r>
    <x v="112"/>
    <s v="Night"/>
    <s v="Facebook"/>
    <n v="254.03"/>
    <n v="67.09"/>
    <n v="3"/>
    <s v="Returning"/>
    <s v="Gary Smith"/>
    <n v="84.676666666666662"/>
  </r>
  <r>
    <x v="113"/>
    <s v="Evening"/>
    <s v="Referral"/>
    <n v="193.95"/>
    <n v="55.9"/>
    <n v="2"/>
    <s v="Returning"/>
    <s v="Gerald Wall"/>
    <n v="96.974999999999994"/>
  </r>
  <r>
    <x v="114"/>
    <s v="Evening"/>
    <s v="Walk-in"/>
    <n v="230.66"/>
    <n v="143.44999999999999"/>
    <n v="15"/>
    <s v="Returning"/>
    <s v="Hannah Dickson"/>
    <n v="15.377333333333333"/>
  </r>
  <r>
    <x v="18"/>
    <s v="Afternoon"/>
    <s v="Email"/>
    <n v="360.71"/>
    <n v="77.3"/>
    <n v="6"/>
    <s v="Returning"/>
    <s v="Madeline Boyle"/>
    <n v="60.118333333333332"/>
  </r>
  <r>
    <x v="49"/>
    <s v="Evening"/>
    <s v="Referral"/>
    <n v="92.3"/>
    <n v="62"/>
    <n v="1"/>
    <s v="Returning"/>
    <s v="Virginia Lynch"/>
    <n v="92.3"/>
  </r>
  <r>
    <x v="2"/>
    <s v="Morning"/>
    <s v="Referral"/>
    <n v="218.12"/>
    <n v="56.09"/>
    <n v="2"/>
    <s v="New"/>
    <s v="Tammy Bridges"/>
    <n v="109.06"/>
  </r>
  <r>
    <x v="115"/>
    <s v="Evening"/>
    <s v="Google Ads"/>
    <n v="378.45"/>
    <n v="81.540000000000006"/>
    <n v="5"/>
    <s v="New"/>
    <s v="Danielle Simmons"/>
    <n v="75.69"/>
  </r>
  <r>
    <x v="116"/>
    <s v="Night"/>
    <s v="Instagram"/>
    <n v="218.58"/>
    <n v="217.66"/>
    <n v="11"/>
    <s v="Returning"/>
    <s v="Shelly Henderson"/>
    <n v="19.870909090909091"/>
  </r>
  <r>
    <x v="117"/>
    <s v="Morning"/>
    <s v="Referral"/>
    <n v="261.02"/>
    <n v="58.12"/>
    <n v="7"/>
    <s v="New"/>
    <s v="Frank Davis"/>
    <n v="37.288571428571423"/>
  </r>
  <r>
    <x v="118"/>
    <s v="Morning"/>
    <s v="Email"/>
    <n v="191.34"/>
    <n v="39.19"/>
    <n v="7"/>
    <s v="New"/>
    <s v="Jennifer Williams"/>
    <n v="27.334285714285716"/>
  </r>
  <r>
    <x v="119"/>
    <s v="Evening"/>
    <s v="Walk-in"/>
    <n v="250.61"/>
    <n v="85.34"/>
    <n v="3"/>
    <s v="New"/>
    <s v="Robert Mills"/>
    <n v="83.536666666666676"/>
  </r>
  <r>
    <x v="40"/>
    <s v="Evening"/>
    <s v="Walk-in"/>
    <n v="270.10000000000002"/>
    <n v="169.65"/>
    <n v="5"/>
    <s v="Returning"/>
    <s v="Philip Yates"/>
    <n v="54.02"/>
  </r>
  <r>
    <x v="52"/>
    <s v="Evening"/>
    <s v="Instagram"/>
    <n v="258.83999999999997"/>
    <n v="77.650000000000006"/>
    <n v="3"/>
    <s v="Returning"/>
    <s v="Chad Romero"/>
    <n v="86.279999999999987"/>
  </r>
  <r>
    <x v="120"/>
    <s v="Evening"/>
    <s v="Walk-in"/>
    <n v="250.7"/>
    <n v="57.08"/>
    <n v="3"/>
    <s v="New"/>
    <s v="Timothy Odom"/>
    <n v="83.566666666666663"/>
  </r>
  <r>
    <x v="70"/>
    <s v="Evening"/>
    <s v="Referral"/>
    <n v="95.77"/>
    <n v="19.920000000000002"/>
    <n v="1"/>
    <s v="Returning"/>
    <s v="Lisa Morales"/>
    <n v="95.77"/>
  </r>
  <r>
    <x v="100"/>
    <s v="Evening"/>
    <s v="Email"/>
    <n v="98.27"/>
    <n v="82.71"/>
    <n v="9"/>
    <s v="Returning"/>
    <s v="Victor Jordan"/>
    <n v="10.918888888888889"/>
  </r>
  <r>
    <x v="53"/>
    <s v="Afternoon"/>
    <s v="Email"/>
    <n v="113.24"/>
    <n v="83.24"/>
    <n v="1"/>
    <s v="New"/>
    <s v="Lisa Scott"/>
    <n v="113.24"/>
  </r>
  <r>
    <x v="53"/>
    <s v="Night"/>
    <s v="Email"/>
    <n v="213.46"/>
    <n v="69.84"/>
    <n v="3"/>
    <s v="New"/>
    <s v="Michael Ellis"/>
    <n v="71.153333333333336"/>
  </r>
  <r>
    <x v="121"/>
    <s v="Night"/>
    <s v="Referral"/>
    <n v="198.32"/>
    <n v="102.91"/>
    <n v="3"/>
    <s v="Returning"/>
    <s v="Maria Brennan"/>
    <n v="66.106666666666669"/>
  </r>
  <r>
    <x v="122"/>
    <s v="Evening"/>
    <s v="Instagram"/>
    <n v="412.72"/>
    <n v="83.28"/>
    <n v="19"/>
    <s v="New"/>
    <s v="Jessica Williams"/>
    <n v="21.722105263157896"/>
  </r>
  <r>
    <x v="123"/>
    <s v="Morning"/>
    <s v="Instagram"/>
    <n v="392.59"/>
    <n v="237.71"/>
    <n v="6"/>
    <s v="Returning"/>
    <s v="Lisa Odonnell"/>
    <n v="65.431666666666658"/>
  </r>
  <r>
    <x v="116"/>
    <s v="Afternoon"/>
    <s v="Walk-in"/>
    <n v="123.71"/>
    <n v="40.24"/>
    <n v="1"/>
    <s v="Returning"/>
    <s v="Victor Lewis"/>
    <n v="123.71"/>
  </r>
  <r>
    <x v="79"/>
    <s v="Evening"/>
    <s v="Walk-in"/>
    <n v="40.299999999999997"/>
    <n v="21.48"/>
    <n v="0"/>
    <s v="New"/>
    <s v="Rebecca Tapia"/>
    <n v="0"/>
  </r>
  <r>
    <x v="103"/>
    <s v="Afternoon"/>
    <s v="Facebook"/>
    <n v="97.95"/>
    <n v="26.26"/>
    <n v="2"/>
    <s v="Returning"/>
    <s v="Joan Rogers"/>
    <n v="48.975000000000001"/>
  </r>
  <r>
    <x v="124"/>
    <s v="Evening"/>
    <s v="Email"/>
    <n v="163.6"/>
    <n v="49.4"/>
    <n v="3"/>
    <s v="Returning"/>
    <s v="Mr. Jeffrey Nguyen"/>
    <n v="54.533333333333331"/>
  </r>
  <r>
    <x v="125"/>
    <s v="Night"/>
    <s v="Instagram"/>
    <n v="221.44"/>
    <n v="56.8"/>
    <n v="6"/>
    <s v="New"/>
    <s v="Angela Luna"/>
    <n v="36.906666666666666"/>
  </r>
  <r>
    <x v="126"/>
    <s v="Afternoon"/>
    <s v="Walk-in"/>
    <n v="365.8"/>
    <n v="246.17"/>
    <n v="8"/>
    <s v="Returning"/>
    <s v="Alejandro Davis"/>
    <n v="45.725000000000001"/>
  </r>
  <r>
    <x v="127"/>
    <s v="Afternoon"/>
    <s v="Walk-in"/>
    <n v="359.46"/>
    <n v="275.81"/>
    <n v="3"/>
    <s v="New"/>
    <s v="Eduardo Hart DDS"/>
    <n v="119.82"/>
  </r>
  <r>
    <x v="128"/>
    <s v="Morning"/>
    <s v="Referral"/>
    <n v="465.87"/>
    <n v="138.06"/>
    <n v="6"/>
    <s v="New"/>
    <s v="Duane Clark"/>
    <n v="77.644999999999996"/>
  </r>
  <r>
    <x v="129"/>
    <s v="Morning"/>
    <s v="Google Ads"/>
    <n v="148.18"/>
    <n v="46.08"/>
    <n v="3"/>
    <s v="New"/>
    <s v="Lisa Bowman"/>
    <n v="49.393333333333338"/>
  </r>
  <r>
    <x v="85"/>
    <s v="Night"/>
    <s v="Google Ads"/>
    <n v="450.67"/>
    <n v="291.43"/>
    <n v="9"/>
    <s v="Returning"/>
    <s v="Jose Smith"/>
    <n v="50.074444444444445"/>
  </r>
  <r>
    <x v="130"/>
    <s v="Night"/>
    <s v="Facebook"/>
    <n v="35.5"/>
    <n v="15.19"/>
    <n v="0"/>
    <s v="Returning"/>
    <s v="Tammy Nguyen"/>
    <n v="0"/>
  </r>
  <r>
    <x v="131"/>
    <s v="Afternoon"/>
    <s v="Facebook"/>
    <n v="190.65"/>
    <n v="43.76"/>
    <n v="1"/>
    <s v="New"/>
    <s v="Maria Harrington"/>
    <n v="190.65"/>
  </r>
  <r>
    <x v="132"/>
    <s v="Night"/>
    <s v="Instagram"/>
    <n v="182.47"/>
    <n v="50.07"/>
    <n v="2"/>
    <s v="New"/>
    <s v="Michael Gibbs"/>
    <n v="91.234999999999999"/>
  </r>
  <r>
    <x v="133"/>
    <s v="Night"/>
    <s v="Facebook"/>
    <n v="117.34"/>
    <n v="59.24"/>
    <n v="1"/>
    <s v="Returning"/>
    <s v="Greg Williams"/>
    <n v="117.34"/>
  </r>
  <r>
    <x v="19"/>
    <s v="Morning"/>
    <s v="Google Ads"/>
    <n v="422.8"/>
    <n v="96.16"/>
    <n v="6"/>
    <s v="Returning"/>
    <s v="Nicole Baker"/>
    <n v="70.466666666666669"/>
  </r>
  <r>
    <x v="134"/>
    <s v="Morning"/>
    <s v="Referral"/>
    <n v="285.64"/>
    <n v="65.099999999999994"/>
    <n v="7"/>
    <s v="New"/>
    <s v="Justin Jones"/>
    <n v="40.805714285714281"/>
  </r>
  <r>
    <x v="135"/>
    <s v="Evening"/>
    <s v="Facebook"/>
    <n v="135.52000000000001"/>
    <n v="29.67"/>
    <n v="6"/>
    <s v="New"/>
    <s v="Kimberly Jackson"/>
    <n v="22.58666666666667"/>
  </r>
  <r>
    <x v="136"/>
    <s v="Night"/>
    <s v="Referral"/>
    <n v="246.84"/>
    <n v="70.2"/>
    <n v="3"/>
    <s v="Returning"/>
    <s v="Jeremy Turner"/>
    <n v="82.28"/>
  </r>
  <r>
    <x v="137"/>
    <s v="Evening"/>
    <s v="Facebook"/>
    <n v="179.03"/>
    <n v="36.17"/>
    <n v="11"/>
    <s v="New"/>
    <s v="Carlos Brown"/>
    <n v="16.275454545454547"/>
  </r>
  <r>
    <x v="138"/>
    <s v="Evening"/>
    <s v="Email"/>
    <n v="322.08"/>
    <n v="88.53"/>
    <n v="3"/>
    <s v="Returning"/>
    <s v="Shannon Ryan"/>
    <n v="107.36"/>
  </r>
  <r>
    <x v="139"/>
    <s v="Afternoon"/>
    <s v="Email"/>
    <n v="239.86"/>
    <n v="84.21"/>
    <n v="3"/>
    <s v="Returning"/>
    <s v="Yvonne Patterson"/>
    <n v="79.953333333333333"/>
  </r>
  <r>
    <x v="140"/>
    <s v="Afternoon"/>
    <s v="Email"/>
    <n v="162.28"/>
    <n v="129.94"/>
    <n v="1"/>
    <s v="New"/>
    <s v="James Rivas"/>
    <n v="162.28"/>
  </r>
  <r>
    <x v="56"/>
    <s v="Morning"/>
    <s v="Walk-in"/>
    <n v="366.58"/>
    <n v="200.58"/>
    <n v="7"/>
    <s v="New"/>
    <s v="Rachel Soto"/>
    <n v="52.368571428571428"/>
  </r>
  <r>
    <x v="141"/>
    <s v="Evening"/>
    <s v="Facebook"/>
    <n v="120.19"/>
    <n v="85.73"/>
    <n v="1"/>
    <s v="New"/>
    <s v="Danielle Lucas"/>
    <n v="120.19"/>
  </r>
  <r>
    <x v="142"/>
    <s v="Morning"/>
    <s v="Google Ads"/>
    <n v="297.5"/>
    <n v="125.79"/>
    <n v="11"/>
    <s v="Returning"/>
    <s v="Olivia Russell"/>
    <n v="27.045454545454547"/>
  </r>
  <r>
    <x v="80"/>
    <s v="Morning"/>
    <s v="Walk-in"/>
    <n v="419.73"/>
    <n v="118.97"/>
    <n v="6"/>
    <s v="Returning"/>
    <s v="Amber Cruz"/>
    <n v="69.954999999999998"/>
  </r>
  <r>
    <x v="143"/>
    <s v="Night"/>
    <s v="Email"/>
    <n v="471.94"/>
    <n v="98.48"/>
    <n v="5"/>
    <s v="New"/>
    <s v="Gregory Smith"/>
    <n v="94.388000000000005"/>
  </r>
  <r>
    <x v="144"/>
    <s v="Evening"/>
    <s v="Google Ads"/>
    <n v="101.28"/>
    <n v="39.17"/>
    <n v="1"/>
    <s v="New"/>
    <s v="Alison Miller"/>
    <n v="101.28"/>
  </r>
  <r>
    <x v="109"/>
    <s v="Night"/>
    <s v="Google Ads"/>
    <n v="49.45"/>
    <n v="11.02"/>
    <n v="1"/>
    <s v="Returning"/>
    <s v="Jessica Lane"/>
    <n v="49.45"/>
  </r>
  <r>
    <x v="10"/>
    <s v="Night"/>
    <s v="Walk-in"/>
    <n v="484.92"/>
    <n v="149.25"/>
    <n v="4"/>
    <s v="New"/>
    <s v="Angela Drake"/>
    <n v="121.23"/>
  </r>
  <r>
    <x v="118"/>
    <s v="Morning"/>
    <s v="Facebook"/>
    <n v="378.95"/>
    <n v="84.81"/>
    <n v="9"/>
    <s v="New"/>
    <s v="April Carter"/>
    <n v="42.105555555555554"/>
  </r>
  <r>
    <x v="114"/>
    <s v="Evening"/>
    <s v="Referral"/>
    <n v="123.45"/>
    <n v="39.78"/>
    <n v="2"/>
    <s v="Returning"/>
    <s v="Shannon Hernandez"/>
    <n v="61.725000000000001"/>
  </r>
  <r>
    <x v="145"/>
    <s v="Afternoon"/>
    <s v="Referral"/>
    <n v="94.73"/>
    <n v="19.100000000000001"/>
    <n v="1"/>
    <s v="Returning"/>
    <s v="Michelle Stevens"/>
    <n v="94.73"/>
  </r>
  <r>
    <x v="146"/>
    <s v="Night"/>
    <s v="Email"/>
    <n v="436.6"/>
    <n v="97.69"/>
    <n v="34"/>
    <s v="Returning"/>
    <s v="Olivia Williams"/>
    <n v="12.841176470588236"/>
  </r>
  <r>
    <x v="147"/>
    <s v="Evening"/>
    <s v="Facebook"/>
    <n v="261.47000000000003"/>
    <n v="137.21"/>
    <n v="7"/>
    <s v="Returning"/>
    <s v="Garrett Thomas"/>
    <n v="37.352857142857147"/>
  </r>
  <r>
    <x v="148"/>
    <s v="Evening"/>
    <s v="Email"/>
    <n v="298.36"/>
    <n v="133.44999999999999"/>
    <n v="4"/>
    <s v="Returning"/>
    <s v="Nicole Lewis"/>
    <n v="74.59"/>
  </r>
  <r>
    <x v="120"/>
    <s v="Evening"/>
    <s v="Facebook"/>
    <n v="40.69"/>
    <n v="16.12"/>
    <n v="2"/>
    <s v="Returning"/>
    <s v="Douglas Fuller"/>
    <n v="20.344999999999999"/>
  </r>
  <r>
    <x v="149"/>
    <s v="Evening"/>
    <s v="Instagram"/>
    <n v="16.2"/>
    <n v="6.68"/>
    <n v="0"/>
    <s v="Returning"/>
    <s v="Jordan Harper"/>
    <n v="0"/>
  </r>
  <r>
    <x v="150"/>
    <s v="Night"/>
    <s v="Instagram"/>
    <n v="495.76"/>
    <n v="312.87"/>
    <n v="9"/>
    <s v="New"/>
    <s v="Michelle Hall"/>
    <n v="55.084444444444443"/>
  </r>
  <r>
    <x v="151"/>
    <s v="Afternoon"/>
    <s v="Facebook"/>
    <n v="176.59"/>
    <n v="80.069999999999993"/>
    <n v="4"/>
    <s v="New"/>
    <s v="Megan Hernandez"/>
    <n v="44.147500000000001"/>
  </r>
  <r>
    <x v="93"/>
    <s v="Morning"/>
    <s v="Facebook"/>
    <n v="217.76"/>
    <n v="91.4"/>
    <n v="2"/>
    <s v="Returning"/>
    <s v="Jeremiah Fisher"/>
    <n v="108.88"/>
  </r>
  <r>
    <x v="152"/>
    <s v="Evening"/>
    <s v="Email"/>
    <n v="396.46"/>
    <n v="204.33"/>
    <n v="11"/>
    <s v="Returning"/>
    <s v="Ryan Barrera"/>
    <n v="36.041818181818179"/>
  </r>
  <r>
    <x v="153"/>
    <s v="Afternoon"/>
    <s v="Google Ads"/>
    <n v="267"/>
    <n v="58.2"/>
    <n v="3"/>
    <s v="New"/>
    <s v="Daniel Martinez"/>
    <n v="89"/>
  </r>
  <r>
    <x v="154"/>
    <s v="Morning"/>
    <s v="Facebook"/>
    <n v="170.97"/>
    <n v="37.92"/>
    <n v="5"/>
    <s v="Returning"/>
    <s v="Douglas Howard"/>
    <n v="34.194000000000003"/>
  </r>
  <r>
    <x v="155"/>
    <s v="Night"/>
    <s v="Instagram"/>
    <n v="317.12"/>
    <n v="77.099999999999994"/>
    <n v="11"/>
    <s v="New"/>
    <s v="Jeffrey Leonard"/>
    <n v="28.829090909090908"/>
  </r>
  <r>
    <x v="132"/>
    <s v="Night"/>
    <s v="Referral"/>
    <n v="407.09"/>
    <n v="109.64"/>
    <n v="5"/>
    <s v="New"/>
    <s v="Jasmine Hahn"/>
    <n v="81.417999999999992"/>
  </r>
  <r>
    <x v="156"/>
    <s v="Evening"/>
    <s v="Google Ads"/>
    <n v="179.2"/>
    <n v="95.82"/>
    <n v="4"/>
    <s v="Returning"/>
    <s v="Erik Williams"/>
    <n v="44.8"/>
  </r>
  <r>
    <x v="157"/>
    <s v="Night"/>
    <s v="Email"/>
    <n v="479.44"/>
    <n v="201.78"/>
    <n v="24"/>
    <s v="New"/>
    <s v="Susan Melendez"/>
    <n v="19.976666666666667"/>
  </r>
  <r>
    <x v="158"/>
    <s v="Morning"/>
    <s v="Email"/>
    <n v="147.77000000000001"/>
    <n v="92.84"/>
    <n v="2"/>
    <s v="Returning"/>
    <s v="Robin Baker"/>
    <n v="73.885000000000005"/>
  </r>
  <r>
    <x v="159"/>
    <s v="Afternoon"/>
    <s v="Walk-in"/>
    <n v="156.03"/>
    <n v="82.19"/>
    <n v="14"/>
    <s v="New"/>
    <s v="Raymond Brooks III"/>
    <n v="11.145"/>
  </r>
  <r>
    <x v="160"/>
    <s v="Evening"/>
    <s v="Google Ads"/>
    <n v="431.31"/>
    <n v="106.75"/>
    <n v="9"/>
    <s v="Returning"/>
    <s v="David Mitchell"/>
    <n v="47.923333333333332"/>
  </r>
  <r>
    <x v="161"/>
    <s v="Morning"/>
    <s v="Instagram"/>
    <n v="149.38"/>
    <n v="39.01"/>
    <n v="5"/>
    <s v="Returning"/>
    <s v="Felicia Matthews"/>
    <n v="29.875999999999998"/>
  </r>
  <r>
    <x v="126"/>
    <s v="Afternoon"/>
    <s v="Referral"/>
    <n v="133.03"/>
    <n v="68.569999999999993"/>
    <n v="6"/>
    <s v="Returning"/>
    <s v="Jill Stevens"/>
    <n v="22.171666666666667"/>
  </r>
  <r>
    <x v="162"/>
    <s v="Night"/>
    <s v="Facebook"/>
    <n v="204.51"/>
    <n v="117.62"/>
    <n v="3"/>
    <s v="New"/>
    <s v="Roger Johnson"/>
    <n v="68.17"/>
  </r>
  <r>
    <x v="163"/>
    <s v="Morning"/>
    <s v="Instagram"/>
    <n v="208.32"/>
    <n v="137.83000000000001"/>
    <n v="2"/>
    <s v="New"/>
    <s v="Cynthia Price"/>
    <n v="104.16"/>
  </r>
  <r>
    <x v="164"/>
    <s v="Morning"/>
    <s v="Instagram"/>
    <n v="210.28"/>
    <n v="58.58"/>
    <n v="3"/>
    <s v="New"/>
    <s v="John Johnson"/>
    <n v="70.093333333333334"/>
  </r>
  <r>
    <x v="98"/>
    <s v="Morning"/>
    <s v="Google Ads"/>
    <n v="365.21"/>
    <n v="81.72"/>
    <n v="5"/>
    <s v="Returning"/>
    <s v="Alison Delacruz"/>
    <n v="73.042000000000002"/>
  </r>
  <r>
    <x v="165"/>
    <s v="Morning"/>
    <s v="Facebook"/>
    <n v="55.28"/>
    <n v="16.45"/>
    <n v="0"/>
    <s v="Returning"/>
    <s v="Henry Parker"/>
    <n v="0"/>
  </r>
  <r>
    <x v="165"/>
    <s v="Afternoon"/>
    <s v="Email"/>
    <n v="416.04"/>
    <n v="306.8"/>
    <n v="4"/>
    <s v="Returning"/>
    <s v="Curtis Davis"/>
    <n v="104.01"/>
  </r>
  <r>
    <x v="80"/>
    <s v="Night"/>
    <s v="Instagram"/>
    <n v="267.88"/>
    <n v="79.05"/>
    <n v="3"/>
    <s v="New"/>
    <s v="John Clark"/>
    <n v="89.293333333333337"/>
  </r>
  <r>
    <x v="166"/>
    <s v="Morning"/>
    <s v="Instagram"/>
    <n v="491.35"/>
    <n v="119.77"/>
    <n v="8"/>
    <s v="New"/>
    <s v="Amy Chapman"/>
    <n v="61.418750000000003"/>
  </r>
  <r>
    <x v="17"/>
    <s v="Night"/>
    <s v="Facebook"/>
    <n v="92.81"/>
    <n v="30.05"/>
    <n v="3"/>
    <s v="Returning"/>
    <s v="Maria Williams"/>
    <n v="30.936666666666667"/>
  </r>
  <r>
    <x v="134"/>
    <s v="Night"/>
    <s v="Referral"/>
    <n v="252.4"/>
    <n v="52.16"/>
    <n v="3"/>
    <s v="Returning"/>
    <s v="Nancy Hogan"/>
    <n v="84.13333333333334"/>
  </r>
  <r>
    <x v="167"/>
    <s v="Evening"/>
    <s v="Email"/>
    <n v="358.59"/>
    <n v="92.37"/>
    <n v="5"/>
    <s v="Returning"/>
    <s v="Howard Hunter"/>
    <n v="71.717999999999989"/>
  </r>
  <r>
    <x v="73"/>
    <s v="Night"/>
    <s v="Instagram"/>
    <n v="378.71"/>
    <n v="177.2"/>
    <n v="4"/>
    <s v="New"/>
    <s v="Dylan Baker"/>
    <n v="94.677499999999995"/>
  </r>
  <r>
    <x v="168"/>
    <s v="Afternoon"/>
    <s v="Email"/>
    <n v="149.02000000000001"/>
    <n v="45.06"/>
    <n v="3"/>
    <s v="Returning"/>
    <s v="William Mcbride"/>
    <n v="49.673333333333339"/>
  </r>
  <r>
    <x v="67"/>
    <s v="Morning"/>
    <s v="Instagram"/>
    <n v="467.79"/>
    <n v="129.19"/>
    <n v="13"/>
    <s v="New"/>
    <s v="Jenny Sanchez"/>
    <n v="35.983846153846159"/>
  </r>
  <r>
    <x v="169"/>
    <s v="Night"/>
    <s v="Facebook"/>
    <n v="268.85000000000002"/>
    <n v="113.09"/>
    <n v="3"/>
    <s v="New"/>
    <s v="Suzanne Hancock"/>
    <n v="89.616666666666674"/>
  </r>
  <r>
    <x v="146"/>
    <s v="Night"/>
    <s v="Email"/>
    <n v="280.25"/>
    <n v="56.19"/>
    <n v="3"/>
    <s v="Returning"/>
    <s v="Jason Riggs"/>
    <n v="93.416666666666671"/>
  </r>
  <r>
    <x v="12"/>
    <s v="Morning"/>
    <s v="Google Ads"/>
    <n v="79.78"/>
    <n v="23.71"/>
    <n v="1"/>
    <s v="Returning"/>
    <s v="Suzanne Lambert"/>
    <n v="79.78"/>
  </r>
  <r>
    <x v="170"/>
    <s v="Morning"/>
    <s v="Email"/>
    <n v="489.23"/>
    <n v="121.69"/>
    <n v="6"/>
    <s v="New"/>
    <s v="Tyler Green"/>
    <n v="81.538333333333341"/>
  </r>
  <r>
    <x v="12"/>
    <s v="Morning"/>
    <s v="Email"/>
    <n v="417.42"/>
    <n v="337.48"/>
    <n v="6"/>
    <s v="Returning"/>
    <s v="Zachary Doyle"/>
    <n v="69.570000000000007"/>
  </r>
  <r>
    <x v="171"/>
    <s v="Afternoon"/>
    <s v="Facebook"/>
    <n v="148.99"/>
    <n v="88.39"/>
    <n v="1"/>
    <s v="Returning"/>
    <s v="Noah Briggs"/>
    <n v="148.99"/>
  </r>
  <r>
    <x v="172"/>
    <s v="Night"/>
    <s v="Google Ads"/>
    <n v="156.66999999999999"/>
    <n v="38.770000000000003"/>
    <n v="2"/>
    <s v="New"/>
    <s v="Nicole Ward"/>
    <n v="78.334999999999994"/>
  </r>
  <r>
    <x v="173"/>
    <s v="Night"/>
    <s v="Walk-in"/>
    <n v="65.7"/>
    <n v="15.81"/>
    <n v="0"/>
    <s v="New"/>
    <s v="Blake Norris"/>
    <n v="0"/>
  </r>
  <r>
    <x v="174"/>
    <s v="Morning"/>
    <s v="Walk-in"/>
    <n v="312.33999999999997"/>
    <n v="77.92"/>
    <n v="3"/>
    <s v="New"/>
    <s v="Latoya Fitzgerald"/>
    <n v="104.11333333333333"/>
  </r>
  <r>
    <x v="104"/>
    <s v="Morning"/>
    <s v="Facebook"/>
    <n v="323.11"/>
    <n v="93.91"/>
    <n v="22"/>
    <s v="New"/>
    <s v="Wendy Miller"/>
    <n v="14.686818181818182"/>
  </r>
  <r>
    <x v="175"/>
    <s v="Afternoon"/>
    <s v="Referral"/>
    <n v="383.8"/>
    <n v="132.91"/>
    <n v="16"/>
    <s v="Returning"/>
    <s v="Stephen Shaw"/>
    <n v="23.987500000000001"/>
  </r>
  <r>
    <x v="176"/>
    <s v="Morning"/>
    <s v="Referral"/>
    <n v="294.51"/>
    <n v="136.26"/>
    <n v="3"/>
    <s v="New"/>
    <s v="Jo Hickman"/>
    <n v="98.17"/>
  </r>
  <r>
    <x v="177"/>
    <s v="Evening"/>
    <s v="Instagram"/>
    <n v="177.98"/>
    <n v="76.72"/>
    <n v="5"/>
    <s v="Returning"/>
    <s v="Billy Cross"/>
    <n v="35.595999999999997"/>
  </r>
  <r>
    <x v="178"/>
    <s v="Afternoon"/>
    <s v="Google Ads"/>
    <n v="448.28"/>
    <n v="156.80000000000001"/>
    <n v="18"/>
    <s v="Returning"/>
    <s v="Jeffery Davis"/>
    <n v="24.904444444444444"/>
  </r>
  <r>
    <x v="179"/>
    <s v="Afternoon"/>
    <s v="Walk-in"/>
    <n v="306.64999999999998"/>
    <n v="192.68"/>
    <n v="3"/>
    <s v="Returning"/>
    <s v="Maria Dixon"/>
    <n v="102.21666666666665"/>
  </r>
  <r>
    <x v="73"/>
    <s v="Afternoon"/>
    <s v="Email"/>
    <n v="354.98"/>
    <n v="85.51"/>
    <n v="4"/>
    <s v="New"/>
    <s v="Diana Murray"/>
    <n v="88.745000000000005"/>
  </r>
  <r>
    <x v="35"/>
    <s v="Morning"/>
    <s v="Facebook"/>
    <n v="454.83"/>
    <n v="114.4"/>
    <n v="37"/>
    <s v="New"/>
    <s v="Jennifer Curtis"/>
    <n v="12.292702702702702"/>
  </r>
  <r>
    <x v="180"/>
    <s v="Evening"/>
    <s v="Referral"/>
    <n v="67.75"/>
    <n v="34.86"/>
    <n v="0"/>
    <s v="New"/>
    <s v="Janet Mcclure"/>
    <n v="0"/>
  </r>
  <r>
    <x v="181"/>
    <s v="Afternoon"/>
    <s v="Google Ads"/>
    <n v="486.17"/>
    <n v="147.26"/>
    <n v="16"/>
    <s v="Returning"/>
    <s v="Alexis Watson"/>
    <n v="30.385625000000001"/>
  </r>
  <r>
    <x v="40"/>
    <s v="Evening"/>
    <s v="Google Ads"/>
    <n v="388.16"/>
    <n v="221.3"/>
    <n v="4"/>
    <s v="Returning"/>
    <s v="Jared Spence"/>
    <n v="97.04"/>
  </r>
  <r>
    <x v="182"/>
    <s v="Morning"/>
    <s v="Referral"/>
    <n v="359.62"/>
    <n v="88.64"/>
    <n v="4"/>
    <s v="Returning"/>
    <s v="Alice May"/>
    <n v="89.905000000000001"/>
  </r>
  <r>
    <x v="123"/>
    <s v="Night"/>
    <s v="Instagram"/>
    <n v="313.14"/>
    <n v="71.099999999999994"/>
    <n v="4"/>
    <s v="New"/>
    <s v="Nathan Miles"/>
    <n v="78.284999999999997"/>
  </r>
  <r>
    <x v="183"/>
    <s v="Night"/>
    <s v="Walk-in"/>
    <n v="448.09"/>
    <n v="106.54"/>
    <n v="12"/>
    <s v="Returning"/>
    <s v="April White"/>
    <n v="37.340833333333329"/>
  </r>
  <r>
    <x v="184"/>
    <s v="Afternoon"/>
    <s v="Facebook"/>
    <n v="278.83"/>
    <n v="56.57"/>
    <n v="25"/>
    <s v="Returning"/>
    <s v="Kathleen Odonnell"/>
    <n v="11.1532"/>
  </r>
  <r>
    <x v="184"/>
    <s v="Night"/>
    <s v="Walk-in"/>
    <n v="290.5"/>
    <n v="272.3"/>
    <n v="4"/>
    <s v="New"/>
    <s v="Emily Massey"/>
    <n v="72.625"/>
  </r>
  <r>
    <x v="158"/>
    <s v="Afternoon"/>
    <s v="Google Ads"/>
    <n v="102.5"/>
    <n v="29.65"/>
    <n v="2"/>
    <s v="Returning"/>
    <s v="Lisa Henderson"/>
    <n v="51.25"/>
  </r>
  <r>
    <x v="171"/>
    <s v="Morning"/>
    <s v="Instagram"/>
    <n v="249.92"/>
    <n v="83.18"/>
    <n v="3"/>
    <s v="New"/>
    <s v="Andrea Brown"/>
    <n v="83.306666666666658"/>
  </r>
  <r>
    <x v="185"/>
    <s v="Afternoon"/>
    <s v="Referral"/>
    <n v="379.11"/>
    <n v="91.87"/>
    <n v="6"/>
    <s v="New"/>
    <s v="Shawn Patel"/>
    <n v="63.185000000000002"/>
  </r>
  <r>
    <x v="186"/>
    <s v="Night"/>
    <s v="Google Ads"/>
    <n v="468.15"/>
    <n v="228.01"/>
    <n v="10"/>
    <s v="Returning"/>
    <s v="Eric Parker"/>
    <n v="46.814999999999998"/>
  </r>
  <r>
    <x v="149"/>
    <s v="Evening"/>
    <s v="Instagram"/>
    <n v="43.14"/>
    <n v="21.03"/>
    <n v="0"/>
    <s v="New"/>
    <s v="Cindy Garza"/>
    <n v="0"/>
  </r>
  <r>
    <x v="159"/>
    <s v="Morning"/>
    <s v="Facebook"/>
    <n v="54.5"/>
    <n v="53.49"/>
    <n v="1"/>
    <s v="Returning"/>
    <s v="Jesse Yang"/>
    <n v="54.5"/>
  </r>
  <r>
    <x v="23"/>
    <s v="Evening"/>
    <s v="Walk-in"/>
    <n v="268.63"/>
    <n v="66.33"/>
    <n v="5"/>
    <s v="New"/>
    <s v="Dean Evans"/>
    <n v="53.725999999999999"/>
  </r>
  <r>
    <x v="161"/>
    <s v="Night"/>
    <s v="Referral"/>
    <n v="475.45"/>
    <n v="125.46"/>
    <n v="17"/>
    <s v="Returning"/>
    <s v="Carl Lopez"/>
    <n v="27.96764705882353"/>
  </r>
  <r>
    <x v="178"/>
    <s v="Afternoon"/>
    <s v="Google Ads"/>
    <n v="467.08"/>
    <n v="185.9"/>
    <n v="19"/>
    <s v="New"/>
    <s v="Diane Smith"/>
    <n v="24.583157894736843"/>
  </r>
  <r>
    <x v="187"/>
    <s v="Night"/>
    <s v="Instagram"/>
    <n v="132.4"/>
    <n v="31.71"/>
    <n v="1"/>
    <s v="Returning"/>
    <s v="Shelly Jackson"/>
    <n v="132.4"/>
  </r>
  <r>
    <x v="188"/>
    <s v="Morning"/>
    <s v="Email"/>
    <n v="465.63"/>
    <n v="139.51"/>
    <n v="15"/>
    <s v="New"/>
    <s v="Rachel Castillo"/>
    <n v="31.041999999999998"/>
  </r>
  <r>
    <x v="188"/>
    <s v="Afternoon"/>
    <s v="Walk-in"/>
    <n v="203.79"/>
    <n v="160.44999999999999"/>
    <n v="3"/>
    <s v="New"/>
    <s v="Hunter Miller"/>
    <n v="67.929999999999993"/>
  </r>
  <r>
    <x v="189"/>
    <s v="Evening"/>
    <s v="Google Ads"/>
    <n v="491.66"/>
    <n v="235.68"/>
    <n v="5"/>
    <s v="New"/>
    <s v="Melanie Fischer"/>
    <n v="98.332000000000008"/>
  </r>
  <r>
    <x v="190"/>
    <s v="Afternoon"/>
    <s v="Email"/>
    <n v="161.66"/>
    <n v="52.8"/>
    <n v="2"/>
    <s v="Returning"/>
    <s v="Eric Camacho"/>
    <n v="80.83"/>
  </r>
  <r>
    <x v="182"/>
    <s v="Afternoon"/>
    <s v="Google Ads"/>
    <n v="384.95"/>
    <n v="253.99"/>
    <n v="10"/>
    <s v="Returning"/>
    <s v="Eric Harris DVM"/>
    <n v="38.494999999999997"/>
  </r>
  <r>
    <x v="162"/>
    <s v="Afternoon"/>
    <s v="Google Ads"/>
    <n v="481.8"/>
    <n v="213.78"/>
    <n v="29"/>
    <s v="New"/>
    <s v="Angela Craig"/>
    <n v="16.613793103448277"/>
  </r>
  <r>
    <x v="191"/>
    <s v="Afternoon"/>
    <s v="Email"/>
    <n v="50.67"/>
    <n v="15.59"/>
    <n v="1"/>
    <s v="Returning"/>
    <s v="Henry Brooks"/>
    <n v="50.67"/>
  </r>
  <r>
    <x v="74"/>
    <s v="Night"/>
    <s v="Google Ads"/>
    <n v="485.47"/>
    <n v="118.97"/>
    <n v="6"/>
    <s v="Returning"/>
    <s v="Tony Barnes"/>
    <n v="80.911666666666676"/>
  </r>
  <r>
    <x v="121"/>
    <s v="Evening"/>
    <s v="Email"/>
    <n v="361.98"/>
    <n v="225.64"/>
    <n v="6"/>
    <s v="New"/>
    <s v="Robert Bailey"/>
    <n v="60.330000000000005"/>
  </r>
  <r>
    <x v="126"/>
    <s v="Night"/>
    <s v="Email"/>
    <n v="142.04"/>
    <n v="43.96"/>
    <n v="2"/>
    <s v="New"/>
    <s v="Taylor Parsons"/>
    <n v="71.02"/>
  </r>
  <r>
    <x v="192"/>
    <s v="Night"/>
    <s v="Facebook"/>
    <n v="275.43"/>
    <n v="184.3"/>
    <n v="4"/>
    <s v="Returning"/>
    <s v="Christopher Wilson"/>
    <n v="68.857500000000002"/>
  </r>
  <r>
    <x v="193"/>
    <s v="Morning"/>
    <s v="Email"/>
    <n v="123.31"/>
    <n v="26.56"/>
    <n v="1"/>
    <s v="Returning"/>
    <s v="Erin Mcdowell"/>
    <n v="123.31"/>
  </r>
  <r>
    <x v="124"/>
    <s v="Morning"/>
    <s v="Email"/>
    <n v="366.69"/>
    <n v="103.7"/>
    <n v="27"/>
    <s v="Returning"/>
    <s v="Amy Ray"/>
    <n v="13.581111111111111"/>
  </r>
  <r>
    <x v="194"/>
    <s v="Night"/>
    <s v="Walk-in"/>
    <n v="288.86"/>
    <n v="165.21"/>
    <n v="8"/>
    <s v="Returning"/>
    <s v="Stephen Leon"/>
    <n v="36.107500000000002"/>
  </r>
  <r>
    <x v="80"/>
    <s v="Afternoon"/>
    <s v="Email"/>
    <n v="130.47"/>
    <n v="34.74"/>
    <n v="1"/>
    <s v="Returning"/>
    <s v="Christopher Bolton"/>
    <n v="130.47"/>
  </r>
  <r>
    <x v="55"/>
    <s v="Afternoon"/>
    <s v="Instagram"/>
    <n v="127.49"/>
    <n v="36.33"/>
    <n v="2"/>
    <s v="New"/>
    <s v="Erin Aguirre"/>
    <n v="63.744999999999997"/>
  </r>
  <r>
    <x v="195"/>
    <s v="Morning"/>
    <s v="Email"/>
    <n v="184.7"/>
    <n v="87.48"/>
    <n v="5"/>
    <s v="New"/>
    <s v="Valerie Rodriguez"/>
    <n v="36.94"/>
  </r>
  <r>
    <x v="196"/>
    <s v="Night"/>
    <s v="Instagram"/>
    <n v="34.69"/>
    <n v="7.22"/>
    <n v="1"/>
    <s v="New"/>
    <s v="Peter Thompson"/>
    <n v="34.69"/>
  </r>
  <r>
    <x v="86"/>
    <s v="Morning"/>
    <s v="Facebook"/>
    <n v="387.34"/>
    <n v="223.63"/>
    <n v="5"/>
    <s v="New"/>
    <s v="Terri Davis"/>
    <n v="77.467999999999989"/>
  </r>
  <r>
    <x v="197"/>
    <s v="Evening"/>
    <s v="Walk-in"/>
    <n v="407.74"/>
    <n v="108.64"/>
    <n v="11"/>
    <s v="Returning"/>
    <s v="Joseph Blevins"/>
    <n v="37.06727272727273"/>
  </r>
  <r>
    <x v="159"/>
    <s v="Night"/>
    <s v="Email"/>
    <n v="299.68"/>
    <n v="67.900000000000006"/>
    <n v="6"/>
    <s v="New"/>
    <s v="Steven Cannon"/>
    <n v="49.946666666666665"/>
  </r>
  <r>
    <x v="198"/>
    <s v="Afternoon"/>
    <s v="Walk-in"/>
    <n v="323.45999999999998"/>
    <n v="291.23"/>
    <n v="3"/>
    <s v="Returning"/>
    <s v="Wendy Horne"/>
    <n v="107.82"/>
  </r>
  <r>
    <x v="199"/>
    <s v="Afternoon"/>
    <s v="Referral"/>
    <n v="261.95"/>
    <n v="56.59"/>
    <n v="3"/>
    <s v="New"/>
    <s v="David Cruz"/>
    <n v="87.316666666666663"/>
  </r>
  <r>
    <x v="156"/>
    <s v="Afternoon"/>
    <s v="Walk-in"/>
    <n v="160.13999999999999"/>
    <n v="59.39"/>
    <n v="2"/>
    <s v="New"/>
    <s v="Michael Hendrix"/>
    <n v="80.069999999999993"/>
  </r>
  <r>
    <x v="200"/>
    <s v="Morning"/>
    <s v="Walk-in"/>
    <n v="261.48"/>
    <n v="216.37"/>
    <n v="3"/>
    <s v="Returning"/>
    <s v="Thomas Garcia"/>
    <n v="87.160000000000011"/>
  </r>
  <r>
    <x v="91"/>
    <s v="Afternoon"/>
    <s v="Email"/>
    <n v="336.43"/>
    <n v="80.91"/>
    <n v="4"/>
    <s v="New"/>
    <s v="Jacqueline Ford"/>
    <n v="84.107500000000002"/>
  </r>
  <r>
    <x v="166"/>
    <s v="Night"/>
    <s v="Referral"/>
    <n v="462.18"/>
    <n v="418.62"/>
    <n v="25"/>
    <s v="Returning"/>
    <s v="Vanessa Boone"/>
    <n v="18.487200000000001"/>
  </r>
  <r>
    <x v="148"/>
    <s v="Morning"/>
    <s v="Walk-in"/>
    <n v="183.63"/>
    <n v="37.18"/>
    <n v="2"/>
    <s v="New"/>
    <s v="Nancy Garcia"/>
    <n v="91.814999999999998"/>
  </r>
  <r>
    <x v="152"/>
    <s v="Morning"/>
    <s v="Email"/>
    <n v="423.75"/>
    <n v="88.54"/>
    <n v="4"/>
    <s v="Returning"/>
    <s v="Ernest Kennedy"/>
    <n v="105.9375"/>
  </r>
  <r>
    <x v="201"/>
    <s v="Afternoon"/>
    <s v="Facebook"/>
    <n v="265.54000000000002"/>
    <n v="53.2"/>
    <n v="4"/>
    <s v="Returning"/>
    <s v="Brandon Miller"/>
    <n v="66.385000000000005"/>
  </r>
  <r>
    <x v="53"/>
    <s v="Night"/>
    <s v="Instagram"/>
    <n v="237.67"/>
    <n v="178.38"/>
    <n v="5"/>
    <s v="New"/>
    <s v="Anita Wright"/>
    <n v="47.533999999999999"/>
  </r>
  <r>
    <x v="82"/>
    <s v="Night"/>
    <s v="Instagram"/>
    <n v="254.1"/>
    <n v="112.55"/>
    <n v="2"/>
    <s v="New"/>
    <s v="Martin Cox"/>
    <n v="127.05"/>
  </r>
  <r>
    <x v="110"/>
    <s v="Evening"/>
    <s v="Walk-in"/>
    <n v="177.59"/>
    <n v="45.89"/>
    <n v="4"/>
    <s v="Returning"/>
    <s v="Tiffany Flores"/>
    <n v="44.397500000000001"/>
  </r>
  <r>
    <x v="187"/>
    <s v="Morning"/>
    <s v="Walk-in"/>
    <n v="360.23"/>
    <n v="304.67"/>
    <n v="21"/>
    <s v="New"/>
    <s v="Anthony Parker"/>
    <n v="17.153809523809525"/>
  </r>
  <r>
    <x v="202"/>
    <s v="Morning"/>
    <s v="Instagram"/>
    <n v="471.32"/>
    <n v="122.13"/>
    <n v="5"/>
    <s v="New"/>
    <s v="Jeremy Miller"/>
    <n v="94.263999999999996"/>
  </r>
  <r>
    <x v="152"/>
    <s v="Evening"/>
    <s v="Facebook"/>
    <n v="239.74"/>
    <n v="73.17"/>
    <n v="3"/>
    <s v="Returning"/>
    <s v="Stephanie Jensen"/>
    <n v="79.913333333333341"/>
  </r>
  <r>
    <x v="196"/>
    <s v="Morning"/>
    <s v="Email"/>
    <n v="364.57"/>
    <n v="152.6"/>
    <n v="6"/>
    <s v="New"/>
    <s v="Jennifer Austin"/>
    <n v="60.761666666666663"/>
  </r>
  <r>
    <x v="58"/>
    <s v="Evening"/>
    <s v="Email"/>
    <n v="38.270000000000003"/>
    <n v="7.76"/>
    <n v="0"/>
    <s v="New"/>
    <s v="Randy Flores"/>
    <n v="0"/>
  </r>
  <r>
    <x v="142"/>
    <s v="Afternoon"/>
    <s v="Google Ads"/>
    <n v="153.63999999999999"/>
    <n v="40.68"/>
    <n v="1"/>
    <s v="New"/>
    <s v="Ryan Reynolds"/>
    <n v="153.63999999999999"/>
  </r>
  <r>
    <x v="77"/>
    <s v="Evening"/>
    <s v="Facebook"/>
    <n v="37.94"/>
    <n v="7.67"/>
    <n v="0"/>
    <s v="Returning"/>
    <s v="Elizabeth Travis"/>
    <n v="0"/>
  </r>
  <r>
    <x v="203"/>
    <s v="Night"/>
    <s v="Instagram"/>
    <n v="62.32"/>
    <n v="24.56"/>
    <n v="1"/>
    <s v="Returning"/>
    <s v="Richard Harmon"/>
    <n v="62.32"/>
  </r>
  <r>
    <x v="204"/>
    <s v="Evening"/>
    <s v="Walk-in"/>
    <n v="443.19"/>
    <n v="181.89"/>
    <n v="4"/>
    <s v="Returning"/>
    <s v="Kevin Thomas"/>
    <n v="110.7975"/>
  </r>
  <r>
    <x v="140"/>
    <s v="Night"/>
    <s v="Instagram"/>
    <n v="250.47"/>
    <n v="219.71"/>
    <n v="7"/>
    <s v="New"/>
    <s v="Shannon Harper"/>
    <n v="35.78142857142857"/>
  </r>
  <r>
    <x v="19"/>
    <s v="Evening"/>
    <s v="Instagram"/>
    <n v="40.56"/>
    <n v="14.64"/>
    <n v="1"/>
    <s v="New"/>
    <s v="Anthony Parker"/>
    <n v="40.56"/>
  </r>
  <r>
    <x v="114"/>
    <s v="Night"/>
    <s v="Facebook"/>
    <n v="180.63"/>
    <n v="39.67"/>
    <n v="14"/>
    <s v="Returning"/>
    <s v="Luke Gross"/>
    <n v="12.902142857142858"/>
  </r>
  <r>
    <x v="58"/>
    <s v="Afternoon"/>
    <s v="Walk-in"/>
    <n v="492.08"/>
    <n v="99.07"/>
    <n v="5"/>
    <s v="Returning"/>
    <s v="Jason Garcia"/>
    <n v="98.415999999999997"/>
  </r>
  <r>
    <x v="82"/>
    <s v="Morning"/>
    <s v="Referral"/>
    <n v="296.81"/>
    <n v="207.78"/>
    <n v="8"/>
    <s v="New"/>
    <s v="Janet Davidson"/>
    <n v="37.10125"/>
  </r>
  <r>
    <x v="205"/>
    <s v="Morning"/>
    <s v="Referral"/>
    <n v="148.35"/>
    <n v="70.17"/>
    <n v="4"/>
    <s v="Returning"/>
    <s v="Anna Brown"/>
    <n v="37.087499999999999"/>
  </r>
  <r>
    <x v="206"/>
    <s v="Afternoon"/>
    <s v="Walk-in"/>
    <n v="219.14"/>
    <n v="174.88"/>
    <n v="3"/>
    <s v="Returning"/>
    <s v="Sara Park"/>
    <n v="73.046666666666667"/>
  </r>
  <r>
    <x v="84"/>
    <s v="Night"/>
    <s v="Facebook"/>
    <n v="229.74"/>
    <n v="49.08"/>
    <n v="4"/>
    <s v="Returning"/>
    <s v="Brandi Beck"/>
    <n v="57.435000000000002"/>
  </r>
  <r>
    <x v="166"/>
    <s v="Evening"/>
    <s v="Facebook"/>
    <n v="285.31"/>
    <n v="147.09"/>
    <n v="3"/>
    <s v="Returning"/>
    <s v="Patrick Sullivan"/>
    <n v="95.103333333333339"/>
  </r>
  <r>
    <x v="76"/>
    <s v="Morning"/>
    <s v="Google Ads"/>
    <n v="487.38"/>
    <n v="106.74"/>
    <n v="8"/>
    <s v="Returning"/>
    <s v="Roger Buckley"/>
    <n v="60.922499999999999"/>
  </r>
  <r>
    <x v="36"/>
    <s v="Evening"/>
    <s v="Walk-in"/>
    <n v="228.56"/>
    <n v="60.72"/>
    <n v="3"/>
    <s v="New"/>
    <s v="Bradley Cochran"/>
    <n v="76.186666666666667"/>
  </r>
  <r>
    <x v="10"/>
    <s v="Afternoon"/>
    <s v="Facebook"/>
    <n v="325.27"/>
    <n v="70.66"/>
    <n v="3"/>
    <s v="Returning"/>
    <s v="Mark Jackson"/>
    <n v="108.42333333333333"/>
  </r>
  <r>
    <x v="149"/>
    <s v="Night"/>
    <s v="Walk-in"/>
    <n v="55.73"/>
    <n v="25.86"/>
    <n v="1"/>
    <s v="Returning"/>
    <s v="Sara Carroll"/>
    <n v="55.73"/>
  </r>
  <r>
    <x v="207"/>
    <s v="Afternoon"/>
    <s v="Walk-in"/>
    <n v="50.59"/>
    <n v="14.26"/>
    <n v="2"/>
    <s v="New"/>
    <s v="Charles Rice"/>
    <n v="25.295000000000002"/>
  </r>
  <r>
    <x v="208"/>
    <s v="Morning"/>
    <s v="Google Ads"/>
    <n v="434.5"/>
    <n v="185.08"/>
    <n v="6"/>
    <s v="New"/>
    <s v="Kathleen Marsh"/>
    <n v="72.416666666666671"/>
  </r>
  <r>
    <x v="209"/>
    <s v="Night"/>
    <s v="Email"/>
    <n v="308.92"/>
    <n v="209.32"/>
    <n v="3"/>
    <s v="New"/>
    <s v="Nichole Smith"/>
    <n v="102.97333333333334"/>
  </r>
  <r>
    <x v="18"/>
    <s v="Morning"/>
    <s v="Instagram"/>
    <n v="82.17"/>
    <n v="17.14"/>
    <n v="3"/>
    <s v="Returning"/>
    <s v="Brenda Marsh"/>
    <n v="27.39"/>
  </r>
  <r>
    <x v="210"/>
    <s v="Afternoon"/>
    <s v="Walk-in"/>
    <n v="421.71"/>
    <n v="243.51"/>
    <n v="15"/>
    <s v="Returning"/>
    <s v="Taylor Schultz"/>
    <n v="28.113999999999997"/>
  </r>
  <r>
    <x v="211"/>
    <s v="Evening"/>
    <s v="Google Ads"/>
    <n v="262.72000000000003"/>
    <n v="113.57"/>
    <n v="4"/>
    <s v="Returning"/>
    <s v="Peter Arnold MD"/>
    <n v="65.680000000000007"/>
  </r>
  <r>
    <x v="88"/>
    <s v="Night"/>
    <s v="Walk-in"/>
    <n v="244.87"/>
    <n v="74.47"/>
    <n v="12"/>
    <s v="New"/>
    <s v="Brooke Johnson"/>
    <n v="20.405833333333334"/>
  </r>
  <r>
    <x v="77"/>
    <s v="Morning"/>
    <s v="Google Ads"/>
    <n v="273.69"/>
    <n v="55.96"/>
    <n v="3"/>
    <s v="New"/>
    <s v="Mary Durham"/>
    <n v="91.23"/>
  </r>
  <r>
    <x v="212"/>
    <s v="Morning"/>
    <s v="Instagram"/>
    <n v="323.17"/>
    <n v="99.64"/>
    <n v="5"/>
    <s v="New"/>
    <s v="Gerald Snyder"/>
    <n v="64.634"/>
  </r>
  <r>
    <x v="65"/>
    <s v="Morning"/>
    <s v="Facebook"/>
    <n v="246.18"/>
    <n v="216.07"/>
    <n v="3"/>
    <s v="Returning"/>
    <s v="Robert Hawkins"/>
    <n v="82.06"/>
  </r>
  <r>
    <x v="202"/>
    <s v="Night"/>
    <s v="Email"/>
    <n v="339.55"/>
    <n v="307.52"/>
    <n v="4"/>
    <s v="New"/>
    <s v="Brianna Bailey"/>
    <n v="84.887500000000003"/>
  </r>
  <r>
    <x v="21"/>
    <s v="Afternoon"/>
    <s v="Google Ads"/>
    <n v="498.1"/>
    <n v="160.03"/>
    <n v="8"/>
    <s v="Returning"/>
    <s v="Cody Love"/>
    <n v="62.262500000000003"/>
  </r>
  <r>
    <x v="213"/>
    <s v="Night"/>
    <s v="Facebook"/>
    <n v="77.83"/>
    <n v="37.299999999999997"/>
    <n v="1"/>
    <s v="Returning"/>
    <s v="Michael Hunt"/>
    <n v="77.83"/>
  </r>
  <r>
    <x v="214"/>
    <s v="Morning"/>
    <s v="Referral"/>
    <n v="236.25"/>
    <n v="154.88999999999999"/>
    <n v="5"/>
    <s v="New"/>
    <s v="Maria Mccarthy"/>
    <n v="47.25"/>
  </r>
  <r>
    <x v="188"/>
    <s v="Morning"/>
    <s v="Referral"/>
    <n v="93.95"/>
    <n v="71.709999999999994"/>
    <n v="1"/>
    <s v="Returning"/>
    <s v="Mark Black"/>
    <n v="93.95"/>
  </r>
  <r>
    <x v="215"/>
    <s v="Afternoon"/>
    <s v="Facebook"/>
    <n v="256.89999999999998"/>
    <n v="90.76"/>
    <n v="6"/>
    <s v="New"/>
    <s v="James Roberts"/>
    <n v="42.816666666666663"/>
  </r>
  <r>
    <x v="216"/>
    <s v="Evening"/>
    <s v="Walk-in"/>
    <n v="146.41999999999999"/>
    <n v="38.85"/>
    <n v="3"/>
    <s v="New"/>
    <s v="Rick Decker"/>
    <n v="48.806666666666665"/>
  </r>
  <r>
    <x v="209"/>
    <s v="Morning"/>
    <s v="Facebook"/>
    <n v="147.01"/>
    <n v="39.229999999999997"/>
    <n v="1"/>
    <s v="Returning"/>
    <s v="Jason Howard"/>
    <n v="147.01"/>
  </r>
  <r>
    <x v="217"/>
    <s v="Morning"/>
    <s v="Email"/>
    <n v="72.36"/>
    <n v="35.01"/>
    <n v="1"/>
    <s v="Returning"/>
    <s v="John Hayes"/>
    <n v="72.36"/>
  </r>
  <r>
    <x v="40"/>
    <s v="Evening"/>
    <s v="Walk-in"/>
    <n v="383.39"/>
    <n v="154.13"/>
    <n v="19"/>
    <s v="Returning"/>
    <s v="Melissa Lawson"/>
    <n v="20.178421052631577"/>
  </r>
  <r>
    <x v="190"/>
    <s v="Evening"/>
    <s v="Facebook"/>
    <n v="167.7"/>
    <n v="55.98"/>
    <n v="1"/>
    <s v="Returning"/>
    <s v="Mitchell Johnson"/>
    <n v="167.7"/>
  </r>
  <r>
    <x v="201"/>
    <s v="Morning"/>
    <s v="Walk-in"/>
    <n v="483.96"/>
    <n v="140.77000000000001"/>
    <n v="17"/>
    <s v="Returning"/>
    <s v="Madison Stanton"/>
    <n v="28.468235294117648"/>
  </r>
  <r>
    <x v="73"/>
    <s v="Afternoon"/>
    <s v="Referral"/>
    <n v="429.57"/>
    <n v="98.61"/>
    <n v="12"/>
    <s v="New"/>
    <s v="Erin Myers"/>
    <n v="35.797499999999999"/>
  </r>
  <r>
    <x v="67"/>
    <s v="Morning"/>
    <s v="Google Ads"/>
    <n v="122.29"/>
    <n v="24.73"/>
    <n v="1"/>
    <s v="New"/>
    <s v="Christina Davis"/>
    <n v="122.29"/>
  </r>
  <r>
    <x v="218"/>
    <s v="Evening"/>
    <s v="Referral"/>
    <n v="114.26"/>
    <n v="29.43"/>
    <n v="9"/>
    <s v="Returning"/>
    <s v="Mark Gomez"/>
    <n v="12.695555555555556"/>
  </r>
  <r>
    <x v="219"/>
    <s v="Night"/>
    <s v="Google Ads"/>
    <n v="480.72"/>
    <n v="211.95"/>
    <n v="26"/>
    <s v="New"/>
    <s v="Connie Hansen"/>
    <n v="18.489230769230769"/>
  </r>
  <r>
    <x v="220"/>
    <s v="Evening"/>
    <s v="Email"/>
    <n v="140.07"/>
    <n v="28.32"/>
    <n v="1"/>
    <s v="New"/>
    <s v="Tammy Ramos"/>
    <n v="140.07"/>
  </r>
  <r>
    <x v="131"/>
    <s v="Afternoon"/>
    <s v="Instagram"/>
    <n v="355.64"/>
    <n v="182.46"/>
    <n v="4"/>
    <s v="Returning"/>
    <s v="Hannah Terry"/>
    <n v="88.91"/>
  </r>
  <r>
    <x v="221"/>
    <s v="Night"/>
    <s v="Facebook"/>
    <n v="192.03"/>
    <n v="106.43"/>
    <n v="4"/>
    <s v="New"/>
    <s v="Lisa Gallegos"/>
    <n v="48.0075"/>
  </r>
  <r>
    <x v="222"/>
    <s v="Afternoon"/>
    <s v="Email"/>
    <n v="186.44"/>
    <n v="40.479999999999997"/>
    <n v="12"/>
    <s v="New"/>
    <s v="James Haley"/>
    <n v="15.536666666666667"/>
  </r>
  <r>
    <x v="58"/>
    <s v="Morning"/>
    <s v="Google Ads"/>
    <n v="234.31"/>
    <n v="64.97"/>
    <n v="5"/>
    <s v="Returning"/>
    <s v="Carl Pennington"/>
    <n v="46.862000000000002"/>
  </r>
  <r>
    <x v="32"/>
    <s v="Afternoon"/>
    <s v="Facebook"/>
    <n v="56.71"/>
    <n v="42.14"/>
    <n v="0"/>
    <s v="New"/>
    <s v="Allison Davis"/>
    <n v="0"/>
  </r>
  <r>
    <x v="206"/>
    <s v="Night"/>
    <s v="Google Ads"/>
    <n v="498.26"/>
    <n v="103.09"/>
    <n v="11"/>
    <s v="Returning"/>
    <s v="Nicholas Lee"/>
    <n v="45.296363636363637"/>
  </r>
  <r>
    <x v="223"/>
    <s v="Night"/>
    <s v="Email"/>
    <n v="189.01"/>
    <n v="122.91"/>
    <n v="2"/>
    <s v="New"/>
    <s v="Thomas Olson"/>
    <n v="94.504999999999995"/>
  </r>
  <r>
    <x v="186"/>
    <s v="Evening"/>
    <s v="Facebook"/>
    <n v="433.01"/>
    <n v="100.11"/>
    <n v="10"/>
    <s v="Returning"/>
    <s v="Mary West"/>
    <n v="43.301000000000002"/>
  </r>
  <r>
    <x v="224"/>
    <s v="Morning"/>
    <s v="Facebook"/>
    <n v="256.54000000000002"/>
    <n v="66.569999999999993"/>
    <n v="7"/>
    <s v="Returning"/>
    <s v="Nicole Gilbert"/>
    <n v="36.648571428571429"/>
  </r>
  <r>
    <x v="225"/>
    <s v="Night"/>
    <s v="Email"/>
    <n v="278.16000000000003"/>
    <n v="116.63"/>
    <n v="3"/>
    <s v="New"/>
    <s v="Alan Murphy"/>
    <n v="92.720000000000013"/>
  </r>
  <r>
    <x v="106"/>
    <s v="Night"/>
    <s v="Google Ads"/>
    <n v="286.2"/>
    <n v="102.13"/>
    <n v="4"/>
    <s v="New"/>
    <s v="Monica Vincent"/>
    <n v="71.55"/>
  </r>
  <r>
    <x v="226"/>
    <s v="Night"/>
    <s v="Referral"/>
    <n v="154.25"/>
    <n v="45.04"/>
    <n v="2"/>
    <s v="New"/>
    <s v="Rebecca Hubbard"/>
    <n v="77.125"/>
  </r>
  <r>
    <x v="203"/>
    <s v="Evening"/>
    <s v="Email"/>
    <n v="386.64"/>
    <n v="104.54"/>
    <n v="19"/>
    <s v="New"/>
    <s v="Kristin Sampson"/>
    <n v="20.349473684210526"/>
  </r>
  <r>
    <x v="65"/>
    <s v="Night"/>
    <s v="Google Ads"/>
    <n v="194.38"/>
    <n v="53.76"/>
    <n v="5"/>
    <s v="New"/>
    <s v="Elizabeth Lawrence"/>
    <n v="38.875999999999998"/>
  </r>
  <r>
    <x v="227"/>
    <s v="Afternoon"/>
    <s v="Email"/>
    <n v="396.68"/>
    <n v="245.85"/>
    <n v="4"/>
    <s v="Returning"/>
    <s v="Debbie Lamb"/>
    <n v="99.17"/>
  </r>
  <r>
    <x v="116"/>
    <s v="Evening"/>
    <s v="Walk-in"/>
    <n v="462.42"/>
    <n v="131.81"/>
    <n v="6"/>
    <s v="New"/>
    <s v="Tina Hall"/>
    <n v="77.070000000000007"/>
  </r>
  <r>
    <x v="6"/>
    <s v="Morning"/>
    <s v="Google Ads"/>
    <n v="384.56"/>
    <n v="93.56"/>
    <n v="4"/>
    <s v="New"/>
    <s v="Justin Chapman"/>
    <n v="96.14"/>
  </r>
  <r>
    <x v="164"/>
    <s v="Morning"/>
    <s v="Facebook"/>
    <n v="111.75"/>
    <n v="24.41"/>
    <n v="11"/>
    <s v="Returning"/>
    <s v="Tina Ortiz"/>
    <n v="10.159090909090908"/>
  </r>
  <r>
    <x v="116"/>
    <s v="Afternoon"/>
    <s v="Google Ads"/>
    <n v="198.7"/>
    <n v="82.99"/>
    <n v="4"/>
    <s v="Returning"/>
    <s v="Anthony Elliott"/>
    <n v="49.674999999999997"/>
  </r>
  <r>
    <x v="228"/>
    <s v="Afternoon"/>
    <s v="Referral"/>
    <n v="95.47"/>
    <n v="48.81"/>
    <n v="3"/>
    <s v="Returning"/>
    <s v="Beth Cross"/>
    <n v="31.823333333333334"/>
  </r>
  <r>
    <x v="111"/>
    <s v="Evening"/>
    <s v="Walk-in"/>
    <n v="43.82"/>
    <n v="37.97"/>
    <n v="0"/>
    <s v="New"/>
    <s v="Robert Scott MD"/>
    <n v="0"/>
  </r>
  <r>
    <x v="185"/>
    <s v="Evening"/>
    <s v="Walk-in"/>
    <n v="221.75"/>
    <n v="113.27"/>
    <n v="5"/>
    <s v="New"/>
    <s v="Robin Rice"/>
    <n v="44.35"/>
  </r>
  <r>
    <x v="111"/>
    <s v="Evening"/>
    <s v="Facebook"/>
    <n v="295.83"/>
    <n v="181.78"/>
    <n v="12"/>
    <s v="Returning"/>
    <s v="Sandra Rivera"/>
    <n v="24.6525"/>
  </r>
  <r>
    <x v="26"/>
    <s v="Morning"/>
    <s v="Referral"/>
    <n v="327.83"/>
    <n v="88.18"/>
    <n v="7"/>
    <s v="New"/>
    <s v="Brittany Macdonald"/>
    <n v="46.832857142857144"/>
  </r>
  <r>
    <x v="52"/>
    <s v="Evening"/>
    <s v="Referral"/>
    <n v="450.15"/>
    <n v="99.85"/>
    <n v="9"/>
    <s v="New"/>
    <s v="Matthew Bates"/>
    <n v="50.016666666666666"/>
  </r>
  <r>
    <x v="229"/>
    <s v="Afternoon"/>
    <s v="Facebook"/>
    <n v="146.71"/>
    <n v="120.92"/>
    <n v="2"/>
    <s v="Returning"/>
    <s v="Shelia Moore"/>
    <n v="73.355000000000004"/>
  </r>
  <r>
    <x v="223"/>
    <s v="Afternoon"/>
    <s v="Walk-in"/>
    <n v="256.72000000000003"/>
    <n v="76.959999999999994"/>
    <n v="5"/>
    <s v="New"/>
    <s v="Michelle Santana"/>
    <n v="51.344000000000008"/>
  </r>
  <r>
    <x v="12"/>
    <s v="Evening"/>
    <s v="Instagram"/>
    <n v="289.73"/>
    <n v="80.510000000000005"/>
    <n v="4"/>
    <s v="New"/>
    <s v="Ashley Robinson"/>
    <n v="72.432500000000005"/>
  </r>
  <r>
    <x v="12"/>
    <s v="Morning"/>
    <s v="Facebook"/>
    <n v="355.76"/>
    <n v="296.5"/>
    <n v="4"/>
    <s v="Returning"/>
    <s v="Daniel Kim"/>
    <n v="88.94"/>
  </r>
  <r>
    <x v="205"/>
    <s v="Afternoon"/>
    <s v="Facebook"/>
    <n v="255.01"/>
    <n v="112.22"/>
    <n v="4"/>
    <s v="Returning"/>
    <s v="Grace Nichols"/>
    <n v="63.752499999999998"/>
  </r>
  <r>
    <x v="189"/>
    <s v="Evening"/>
    <s v="Facebook"/>
    <n v="125.76"/>
    <n v="41.38"/>
    <n v="1"/>
    <s v="Returning"/>
    <s v="Tom Henderson"/>
    <n v="125.76"/>
  </r>
  <r>
    <x v="230"/>
    <s v="Morning"/>
    <s v="Referral"/>
    <n v="291.3"/>
    <n v="111.66"/>
    <n v="6"/>
    <s v="Returning"/>
    <s v="Margaret Shaw"/>
    <n v="48.550000000000004"/>
  </r>
  <r>
    <x v="231"/>
    <s v="Night"/>
    <s v="Facebook"/>
    <n v="237.31"/>
    <n v="64.41"/>
    <n v="7"/>
    <s v="New"/>
    <s v="Jennifer Nguyen"/>
    <n v="33.901428571428575"/>
  </r>
  <r>
    <x v="232"/>
    <s v="Night"/>
    <s v="Instagram"/>
    <n v="169.82"/>
    <n v="62.62"/>
    <n v="2"/>
    <s v="New"/>
    <s v="Karen Adams"/>
    <n v="84.91"/>
  </r>
  <r>
    <x v="233"/>
    <s v="Afternoon"/>
    <s v="Google Ads"/>
    <n v="189.9"/>
    <n v="78.72"/>
    <n v="2"/>
    <s v="New"/>
    <s v="Gabriel Andrews"/>
    <n v="94.95"/>
  </r>
  <r>
    <x v="234"/>
    <s v="Afternoon"/>
    <s v="Referral"/>
    <n v="26.15"/>
    <n v="6.5"/>
    <n v="0"/>
    <s v="Returning"/>
    <s v="Bobby Howard"/>
    <n v="0"/>
  </r>
  <r>
    <x v="24"/>
    <s v="Morning"/>
    <s v="Walk-in"/>
    <n v="285.99"/>
    <n v="120.4"/>
    <n v="3"/>
    <s v="New"/>
    <s v="Timothy Morris"/>
    <n v="95.33"/>
  </r>
  <r>
    <x v="235"/>
    <s v="Morning"/>
    <s v="Instagram"/>
    <n v="125.97"/>
    <n v="28.66"/>
    <n v="7"/>
    <s v="New"/>
    <s v="Richard Rivera"/>
    <n v="17.995714285714286"/>
  </r>
  <r>
    <x v="236"/>
    <s v="Evening"/>
    <s v="Referral"/>
    <n v="441.9"/>
    <n v="162.05000000000001"/>
    <n v="7"/>
    <s v="Returning"/>
    <s v="Tammy Graves"/>
    <n v="63.128571428571426"/>
  </r>
  <r>
    <x v="35"/>
    <s v="Morning"/>
    <s v="Walk-in"/>
    <n v="466.86"/>
    <n v="264.67"/>
    <n v="12"/>
    <s v="New"/>
    <s v="Joshua Ellis III"/>
    <n v="38.905000000000001"/>
  </r>
  <r>
    <x v="50"/>
    <s v="Morning"/>
    <s v="Walk-in"/>
    <n v="459.66"/>
    <n v="141.38"/>
    <n v="11"/>
    <s v="Returning"/>
    <s v="Amy Fields"/>
    <n v="41.787272727272729"/>
  </r>
  <r>
    <x v="108"/>
    <s v="Night"/>
    <s v="Google Ads"/>
    <n v="165.03"/>
    <n v="58.94"/>
    <n v="2"/>
    <s v="Returning"/>
    <s v="Janice Clay"/>
    <n v="82.515000000000001"/>
  </r>
  <r>
    <x v="109"/>
    <s v="Afternoon"/>
    <s v="Walk-in"/>
    <n v="65.989999999999995"/>
    <n v="56.55"/>
    <n v="1"/>
    <s v="Returning"/>
    <s v="Jessica Morris"/>
    <n v="65.989999999999995"/>
  </r>
  <r>
    <x v="180"/>
    <s v="Morning"/>
    <s v="Walk-in"/>
    <n v="124.92"/>
    <n v="53.52"/>
    <n v="2"/>
    <s v="New"/>
    <s v="Paul Wilson"/>
    <n v="62.46"/>
  </r>
  <r>
    <x v="237"/>
    <s v="Night"/>
    <s v="Walk-in"/>
    <n v="18.36"/>
    <n v="5.57"/>
    <n v="0"/>
    <s v="Returning"/>
    <s v="Katherine Scott"/>
    <n v="0"/>
  </r>
  <r>
    <x v="204"/>
    <s v="Evening"/>
    <s v="Email"/>
    <n v="243.3"/>
    <n v="70.849999999999994"/>
    <n v="6"/>
    <s v="Returning"/>
    <s v="Louis Kelly"/>
    <n v="40.550000000000004"/>
  </r>
  <r>
    <x v="149"/>
    <s v="Night"/>
    <s v="Google Ads"/>
    <n v="49.26"/>
    <n v="11.36"/>
    <n v="0"/>
    <s v="New"/>
    <s v="Randall Osborne"/>
    <n v="0"/>
  </r>
  <r>
    <x v="238"/>
    <s v="Night"/>
    <s v="Instagram"/>
    <n v="458.01"/>
    <n v="174.19"/>
    <n v="10"/>
    <s v="Returning"/>
    <s v="Stephen Carr"/>
    <n v="45.801000000000002"/>
  </r>
  <r>
    <x v="162"/>
    <s v="Evening"/>
    <s v="Instagram"/>
    <n v="377.39"/>
    <n v="225.56"/>
    <n v="4"/>
    <s v="Returning"/>
    <s v="Kyle Young"/>
    <n v="94.347499999999997"/>
  </r>
  <r>
    <x v="239"/>
    <s v="Morning"/>
    <s v="Walk-in"/>
    <n v="459.32"/>
    <n v="200.55"/>
    <n v="13"/>
    <s v="New"/>
    <s v="Susan Williams"/>
    <n v="35.332307692307694"/>
  </r>
  <r>
    <x v="21"/>
    <s v="Night"/>
    <s v="Referral"/>
    <n v="194.92"/>
    <n v="56.51"/>
    <n v="4"/>
    <s v="Returning"/>
    <s v="Heather Gordon"/>
    <n v="48.73"/>
  </r>
  <r>
    <x v="215"/>
    <s v="Evening"/>
    <s v="Walk-in"/>
    <n v="92.12"/>
    <n v="32.729999999999997"/>
    <n v="3"/>
    <s v="Returning"/>
    <s v="Russell Foster"/>
    <n v="30.706666666666667"/>
  </r>
  <r>
    <x v="240"/>
    <s v="Afternoon"/>
    <s v="Instagram"/>
    <n v="40.729999999999997"/>
    <n v="13.77"/>
    <n v="0"/>
    <s v="New"/>
    <s v="Andrew Blake"/>
    <n v="0"/>
  </r>
  <r>
    <x v="209"/>
    <s v="Afternoon"/>
    <s v="Email"/>
    <n v="187.86"/>
    <n v="130.69"/>
    <n v="12"/>
    <s v="New"/>
    <s v="John Fowler"/>
    <n v="15.655000000000001"/>
  </r>
  <r>
    <x v="241"/>
    <s v="Night"/>
    <s v="Facebook"/>
    <n v="265.7"/>
    <n v="68.28"/>
    <n v="20"/>
    <s v="New"/>
    <s v="Douglas Martinez"/>
    <n v="13.285"/>
  </r>
  <r>
    <x v="173"/>
    <s v="Night"/>
    <s v="Email"/>
    <n v="413.76"/>
    <n v="88.22"/>
    <n v="7"/>
    <s v="Returning"/>
    <s v="Joshua Mcgee"/>
    <n v="59.10857142857143"/>
  </r>
  <r>
    <x v="242"/>
    <s v="Evening"/>
    <s v="Instagram"/>
    <n v="337.57"/>
    <n v="114.66"/>
    <n v="7"/>
    <s v="New"/>
    <s v="Matthew Jackson"/>
    <n v="48.224285714285713"/>
  </r>
  <r>
    <x v="46"/>
    <s v="Morning"/>
    <s v="Instagram"/>
    <n v="72.92"/>
    <n v="15.81"/>
    <n v="0"/>
    <s v="New"/>
    <s v="Juan Bradley"/>
    <n v="0"/>
  </r>
  <r>
    <x v="111"/>
    <s v="Evening"/>
    <s v="Walk-in"/>
    <n v="493.14"/>
    <n v="191.33"/>
    <n v="5"/>
    <s v="New"/>
    <s v="Dawn Pena"/>
    <n v="98.628"/>
  </r>
  <r>
    <x v="14"/>
    <s v="Afternoon"/>
    <s v="Referral"/>
    <n v="351.62"/>
    <n v="348.41"/>
    <n v="25"/>
    <s v="Returning"/>
    <s v="Bradley Schultz"/>
    <n v="14.0648"/>
  </r>
  <r>
    <x v="243"/>
    <s v="Morning"/>
    <s v="Referral"/>
    <n v="188.82"/>
    <n v="142.57"/>
    <n v="8"/>
    <s v="Returning"/>
    <s v="Amanda Smith"/>
    <n v="23.602499999999999"/>
  </r>
  <r>
    <x v="118"/>
    <s v="Evening"/>
    <s v="Instagram"/>
    <n v="247.16"/>
    <n v="62.75"/>
    <n v="3"/>
    <s v="New"/>
    <s v="Thomas Spencer"/>
    <n v="82.38666666666667"/>
  </r>
  <r>
    <x v="41"/>
    <s v="Morning"/>
    <s v="Email"/>
    <n v="420.37"/>
    <n v="381.35"/>
    <n v="41"/>
    <s v="Returning"/>
    <s v="Scott Harrell"/>
    <n v="10.252926829268294"/>
  </r>
  <r>
    <x v="244"/>
    <s v="Afternoon"/>
    <s v="Instagram"/>
    <n v="153.38"/>
    <n v="109.64"/>
    <n v="4"/>
    <s v="New"/>
    <s v="David Norton"/>
    <n v="38.344999999999999"/>
  </r>
  <r>
    <x v="245"/>
    <s v="Afternoon"/>
    <s v="Email"/>
    <n v="61.14"/>
    <n v="20.27"/>
    <n v="0"/>
    <s v="New"/>
    <s v="Jennifer Burgess"/>
    <n v="0"/>
  </r>
  <r>
    <x v="155"/>
    <s v="Night"/>
    <s v="Walk-in"/>
    <n v="366.8"/>
    <n v="264.47000000000003"/>
    <n v="26"/>
    <s v="New"/>
    <s v="Gregory Green"/>
    <n v="14.107692307692307"/>
  </r>
  <r>
    <x v="246"/>
    <s v="Night"/>
    <s v="Facebook"/>
    <n v="483.45"/>
    <n v="313.44"/>
    <n v="11"/>
    <s v="Returning"/>
    <s v="Alan Sanchez"/>
    <n v="43.949999999999996"/>
  </r>
  <r>
    <x v="228"/>
    <s v="Evening"/>
    <s v="Google Ads"/>
    <n v="173.73"/>
    <n v="49.51"/>
    <n v="2"/>
    <s v="New"/>
    <s v="James Gilbert"/>
    <n v="86.864999999999995"/>
  </r>
  <r>
    <x v="172"/>
    <s v="Afternoon"/>
    <s v="Referral"/>
    <n v="125.81"/>
    <n v="43.78"/>
    <n v="4"/>
    <s v="Returning"/>
    <s v="Scott Velazquez"/>
    <n v="31.452500000000001"/>
  </r>
  <r>
    <x v="247"/>
    <s v="Morning"/>
    <s v="Email"/>
    <n v="323.63"/>
    <n v="85.04"/>
    <n v="3"/>
    <s v="New"/>
    <s v="Jennifer Graves"/>
    <n v="107.87666666666667"/>
  </r>
  <r>
    <x v="118"/>
    <s v="Morning"/>
    <s v="Instagram"/>
    <n v="132.47999999999999"/>
    <n v="66.53"/>
    <n v="1"/>
    <s v="New"/>
    <s v="Anthony Cook II"/>
    <n v="132.47999999999999"/>
  </r>
  <r>
    <x v="109"/>
    <s v="Morning"/>
    <s v="Referral"/>
    <n v="210.07"/>
    <n v="58.91"/>
    <n v="2"/>
    <s v="Returning"/>
    <s v="Sarah Evans"/>
    <n v="105.035"/>
  </r>
  <r>
    <x v="238"/>
    <s v="Night"/>
    <s v="Facebook"/>
    <n v="177.94"/>
    <n v="49.98"/>
    <n v="8"/>
    <s v="New"/>
    <s v="Ashley Vazquez"/>
    <n v="22.2425"/>
  </r>
  <r>
    <x v="85"/>
    <s v="Night"/>
    <s v="Google Ads"/>
    <n v="216.28"/>
    <n v="63.62"/>
    <n v="7"/>
    <s v="New"/>
    <s v="Samantha Bailey"/>
    <n v="30.897142857142857"/>
  </r>
  <r>
    <x v="100"/>
    <s v="Evening"/>
    <s v="Email"/>
    <n v="308.83999999999997"/>
    <n v="85.15"/>
    <n v="4"/>
    <s v="New"/>
    <s v="Mark Vega"/>
    <n v="77.209999999999994"/>
  </r>
  <r>
    <x v="248"/>
    <s v="Evening"/>
    <s v="Email"/>
    <n v="54.93"/>
    <n v="15.51"/>
    <n v="3"/>
    <s v="New"/>
    <s v="Holly Williams"/>
    <n v="18.309999999999999"/>
  </r>
  <r>
    <x v="249"/>
    <s v="Morning"/>
    <s v="Email"/>
    <n v="322.32"/>
    <n v="122.19"/>
    <n v="3"/>
    <s v="Returning"/>
    <s v="Dr. Tiffany Booker"/>
    <n v="107.44"/>
  </r>
  <r>
    <x v="250"/>
    <s v="Evening"/>
    <s v="Instagram"/>
    <n v="175.17"/>
    <n v="39.04"/>
    <n v="2"/>
    <s v="New"/>
    <s v="Sarah Banks"/>
    <n v="87.584999999999994"/>
  </r>
  <r>
    <x v="0"/>
    <s v="Night"/>
    <s v="Email"/>
    <n v="214.47"/>
    <n v="86.98"/>
    <n v="6"/>
    <s v="Returning"/>
    <s v="Kristin Valencia"/>
    <n v="35.744999999999997"/>
  </r>
  <r>
    <x v="251"/>
    <s v="Morning"/>
    <s v="Google Ads"/>
    <n v="364.4"/>
    <n v="238.68"/>
    <n v="4"/>
    <s v="New"/>
    <s v="Jordan Baxter"/>
    <n v="91.1"/>
  </r>
  <r>
    <x v="126"/>
    <s v="Morning"/>
    <s v="Referral"/>
    <n v="77.459999999999994"/>
    <n v="31.58"/>
    <n v="2"/>
    <s v="Returning"/>
    <s v="Ann Moore"/>
    <n v="38.729999999999997"/>
  </r>
  <r>
    <x v="252"/>
    <s v="Night"/>
    <s v="Instagram"/>
    <n v="332.32"/>
    <n v="83.42"/>
    <n v="4"/>
    <s v="Returning"/>
    <s v="David Dunlap"/>
    <n v="83.08"/>
  </r>
  <r>
    <x v="253"/>
    <s v="Morning"/>
    <s v="Referral"/>
    <n v="204.91"/>
    <n v="100.57"/>
    <n v="2"/>
    <s v="New"/>
    <s v="John Hunt"/>
    <n v="102.455"/>
  </r>
  <r>
    <x v="98"/>
    <s v="Morning"/>
    <s v="Instagram"/>
    <n v="351.35"/>
    <n v="77.73"/>
    <n v="3"/>
    <s v="New"/>
    <s v="James Griffin"/>
    <n v="117.11666666666667"/>
  </r>
  <r>
    <x v="49"/>
    <s v="Night"/>
    <s v="Referral"/>
    <n v="415.44"/>
    <n v="99.62"/>
    <n v="9"/>
    <s v="Returning"/>
    <s v="Sandra Guerra"/>
    <n v="46.16"/>
  </r>
  <r>
    <x v="232"/>
    <s v="Night"/>
    <s v="Google Ads"/>
    <n v="329.59"/>
    <n v="80.5"/>
    <n v="3"/>
    <s v="New"/>
    <s v="Angela Harrington"/>
    <n v="109.86333333333333"/>
  </r>
  <r>
    <x v="254"/>
    <s v="Afternoon"/>
    <s v="Referral"/>
    <n v="231.48"/>
    <n v="61.62"/>
    <n v="5"/>
    <s v="New"/>
    <s v="Laura Garcia"/>
    <n v="46.295999999999999"/>
  </r>
  <r>
    <x v="182"/>
    <s v="Night"/>
    <s v="Instagram"/>
    <n v="133.62"/>
    <n v="58.97"/>
    <n v="3"/>
    <s v="New"/>
    <s v="Joy Brooks"/>
    <n v="44.54"/>
  </r>
  <r>
    <x v="215"/>
    <s v="Afternoon"/>
    <s v="Instagram"/>
    <n v="302.22000000000003"/>
    <n v="188.62"/>
    <n v="15"/>
    <s v="New"/>
    <s v="Kenneth Watts"/>
    <n v="20.148000000000003"/>
  </r>
  <r>
    <x v="133"/>
    <s v="Night"/>
    <s v="Instagram"/>
    <n v="457.42"/>
    <n v="436.88"/>
    <n v="6"/>
    <s v="New"/>
    <s v="Ricky Munoz"/>
    <n v="76.236666666666665"/>
  </r>
  <r>
    <x v="179"/>
    <s v="Evening"/>
    <s v="Referral"/>
    <n v="19.95"/>
    <n v="12.25"/>
    <n v="0"/>
    <s v="Returning"/>
    <s v="Daniel Garcia"/>
    <n v="0"/>
  </r>
  <r>
    <x v="31"/>
    <s v="Night"/>
    <s v="Google Ads"/>
    <n v="285.3"/>
    <n v="75.319999999999993"/>
    <n v="3"/>
    <s v="Returning"/>
    <s v="Lisa Thompson"/>
    <n v="95.100000000000009"/>
  </r>
  <r>
    <x v="243"/>
    <s v="Afternoon"/>
    <s v="Email"/>
    <n v="296.52"/>
    <n v="119.09"/>
    <n v="14"/>
    <s v="New"/>
    <s v="Olivia Holmes"/>
    <n v="21.18"/>
  </r>
  <r>
    <x v="56"/>
    <s v="Evening"/>
    <s v="Email"/>
    <n v="145.94999999999999"/>
    <n v="62.35"/>
    <n v="2"/>
    <s v="Returning"/>
    <s v="Mary Alvarez"/>
    <n v="72.974999999999994"/>
  </r>
  <r>
    <x v="255"/>
    <s v="Afternoon"/>
    <s v="Email"/>
    <n v="110.92"/>
    <n v="29.2"/>
    <n v="2"/>
    <s v="Returning"/>
    <s v="Jeffrey Gray"/>
    <n v="55.46"/>
  </r>
  <r>
    <x v="197"/>
    <s v="Morning"/>
    <s v="Walk-in"/>
    <n v="253.8"/>
    <n v="118.85"/>
    <n v="11"/>
    <s v="New"/>
    <s v="Steven Olson"/>
    <n v="23.072727272727274"/>
  </r>
  <r>
    <x v="33"/>
    <s v="Evening"/>
    <s v="Referral"/>
    <n v="104.08"/>
    <n v="46.28"/>
    <n v="3"/>
    <s v="New"/>
    <s v="Eric Salazar"/>
    <n v="34.693333333333335"/>
  </r>
  <r>
    <x v="256"/>
    <s v="Afternoon"/>
    <s v="Instagram"/>
    <n v="425.76"/>
    <n v="87.12"/>
    <n v="5"/>
    <s v="Returning"/>
    <s v="Michelle Fowler"/>
    <n v="85.152000000000001"/>
  </r>
  <r>
    <x v="0"/>
    <s v="Evening"/>
    <s v="Walk-in"/>
    <n v="291.26"/>
    <n v="81.39"/>
    <n v="7"/>
    <s v="Returning"/>
    <s v="William Reynolds"/>
    <n v="41.60857142857143"/>
  </r>
  <r>
    <x v="257"/>
    <s v="Morning"/>
    <s v="Facebook"/>
    <n v="108.04"/>
    <n v="59.72"/>
    <n v="2"/>
    <s v="Returning"/>
    <s v="Johnathan Rogers"/>
    <n v="54.02"/>
  </r>
  <r>
    <x v="246"/>
    <s v="Evening"/>
    <s v="Instagram"/>
    <n v="64.819999999999993"/>
    <n v="15.74"/>
    <n v="0"/>
    <s v="New"/>
    <s v="Justin Sampson"/>
    <n v="0"/>
  </r>
  <r>
    <x v="258"/>
    <s v="Afternoon"/>
    <s v="Email"/>
    <n v="112.47"/>
    <n v="26.04"/>
    <n v="1"/>
    <s v="Returning"/>
    <s v="Sandra Baker"/>
    <n v="112.47"/>
  </r>
  <r>
    <x v="259"/>
    <s v="Afternoon"/>
    <s v="Google Ads"/>
    <n v="74.52"/>
    <n v="22.37"/>
    <n v="1"/>
    <s v="Returning"/>
    <s v="Stephanie Tucker"/>
    <n v="74.52"/>
  </r>
  <r>
    <x v="46"/>
    <s v="Night"/>
    <s v="Email"/>
    <n v="480.24"/>
    <n v="172.8"/>
    <n v="5"/>
    <s v="Returning"/>
    <s v="Melissa Evans"/>
    <n v="96.048000000000002"/>
  </r>
  <r>
    <x v="1"/>
    <s v="Afternoon"/>
    <s v="Email"/>
    <n v="220.46"/>
    <n v="219.99"/>
    <n v="2"/>
    <s v="Returning"/>
    <s v="Daniel Wheeler"/>
    <n v="110.23"/>
  </r>
  <r>
    <x v="139"/>
    <s v="Morning"/>
    <s v="Walk-in"/>
    <n v="258.01"/>
    <n v="59.66"/>
    <n v="5"/>
    <s v="New"/>
    <s v="Zachary Beck"/>
    <n v="51.601999999999997"/>
  </r>
  <r>
    <x v="25"/>
    <s v="Night"/>
    <s v="Email"/>
    <n v="269.23"/>
    <n v="54.47"/>
    <n v="4"/>
    <s v="Returning"/>
    <s v="Travis Schneider"/>
    <n v="67.307500000000005"/>
  </r>
  <r>
    <x v="103"/>
    <s v="Morning"/>
    <s v="Referral"/>
    <n v="167.94"/>
    <n v="113.55"/>
    <n v="4"/>
    <s v="New"/>
    <s v="Scott Miranda"/>
    <n v="41.984999999999999"/>
  </r>
  <r>
    <x v="260"/>
    <s v="Afternoon"/>
    <s v="Facebook"/>
    <n v="65.22"/>
    <n v="16.920000000000002"/>
    <n v="1"/>
    <s v="Returning"/>
    <s v="Deborah Alvarado"/>
    <n v="65.22"/>
  </r>
  <r>
    <x v="254"/>
    <s v="Evening"/>
    <s v="Referral"/>
    <n v="86.42"/>
    <n v="21.56"/>
    <n v="6"/>
    <s v="Returning"/>
    <s v="Mary Benson"/>
    <n v="14.403333333333334"/>
  </r>
  <r>
    <x v="199"/>
    <s v="Evening"/>
    <s v="Referral"/>
    <n v="145.44999999999999"/>
    <n v="40.270000000000003"/>
    <n v="4"/>
    <s v="Returning"/>
    <s v="Mr. Tommy Mcdonald"/>
    <n v="36.362499999999997"/>
  </r>
  <r>
    <x v="207"/>
    <s v="Night"/>
    <s v="Referral"/>
    <n v="11.51"/>
    <n v="5.23"/>
    <n v="0"/>
    <s v="New"/>
    <s v="Jennifer Garcia"/>
    <n v="0"/>
  </r>
  <r>
    <x v="261"/>
    <s v="Evening"/>
    <s v="Referral"/>
    <n v="387.21"/>
    <n v="173.4"/>
    <n v="7"/>
    <s v="New"/>
    <s v="Matthew Simon"/>
    <n v="55.315714285714286"/>
  </r>
  <r>
    <x v="175"/>
    <s v="Afternoon"/>
    <s v="Email"/>
    <n v="350.64"/>
    <n v="179.85"/>
    <n v="5"/>
    <s v="Returning"/>
    <s v="Brandon Ferguson PhD"/>
    <n v="70.128"/>
  </r>
  <r>
    <x v="262"/>
    <s v="Night"/>
    <s v="Google Ads"/>
    <n v="126.66"/>
    <n v="26.28"/>
    <n v="2"/>
    <s v="Returning"/>
    <s v="Daniel Ortega"/>
    <n v="63.33"/>
  </r>
  <r>
    <x v="227"/>
    <s v="Morning"/>
    <s v="Email"/>
    <n v="200.91"/>
    <n v="44.2"/>
    <n v="6"/>
    <s v="New"/>
    <s v="Scott Herrera"/>
    <n v="33.484999999999999"/>
  </r>
  <r>
    <x v="158"/>
    <s v="Night"/>
    <s v="Instagram"/>
    <n v="121.85"/>
    <n v="45.46"/>
    <n v="3"/>
    <s v="New"/>
    <s v="Hannah Smith"/>
    <n v="40.616666666666667"/>
  </r>
  <r>
    <x v="263"/>
    <s v="Night"/>
    <s v="Email"/>
    <n v="188.33"/>
    <n v="39.58"/>
    <n v="2"/>
    <s v="New"/>
    <s v="Nicole Floyd"/>
    <n v="94.165000000000006"/>
  </r>
  <r>
    <x v="59"/>
    <s v="Afternoon"/>
    <s v="Facebook"/>
    <n v="113.21"/>
    <n v="35.130000000000003"/>
    <n v="2"/>
    <s v="New"/>
    <s v="Katelyn Harper"/>
    <n v="56.604999999999997"/>
  </r>
  <r>
    <x v="226"/>
    <s v="Night"/>
    <s v="Walk-in"/>
    <n v="135.91"/>
    <n v="71.69"/>
    <n v="1"/>
    <s v="Returning"/>
    <s v="Heidi Mason"/>
    <n v="135.91"/>
  </r>
  <r>
    <x v="264"/>
    <s v="Evening"/>
    <s v="Instagram"/>
    <n v="14.93"/>
    <n v="6.38"/>
    <n v="0"/>
    <s v="Returning"/>
    <s v="Jennifer Moore"/>
    <n v="0"/>
  </r>
  <r>
    <x v="265"/>
    <s v="Evening"/>
    <s v="Facebook"/>
    <n v="158.35"/>
    <n v="33.28"/>
    <n v="3"/>
    <s v="Returning"/>
    <s v="Kiara Stout"/>
    <n v="52.783333333333331"/>
  </r>
  <r>
    <x v="265"/>
    <s v="Morning"/>
    <s v="Walk-in"/>
    <n v="446.97"/>
    <n v="96.48"/>
    <n v="6"/>
    <s v="Returning"/>
    <s v="Autumn Lee"/>
    <n v="74.495000000000005"/>
  </r>
  <r>
    <x v="256"/>
    <s v="Night"/>
    <s v="Walk-in"/>
    <n v="52.69"/>
    <n v="14.65"/>
    <n v="2"/>
    <s v="New"/>
    <s v="Daniel Fitzgerald"/>
    <n v="26.344999999999999"/>
  </r>
  <r>
    <x v="179"/>
    <s v="Morning"/>
    <s v="Email"/>
    <n v="233.21"/>
    <n v="62.24"/>
    <n v="2"/>
    <s v="New"/>
    <s v="Margaret Wallace"/>
    <n v="116.605"/>
  </r>
  <r>
    <x v="41"/>
    <s v="Afternoon"/>
    <s v="Instagram"/>
    <n v="92.01"/>
    <n v="19.8"/>
    <n v="6"/>
    <s v="New"/>
    <s v="John King"/>
    <n v="15.335000000000001"/>
  </r>
  <r>
    <x v="266"/>
    <s v="Night"/>
    <s v="Referral"/>
    <n v="88.82"/>
    <n v="50.59"/>
    <n v="1"/>
    <s v="Returning"/>
    <s v="Yolanda Wallace"/>
    <n v="88.82"/>
  </r>
  <r>
    <x v="240"/>
    <s v="Morning"/>
    <s v="Walk-in"/>
    <n v="86.85"/>
    <n v="41.02"/>
    <n v="0"/>
    <s v="New"/>
    <s v="Dawn Werner"/>
    <n v="0"/>
  </r>
  <r>
    <x v="149"/>
    <s v="Afternoon"/>
    <s v="Instagram"/>
    <n v="413.56"/>
    <n v="199.81"/>
    <n v="9"/>
    <s v="New"/>
    <s v="Katherine Pacheco"/>
    <n v="45.951111111111111"/>
  </r>
  <r>
    <x v="98"/>
    <s v="Afternoon"/>
    <s v="Email"/>
    <n v="139.91"/>
    <n v="33.53"/>
    <n v="2"/>
    <s v="Returning"/>
    <s v="Danielle Carter"/>
    <n v="69.954999999999998"/>
  </r>
  <r>
    <x v="243"/>
    <s v="Morning"/>
    <s v="Referral"/>
    <n v="168.12"/>
    <n v="151.94"/>
    <n v="9"/>
    <s v="Returning"/>
    <s v="Michelle Armstrong"/>
    <n v="18.68"/>
  </r>
  <r>
    <x v="114"/>
    <s v="Afternoon"/>
    <s v="Instagram"/>
    <n v="453.57"/>
    <n v="123.52"/>
    <n v="5"/>
    <s v="New"/>
    <s v="Kelly Robinson DVM"/>
    <n v="90.713999999999999"/>
  </r>
  <r>
    <x v="182"/>
    <s v="Night"/>
    <s v="Facebook"/>
    <n v="114.31"/>
    <n v="23.31"/>
    <n v="1"/>
    <s v="New"/>
    <s v="Randall Johnson"/>
    <n v="114.31"/>
  </r>
  <r>
    <x v="267"/>
    <s v="Night"/>
    <s v="Email"/>
    <n v="82.58"/>
    <n v="66.349999999999994"/>
    <n v="1"/>
    <s v="Returning"/>
    <s v="Connor Summers"/>
    <n v="82.58"/>
  </r>
  <r>
    <x v="152"/>
    <s v="Night"/>
    <s v="Referral"/>
    <n v="119.33"/>
    <n v="28.61"/>
    <n v="1"/>
    <s v="New"/>
    <s v="Blake Bailey"/>
    <n v="119.33"/>
  </r>
  <r>
    <x v="268"/>
    <s v="Night"/>
    <s v="Google Ads"/>
    <n v="163.22999999999999"/>
    <n v="124.67"/>
    <n v="11"/>
    <s v="New"/>
    <s v="Mary Williams"/>
    <n v="14.839090909090908"/>
  </r>
  <r>
    <x v="58"/>
    <s v="Afternoon"/>
    <s v="Referral"/>
    <n v="62.76"/>
    <n v="23.34"/>
    <n v="0"/>
    <s v="New"/>
    <s v="Paul Bentley"/>
    <n v="0"/>
  </r>
  <r>
    <x v="44"/>
    <s v="Night"/>
    <s v="Facebook"/>
    <n v="24.6"/>
    <n v="12.82"/>
    <n v="0"/>
    <s v="New"/>
    <s v="Richard Nelson"/>
    <n v="0"/>
  </r>
  <r>
    <x v="107"/>
    <s v="Afternoon"/>
    <s v="Email"/>
    <n v="26.57"/>
    <n v="6.55"/>
    <n v="0"/>
    <s v="Returning"/>
    <s v="Joshua Haynes"/>
    <n v="0"/>
  </r>
  <r>
    <x v="58"/>
    <s v="Night"/>
    <s v="Facebook"/>
    <n v="460.46"/>
    <n v="159.97"/>
    <n v="8"/>
    <s v="Returning"/>
    <s v="Joseph Edwards"/>
    <n v="57.557499999999997"/>
  </r>
  <r>
    <x v="269"/>
    <s v="Evening"/>
    <s v="Facebook"/>
    <n v="272.08999999999997"/>
    <n v="192.59"/>
    <n v="11"/>
    <s v="New"/>
    <s v="Steven Moore"/>
    <n v="24.735454545454544"/>
  </r>
  <r>
    <x v="270"/>
    <s v="Evening"/>
    <s v="Walk-in"/>
    <n v="489.6"/>
    <n v="142.85"/>
    <n v="17"/>
    <s v="New"/>
    <s v="Holly Cochran"/>
    <n v="28.8"/>
  </r>
  <r>
    <x v="6"/>
    <s v="Afternoon"/>
    <s v="Facebook"/>
    <n v="417.22"/>
    <n v="113.38"/>
    <n v="6"/>
    <s v="Returning"/>
    <s v="Joshua Moody"/>
    <n v="69.536666666666676"/>
  </r>
  <r>
    <x v="244"/>
    <s v="Night"/>
    <s v="Referral"/>
    <n v="379.85"/>
    <n v="114.5"/>
    <n v="4"/>
    <s v="New"/>
    <s v="Jill Rhodes"/>
    <n v="94.962500000000006"/>
  </r>
  <r>
    <x v="228"/>
    <s v="Night"/>
    <s v="Instagram"/>
    <n v="257.68"/>
    <n v="254.82"/>
    <n v="4"/>
    <s v="New"/>
    <s v="Craig Patterson"/>
    <n v="64.42"/>
  </r>
  <r>
    <x v="240"/>
    <s v="Afternoon"/>
    <s v="Instagram"/>
    <n v="323.04000000000002"/>
    <n v="77.92"/>
    <n v="4"/>
    <s v="New"/>
    <s v="Mrs. Megan Kelly DDS"/>
    <n v="80.760000000000005"/>
  </r>
  <r>
    <x v="266"/>
    <s v="Afternoon"/>
    <s v="Instagram"/>
    <n v="454.26"/>
    <n v="163.66999999999999"/>
    <n v="5"/>
    <s v="Returning"/>
    <s v="John Gibson"/>
    <n v="90.852000000000004"/>
  </r>
  <r>
    <x v="35"/>
    <s v="Night"/>
    <s v="Email"/>
    <n v="273.31"/>
    <n v="170.78"/>
    <n v="3"/>
    <s v="New"/>
    <s v="Joshua Nelson"/>
    <n v="91.103333333333339"/>
  </r>
  <r>
    <x v="16"/>
    <s v="Morning"/>
    <s v="Walk-in"/>
    <n v="260.43"/>
    <n v="56.94"/>
    <n v="4"/>
    <s v="Returning"/>
    <s v="Daniel Owen"/>
    <n v="65.107500000000002"/>
  </r>
  <r>
    <x v="4"/>
    <s v="Afternoon"/>
    <s v="Instagram"/>
    <n v="168.42"/>
    <n v="77.72"/>
    <n v="2"/>
    <s v="Returning"/>
    <s v="Nicole Salazar"/>
    <n v="84.21"/>
  </r>
  <r>
    <x v="268"/>
    <s v="Evening"/>
    <s v="Email"/>
    <n v="260.2"/>
    <n v="146.93"/>
    <n v="3"/>
    <s v="New"/>
    <s v="Colton Munoz"/>
    <n v="86.733333333333334"/>
  </r>
  <r>
    <x v="271"/>
    <s v="Afternoon"/>
    <s v="Instagram"/>
    <n v="16.97"/>
    <n v="3.71"/>
    <n v="0"/>
    <s v="Returning"/>
    <s v="Emily Vasquez"/>
    <n v="0"/>
  </r>
  <r>
    <x v="159"/>
    <s v="Evening"/>
    <s v="Google Ads"/>
    <n v="62.09"/>
    <n v="22.68"/>
    <n v="2"/>
    <s v="New"/>
    <s v="Lucas Reynolds"/>
    <n v="31.045000000000002"/>
  </r>
  <r>
    <x v="48"/>
    <s v="Morning"/>
    <s v="Walk-in"/>
    <n v="82.33"/>
    <n v="16.850000000000001"/>
    <n v="4"/>
    <s v="Returning"/>
    <s v="Tammy Edwards"/>
    <n v="20.5825"/>
  </r>
  <r>
    <x v="5"/>
    <s v="Evening"/>
    <s v="Facebook"/>
    <n v="17.48"/>
    <n v="14.49"/>
    <n v="0"/>
    <s v="Returning"/>
    <s v="Monica Gutierrez"/>
    <n v="0"/>
  </r>
  <r>
    <x v="109"/>
    <s v="Morning"/>
    <s v="Facebook"/>
    <n v="259.08"/>
    <n v="101.71"/>
    <n v="7"/>
    <s v="New"/>
    <s v="Stacey Sampson"/>
    <n v="37.011428571428567"/>
  </r>
  <r>
    <x v="190"/>
    <s v="Afternoon"/>
    <s v="Facebook"/>
    <n v="31.93"/>
    <n v="9.4"/>
    <n v="0"/>
    <s v="New"/>
    <s v="Victor Gonzalez"/>
    <n v="0"/>
  </r>
  <r>
    <x v="117"/>
    <s v="Afternoon"/>
    <s v="Google Ads"/>
    <n v="254.8"/>
    <n v="67.209999999999994"/>
    <n v="7"/>
    <s v="New"/>
    <s v="Valerie Contreras"/>
    <n v="36.4"/>
  </r>
  <r>
    <x v="219"/>
    <s v="Evening"/>
    <s v="Facebook"/>
    <n v="223.09"/>
    <n v="80.989999999999995"/>
    <n v="6"/>
    <s v="Returning"/>
    <s v="Suzanne Nunez"/>
    <n v="37.181666666666665"/>
  </r>
  <r>
    <x v="272"/>
    <s v="Night"/>
    <s v="Walk-in"/>
    <n v="266.33999999999997"/>
    <n v="61.54"/>
    <n v="3"/>
    <s v="Returning"/>
    <s v="Jackson Fuller"/>
    <n v="88.779999999999987"/>
  </r>
  <r>
    <x v="75"/>
    <s v="Night"/>
    <s v="Facebook"/>
    <n v="309.08"/>
    <n v="177.14"/>
    <n v="12"/>
    <s v="Returning"/>
    <s v="Kristina Hernandez"/>
    <n v="25.756666666666664"/>
  </r>
  <r>
    <x v="147"/>
    <s v="Afternoon"/>
    <s v="Facebook"/>
    <n v="466.3"/>
    <n v="205.82"/>
    <n v="5"/>
    <s v="New"/>
    <s v="Kayla Mccann"/>
    <n v="93.26"/>
  </r>
  <r>
    <x v="165"/>
    <s v="Evening"/>
    <s v="Google Ads"/>
    <n v="305.16000000000003"/>
    <n v="294.74"/>
    <n v="19"/>
    <s v="Returning"/>
    <s v="Travis Caldwell"/>
    <n v="16.061052631578949"/>
  </r>
  <r>
    <x v="30"/>
    <s v="Afternoon"/>
    <s v="Facebook"/>
    <n v="209.29"/>
    <n v="173.01"/>
    <n v="4"/>
    <s v="Returning"/>
    <s v="Nicholas Pacheco"/>
    <n v="52.322499999999998"/>
  </r>
  <r>
    <x v="263"/>
    <s v="Evening"/>
    <s v="Referral"/>
    <n v="162.24"/>
    <n v="53.38"/>
    <n v="3"/>
    <s v="Returning"/>
    <s v="Michelle Marsh"/>
    <n v="54.080000000000005"/>
  </r>
  <r>
    <x v="150"/>
    <s v="Afternoon"/>
    <s v="Facebook"/>
    <n v="196.23"/>
    <n v="43.29"/>
    <n v="3"/>
    <s v="New"/>
    <s v="Jonathon Gallagher"/>
    <n v="65.41"/>
  </r>
  <r>
    <x v="169"/>
    <s v="Morning"/>
    <s v="Walk-in"/>
    <n v="324.72000000000003"/>
    <n v="87.72"/>
    <n v="7"/>
    <s v="New"/>
    <s v="Todd Garcia"/>
    <n v="46.388571428571431"/>
  </r>
  <r>
    <x v="128"/>
    <s v="Evening"/>
    <s v="Referral"/>
    <n v="267.94"/>
    <n v="55.66"/>
    <n v="12"/>
    <s v="New"/>
    <s v="Megan Krueger"/>
    <n v="22.328333333333333"/>
  </r>
  <r>
    <x v="161"/>
    <s v="Morning"/>
    <s v="Facebook"/>
    <n v="485.68"/>
    <n v="252.51"/>
    <n v="13"/>
    <s v="Returning"/>
    <s v="Carol Baker"/>
    <n v="37.36"/>
  </r>
  <r>
    <x v="273"/>
    <s v="Evening"/>
    <s v="Referral"/>
    <n v="51.95"/>
    <n v="10.55"/>
    <n v="0"/>
    <s v="Returning"/>
    <s v="Erica Moore"/>
    <n v="0"/>
  </r>
  <r>
    <x v="56"/>
    <s v="Evening"/>
    <s v="Google Ads"/>
    <n v="13.28"/>
    <n v="9.1300000000000008"/>
    <n v="0"/>
    <s v="Returning"/>
    <s v="Thomas Richards"/>
    <n v="0"/>
  </r>
  <r>
    <x v="76"/>
    <s v="Night"/>
    <s v="Facebook"/>
    <n v="357.04"/>
    <n v="173.25"/>
    <n v="5"/>
    <s v="Returning"/>
    <s v="Kimberly Shaffer"/>
    <n v="71.408000000000001"/>
  </r>
  <r>
    <x v="191"/>
    <s v="Night"/>
    <s v="Instagram"/>
    <n v="101.62"/>
    <n v="24"/>
    <n v="3"/>
    <s v="Returning"/>
    <s v="Gary Montgomery"/>
    <n v="33.873333333333335"/>
  </r>
  <r>
    <x v="235"/>
    <s v="Evening"/>
    <s v="Walk-in"/>
    <n v="399.91"/>
    <n v="99.28"/>
    <n v="22"/>
    <s v="New"/>
    <s v="William Blake"/>
    <n v="18.177727272727275"/>
  </r>
  <r>
    <x v="274"/>
    <s v="Afternoon"/>
    <s v="Walk-in"/>
    <n v="91.05"/>
    <n v="28.83"/>
    <n v="0"/>
    <s v="New"/>
    <s v="Dennis Soto"/>
    <n v="0"/>
  </r>
  <r>
    <x v="57"/>
    <s v="Morning"/>
    <s v="Facebook"/>
    <n v="205.69"/>
    <n v="157.15"/>
    <n v="5"/>
    <s v="Returning"/>
    <s v="Jaime Lewis"/>
    <n v="41.137999999999998"/>
  </r>
  <r>
    <x v="275"/>
    <s v="Afternoon"/>
    <s v="Walk-in"/>
    <n v="78.489999999999995"/>
    <n v="43.48"/>
    <n v="3"/>
    <s v="New"/>
    <s v="Robert Ramirez"/>
    <n v="26.16333333333333"/>
  </r>
  <r>
    <x v="204"/>
    <s v="Night"/>
    <s v="Referral"/>
    <n v="478.42"/>
    <n v="102.17"/>
    <n v="9"/>
    <s v="Returning"/>
    <s v="Ashley Davis"/>
    <n v="53.157777777777781"/>
  </r>
  <r>
    <x v="110"/>
    <s v="Evening"/>
    <s v="Referral"/>
    <n v="175.32"/>
    <n v="48.26"/>
    <n v="2"/>
    <s v="Returning"/>
    <s v="Kim Horn"/>
    <n v="87.66"/>
  </r>
  <r>
    <x v="68"/>
    <s v="Afternoon"/>
    <s v="Email"/>
    <n v="176.97"/>
    <n v="52.4"/>
    <n v="3"/>
    <s v="New"/>
    <s v="Grace Lewis"/>
    <n v="58.99"/>
  </r>
  <r>
    <x v="172"/>
    <s v="Morning"/>
    <s v="Facebook"/>
    <n v="219.11"/>
    <n v="215.28"/>
    <n v="3"/>
    <s v="New"/>
    <s v="Chelsea Burch"/>
    <n v="73.036666666666676"/>
  </r>
  <r>
    <x v="73"/>
    <s v="Afternoon"/>
    <s v="Google Ads"/>
    <n v="77.83"/>
    <n v="35.18"/>
    <n v="1"/>
    <s v="New"/>
    <s v="Brianna Harris"/>
    <n v="77.83"/>
  </r>
  <r>
    <x v="226"/>
    <s v="Morning"/>
    <s v="Instagram"/>
    <n v="371.53"/>
    <n v="106.78"/>
    <n v="4"/>
    <s v="New"/>
    <s v="Maria Garcia"/>
    <n v="92.882499999999993"/>
  </r>
  <r>
    <x v="233"/>
    <s v="Afternoon"/>
    <s v="Referral"/>
    <n v="309.97000000000003"/>
    <n v="72.709999999999994"/>
    <n v="6"/>
    <s v="New"/>
    <s v="Jill Bean"/>
    <n v="51.661666666666669"/>
  </r>
  <r>
    <x v="151"/>
    <s v="Afternoon"/>
    <s v="Facebook"/>
    <n v="125.42"/>
    <n v="50.48"/>
    <n v="1"/>
    <s v="Returning"/>
    <s v="Eric Garcia"/>
    <n v="125.42"/>
  </r>
  <r>
    <x v="124"/>
    <s v="Night"/>
    <s v="Referral"/>
    <n v="260.44"/>
    <n v="62.4"/>
    <n v="4"/>
    <s v="New"/>
    <s v="Diana Crawford"/>
    <n v="65.11"/>
  </r>
  <r>
    <x v="94"/>
    <s v="Night"/>
    <s v="Walk-in"/>
    <n v="203.39"/>
    <n v="70.2"/>
    <n v="11"/>
    <s v="New"/>
    <s v="James Taylor"/>
    <n v="18.489999999999998"/>
  </r>
  <r>
    <x v="150"/>
    <s v="Afternoon"/>
    <s v="Instagram"/>
    <n v="281.37"/>
    <n v="85.6"/>
    <n v="3"/>
    <s v="Returning"/>
    <s v="Benjamin Stanley"/>
    <n v="93.79"/>
  </r>
  <r>
    <x v="33"/>
    <s v="Evening"/>
    <s v="Email"/>
    <n v="62.15"/>
    <n v="17.11"/>
    <n v="0"/>
    <s v="Returning"/>
    <s v="David Adams"/>
    <n v="0"/>
  </r>
  <r>
    <x v="13"/>
    <s v="Morning"/>
    <s v="Instagram"/>
    <n v="410.14"/>
    <n v="109.24"/>
    <n v="5"/>
    <s v="Returning"/>
    <s v="Brent Lopez"/>
    <n v="82.027999999999992"/>
  </r>
  <r>
    <x v="216"/>
    <s v="Evening"/>
    <s v="Google Ads"/>
    <n v="328.91"/>
    <n v="90.14"/>
    <n v="4"/>
    <s v="Returning"/>
    <s v="Daniel Price"/>
    <n v="82.227500000000006"/>
  </r>
  <r>
    <x v="276"/>
    <s v="Night"/>
    <s v="Facebook"/>
    <n v="123.88"/>
    <n v="72.739999999999995"/>
    <n v="4"/>
    <s v="New"/>
    <s v="Jordan Johns"/>
    <n v="30.97"/>
  </r>
  <r>
    <x v="264"/>
    <s v="Night"/>
    <s v="Referral"/>
    <n v="425.63"/>
    <n v="271.95999999999998"/>
    <n v="16"/>
    <s v="New"/>
    <s v="Eddie Velez"/>
    <n v="26.601875"/>
  </r>
  <r>
    <x v="124"/>
    <s v="Afternoon"/>
    <s v="Referral"/>
    <n v="404.48"/>
    <n v="208.95"/>
    <n v="15"/>
    <s v="Returning"/>
    <s v="Kenneth Esparza"/>
    <n v="26.965333333333334"/>
  </r>
  <r>
    <x v="160"/>
    <s v="Evening"/>
    <s v="Email"/>
    <n v="333.71"/>
    <n v="66.84"/>
    <n v="3"/>
    <s v="New"/>
    <s v="Karen Rodriguez"/>
    <n v="111.23666666666666"/>
  </r>
  <r>
    <x v="24"/>
    <s v="Morning"/>
    <s v="Facebook"/>
    <n v="442.2"/>
    <n v="242"/>
    <n v="5"/>
    <s v="New"/>
    <s v="Patricia Bennett"/>
    <n v="88.44"/>
  </r>
  <r>
    <x v="79"/>
    <s v="Afternoon"/>
    <s v="Facebook"/>
    <n v="401.6"/>
    <n v="120.33"/>
    <n v="7"/>
    <s v="New"/>
    <s v="Jacqueline Webb"/>
    <n v="57.371428571428574"/>
  </r>
  <r>
    <x v="126"/>
    <s v="Night"/>
    <s v="Walk-in"/>
    <n v="103.8"/>
    <n v="21.93"/>
    <n v="2"/>
    <s v="New"/>
    <s v="Melissa Jones"/>
    <n v="51.9"/>
  </r>
  <r>
    <x v="169"/>
    <s v="Morning"/>
    <s v="Instagram"/>
    <n v="19.75"/>
    <n v="16.690000000000001"/>
    <n v="0"/>
    <s v="New"/>
    <s v="Tyler Porter"/>
    <n v="0"/>
  </r>
  <r>
    <x v="79"/>
    <s v="Night"/>
    <s v="Facebook"/>
    <n v="52.19"/>
    <n v="14.87"/>
    <n v="0"/>
    <s v="New"/>
    <s v="Joshua Singleton"/>
    <n v="0"/>
  </r>
  <r>
    <x v="10"/>
    <s v="Afternoon"/>
    <s v="Referral"/>
    <n v="405.85"/>
    <n v="120.36"/>
    <n v="6"/>
    <s v="Returning"/>
    <s v="Anthony Evans"/>
    <n v="67.641666666666666"/>
  </r>
  <r>
    <x v="197"/>
    <s v="Morning"/>
    <s v="Facebook"/>
    <n v="441.21"/>
    <n v="270.52"/>
    <n v="8"/>
    <s v="Returning"/>
    <s v="Robin Walker"/>
    <n v="55.151249999999997"/>
  </r>
  <r>
    <x v="173"/>
    <s v="Evening"/>
    <s v="Google Ads"/>
    <n v="189.81"/>
    <n v="42.03"/>
    <n v="3"/>
    <s v="New"/>
    <s v="Ronald Martin"/>
    <n v="63.27"/>
  </r>
  <r>
    <x v="208"/>
    <s v="Night"/>
    <s v="Facebook"/>
    <n v="263.67"/>
    <n v="62.47"/>
    <n v="6"/>
    <s v="Returning"/>
    <s v="Martha Flynn"/>
    <n v="43.945"/>
  </r>
  <r>
    <x v="162"/>
    <s v="Morning"/>
    <s v="Referral"/>
    <n v="158.36000000000001"/>
    <n v="49.11"/>
    <n v="2"/>
    <s v="Returning"/>
    <s v="Jeffrey Evans"/>
    <n v="79.180000000000007"/>
  </r>
  <r>
    <x v="220"/>
    <s v="Afternoon"/>
    <s v="Google Ads"/>
    <n v="158.22"/>
    <n v="53.14"/>
    <n v="2"/>
    <s v="Returning"/>
    <s v="Angela Johnson"/>
    <n v="79.11"/>
  </r>
  <r>
    <x v="277"/>
    <s v="Evening"/>
    <s v="Instagram"/>
    <n v="14.82"/>
    <n v="5.5"/>
    <n v="0"/>
    <s v="New"/>
    <s v="Melinda Hall"/>
    <n v="0"/>
  </r>
  <r>
    <x v="229"/>
    <s v="Night"/>
    <s v="Referral"/>
    <n v="432.72"/>
    <n v="127.68"/>
    <n v="12"/>
    <s v="New"/>
    <s v="Jasmine Buck"/>
    <n v="36.06"/>
  </r>
  <r>
    <x v="278"/>
    <s v="Night"/>
    <s v="Referral"/>
    <n v="146.86000000000001"/>
    <n v="34.909999999999997"/>
    <n v="7"/>
    <s v="Returning"/>
    <s v="Laura Sanford"/>
    <n v="20.98"/>
  </r>
  <r>
    <x v="279"/>
    <s v="Night"/>
    <s v="Email"/>
    <n v="190.44"/>
    <n v="44.82"/>
    <n v="2"/>
    <s v="New"/>
    <s v="Nicole Brewer"/>
    <n v="95.22"/>
  </r>
  <r>
    <x v="125"/>
    <s v="Morning"/>
    <s v="Facebook"/>
    <n v="243.37"/>
    <n v="54.98"/>
    <n v="3"/>
    <s v="New"/>
    <s v="Carlos Olsen"/>
    <n v="81.123333333333335"/>
  </r>
  <r>
    <x v="173"/>
    <s v="Evening"/>
    <s v="Referral"/>
    <n v="489.58"/>
    <n v="382.11"/>
    <n v="10"/>
    <s v="New"/>
    <s v="Dr. Linda Fleming MD"/>
    <n v="48.957999999999998"/>
  </r>
  <r>
    <x v="280"/>
    <s v="Night"/>
    <s v="Facebook"/>
    <n v="333.87"/>
    <n v="162.93"/>
    <n v="3"/>
    <s v="Returning"/>
    <s v="Scott Hansen"/>
    <n v="111.29"/>
  </r>
  <r>
    <x v="123"/>
    <s v="Night"/>
    <s v="Instagram"/>
    <n v="310.41000000000003"/>
    <n v="168.57"/>
    <n v="8"/>
    <s v="Returning"/>
    <s v="James Gardner"/>
    <n v="38.801250000000003"/>
  </r>
  <r>
    <x v="281"/>
    <s v="Night"/>
    <s v="Google Ads"/>
    <n v="151.51"/>
    <n v="66.98"/>
    <n v="3"/>
    <s v="Returning"/>
    <s v="Julie Smith"/>
    <n v="50.50333333333333"/>
  </r>
  <r>
    <x v="21"/>
    <s v="Afternoon"/>
    <s v="Facebook"/>
    <n v="276.36"/>
    <n v="86.51"/>
    <n v="3"/>
    <s v="New"/>
    <s v="Bruce Rivera"/>
    <n v="92.12"/>
  </r>
  <r>
    <x v="282"/>
    <s v="Afternoon"/>
    <s v="Facebook"/>
    <n v="126.38"/>
    <n v="93.27"/>
    <n v="4"/>
    <s v="Returning"/>
    <s v="Kyle Walsh"/>
    <n v="31.594999999999999"/>
  </r>
  <r>
    <x v="174"/>
    <s v="Morning"/>
    <s v="Walk-in"/>
    <n v="299.54000000000002"/>
    <n v="93.16"/>
    <n v="7"/>
    <s v="New"/>
    <s v="Charles Baxter"/>
    <n v="42.791428571428575"/>
  </r>
  <r>
    <x v="247"/>
    <s v="Evening"/>
    <s v="Walk-in"/>
    <n v="221.57"/>
    <n v="154.01"/>
    <n v="7"/>
    <s v="Returning"/>
    <s v="Jennifer Smith"/>
    <n v="31.65285714285714"/>
  </r>
  <r>
    <x v="283"/>
    <s v="Evening"/>
    <s v="Referral"/>
    <n v="10.33"/>
    <n v="3.55"/>
    <n v="0"/>
    <s v="Returning"/>
    <s v="Jay Moss"/>
    <n v="0"/>
  </r>
  <r>
    <x v="269"/>
    <s v="Afternoon"/>
    <s v="Referral"/>
    <n v="463.32"/>
    <n v="96.17"/>
    <n v="5"/>
    <s v="Returning"/>
    <s v="Krista Hicks"/>
    <n v="92.664000000000001"/>
  </r>
  <r>
    <x v="126"/>
    <s v="Morning"/>
    <s v="Walk-in"/>
    <n v="111.71"/>
    <n v="24.95"/>
    <n v="3"/>
    <s v="New"/>
    <s v="Donald Smith"/>
    <n v="37.236666666666665"/>
  </r>
  <r>
    <x v="131"/>
    <s v="Evening"/>
    <s v="Referral"/>
    <n v="199.35"/>
    <n v="159.66999999999999"/>
    <n v="2"/>
    <s v="New"/>
    <s v="Tanya Hall"/>
    <n v="99.674999999999997"/>
  </r>
  <r>
    <x v="138"/>
    <s v="Night"/>
    <s v="Instagram"/>
    <n v="468"/>
    <n v="106.3"/>
    <n v="5"/>
    <s v="Returning"/>
    <s v="Isabel Hall"/>
    <n v="93.6"/>
  </r>
  <r>
    <x v="48"/>
    <s v="Afternoon"/>
    <s v="Email"/>
    <n v="47.07"/>
    <n v="44.07"/>
    <n v="0"/>
    <s v="New"/>
    <s v="Elizabeth Fleming"/>
    <n v="0"/>
  </r>
  <r>
    <x v="46"/>
    <s v="Night"/>
    <s v="Referral"/>
    <n v="129.38999999999999"/>
    <n v="107.22"/>
    <n v="1"/>
    <s v="New"/>
    <s v="Angela Russell"/>
    <n v="129.38999999999999"/>
  </r>
  <r>
    <x v="276"/>
    <s v="Afternoon"/>
    <s v="Google Ads"/>
    <n v="208.55"/>
    <n v="43.22"/>
    <n v="10"/>
    <s v="Returning"/>
    <s v="Stephen Nguyen"/>
    <n v="20.855"/>
  </r>
  <r>
    <x v="85"/>
    <s v="Morning"/>
    <s v="Facebook"/>
    <n v="162.46"/>
    <n v="37.89"/>
    <n v="1"/>
    <s v="Returning"/>
    <s v="Eric Hull"/>
    <n v="162.46"/>
  </r>
  <r>
    <x v="264"/>
    <s v="Evening"/>
    <s v="Email"/>
    <n v="470.46"/>
    <n v="222.01"/>
    <n v="12"/>
    <s v="New"/>
    <s v="Daniel Vaughn"/>
    <n v="39.204999999999998"/>
  </r>
  <r>
    <x v="284"/>
    <s v="Morning"/>
    <s v="Instagram"/>
    <n v="360.97"/>
    <n v="106.68"/>
    <n v="4"/>
    <s v="Returning"/>
    <s v="Alexander Martin"/>
    <n v="90.242500000000007"/>
  </r>
  <r>
    <x v="176"/>
    <s v="Night"/>
    <s v="Google Ads"/>
    <n v="228.38"/>
    <n v="88.43"/>
    <n v="2"/>
    <s v="Returning"/>
    <s v="Anthony Morton"/>
    <n v="114.19"/>
  </r>
  <r>
    <x v="131"/>
    <s v="Evening"/>
    <s v="Email"/>
    <n v="173.28"/>
    <n v="48.05"/>
    <n v="2"/>
    <s v="New"/>
    <s v="Thomas Sanchez"/>
    <n v="86.64"/>
  </r>
  <r>
    <x v="153"/>
    <s v="Afternoon"/>
    <s v="Instagram"/>
    <n v="373.69"/>
    <n v="318.83999999999997"/>
    <n v="4"/>
    <s v="New"/>
    <s v="Gary Palmer"/>
    <n v="93.422499999999999"/>
  </r>
  <r>
    <x v="209"/>
    <s v="Afternoon"/>
    <s v="Instagram"/>
    <n v="281.67"/>
    <n v="77.84"/>
    <n v="3"/>
    <s v="Returning"/>
    <s v="Michelle Knight"/>
    <n v="93.89"/>
  </r>
  <r>
    <x v="265"/>
    <s v="Afternoon"/>
    <s v="Referral"/>
    <n v="202.31"/>
    <n v="76.59"/>
    <n v="3"/>
    <s v="Returning"/>
    <s v="Daniel Morton"/>
    <n v="67.436666666666667"/>
  </r>
  <r>
    <x v="13"/>
    <s v="Night"/>
    <s v="Facebook"/>
    <n v="482.1"/>
    <n v="344.6"/>
    <n v="6"/>
    <s v="Returning"/>
    <s v="Jordan Vasquez"/>
    <n v="80.350000000000009"/>
  </r>
  <r>
    <x v="73"/>
    <s v="Evening"/>
    <s v="Email"/>
    <n v="132.68"/>
    <n v="29.76"/>
    <n v="4"/>
    <s v="New"/>
    <s v="Scott Lyons Jr."/>
    <n v="33.17"/>
  </r>
  <r>
    <x v="285"/>
    <s v="Afternoon"/>
    <s v="Email"/>
    <n v="75.489999999999995"/>
    <n v="25.45"/>
    <n v="1"/>
    <s v="New"/>
    <s v="Jonathan Solomon"/>
    <n v="75.489999999999995"/>
  </r>
  <r>
    <x v="179"/>
    <s v="Afternoon"/>
    <s v="Referral"/>
    <n v="422.47"/>
    <n v="86.6"/>
    <n v="7"/>
    <s v="Returning"/>
    <s v="Elizabeth Anderson"/>
    <n v="60.352857142857147"/>
  </r>
  <r>
    <x v="130"/>
    <s v="Evening"/>
    <s v="Walk-in"/>
    <n v="485.8"/>
    <n v="104.17"/>
    <n v="5"/>
    <s v="New"/>
    <s v="Melissa Smith"/>
    <n v="97.16"/>
  </r>
  <r>
    <x v="90"/>
    <s v="Morning"/>
    <s v="Referral"/>
    <n v="288.01"/>
    <n v="87.37"/>
    <n v="4"/>
    <s v="Returning"/>
    <s v="James Fernandez"/>
    <n v="72.002499999999998"/>
  </r>
  <r>
    <x v="286"/>
    <s v="Morning"/>
    <s v="Instagram"/>
    <n v="396.01"/>
    <n v="289.14"/>
    <n v="5"/>
    <s v="Returning"/>
    <s v="Mark Peters"/>
    <n v="79.201999999999998"/>
  </r>
  <r>
    <x v="287"/>
    <s v="Night"/>
    <s v="Instagram"/>
    <n v="472.28"/>
    <n v="143.30000000000001"/>
    <n v="6"/>
    <s v="New"/>
    <s v="David Cruz"/>
    <n v="78.713333333333324"/>
  </r>
  <r>
    <x v="82"/>
    <s v="Night"/>
    <s v="Email"/>
    <n v="185.16"/>
    <n v="114.85"/>
    <n v="6"/>
    <s v="New"/>
    <s v="Peter Chavez"/>
    <n v="30.86"/>
  </r>
  <r>
    <x v="288"/>
    <s v="Afternoon"/>
    <s v="Email"/>
    <n v="250.51"/>
    <n v="198.14"/>
    <n v="2"/>
    <s v="Returning"/>
    <s v="Judith Glenn"/>
    <n v="125.255"/>
  </r>
  <r>
    <x v="55"/>
    <s v="Afternoon"/>
    <s v="Walk-in"/>
    <n v="60.4"/>
    <n v="14.28"/>
    <n v="0"/>
    <s v="New"/>
    <s v="Antonio Hughes"/>
    <n v="0"/>
  </r>
  <r>
    <x v="131"/>
    <s v="Evening"/>
    <s v="Facebook"/>
    <n v="460.35"/>
    <n v="191.59"/>
    <n v="10"/>
    <s v="Returning"/>
    <s v="Frederick Finley"/>
    <n v="46.035000000000004"/>
  </r>
  <r>
    <x v="215"/>
    <s v="Afternoon"/>
    <s v="Email"/>
    <n v="130.71"/>
    <n v="44.16"/>
    <n v="3"/>
    <s v="Returning"/>
    <s v="Tara Lloyd"/>
    <n v="43.57"/>
  </r>
  <r>
    <x v="192"/>
    <s v="Night"/>
    <s v="Facebook"/>
    <n v="94.15"/>
    <n v="24.35"/>
    <n v="3"/>
    <s v="New"/>
    <s v="Mark Wilkinson"/>
    <n v="31.383333333333336"/>
  </r>
  <r>
    <x v="0"/>
    <s v="Night"/>
    <s v="Facebook"/>
    <n v="272.3"/>
    <n v="80.209999999999994"/>
    <n v="6"/>
    <s v="New"/>
    <s v="Margaret Kennedy"/>
    <n v="45.383333333333333"/>
  </r>
  <r>
    <x v="36"/>
    <s v="Evening"/>
    <s v="Email"/>
    <n v="263.56"/>
    <n v="66.61"/>
    <n v="25"/>
    <s v="Returning"/>
    <s v="Darren Thompson"/>
    <n v="10.542400000000001"/>
  </r>
  <r>
    <x v="9"/>
    <s v="Morning"/>
    <s v="Walk-in"/>
    <n v="405.89"/>
    <n v="155.97999999999999"/>
    <n v="9"/>
    <s v="Returning"/>
    <s v="Jennifer Poole"/>
    <n v="45.098888888888887"/>
  </r>
  <r>
    <x v="165"/>
    <s v="Evening"/>
    <s v="Referral"/>
    <n v="243.12"/>
    <n v="191.42"/>
    <n v="3"/>
    <s v="New"/>
    <s v="Felicia Fischer"/>
    <n v="81.040000000000006"/>
  </r>
  <r>
    <x v="289"/>
    <s v="Night"/>
    <s v="Google Ads"/>
    <n v="127.23"/>
    <n v="29.31"/>
    <n v="1"/>
    <s v="New"/>
    <s v="Dr. Zachary Peterson DDS"/>
    <n v="127.23"/>
  </r>
  <r>
    <x v="152"/>
    <s v="Evening"/>
    <s v="Walk-in"/>
    <n v="447.52"/>
    <n v="168.23"/>
    <n v="4"/>
    <s v="Returning"/>
    <s v="Douglas Ferguson"/>
    <n v="111.88"/>
  </r>
  <r>
    <x v="271"/>
    <s v="Afternoon"/>
    <s v="Facebook"/>
    <n v="77.209999999999994"/>
    <n v="25.56"/>
    <n v="0"/>
    <s v="New"/>
    <s v="Eric Marks"/>
    <n v="0"/>
  </r>
  <r>
    <x v="290"/>
    <s v="Night"/>
    <s v="Instagram"/>
    <n v="323.25"/>
    <n v="68.5"/>
    <n v="3"/>
    <s v="Returning"/>
    <s v="Robert Anthony"/>
    <n v="107.75"/>
  </r>
  <r>
    <x v="40"/>
    <s v="Afternoon"/>
    <s v="Referral"/>
    <n v="474.51"/>
    <n v="111.43"/>
    <n v="5"/>
    <s v="Returning"/>
    <s v="Wanda Hughes"/>
    <n v="94.902000000000001"/>
  </r>
  <r>
    <x v="71"/>
    <s v="Evening"/>
    <s v="Instagram"/>
    <n v="73.44"/>
    <n v="17.829999999999998"/>
    <n v="0"/>
    <s v="Returning"/>
    <s v="Sarah Martin"/>
    <n v="0"/>
  </r>
  <r>
    <x v="54"/>
    <s v="Night"/>
    <s v="Referral"/>
    <n v="278.77"/>
    <n v="76.489999999999995"/>
    <n v="3"/>
    <s v="Returning"/>
    <s v="Kristopher Allison"/>
    <n v="92.923333333333332"/>
  </r>
  <r>
    <x v="291"/>
    <s v="Afternoon"/>
    <s v="Email"/>
    <n v="73.739999999999995"/>
    <n v="30.48"/>
    <n v="1"/>
    <s v="New"/>
    <s v="Heather Riley"/>
    <n v="73.739999999999995"/>
  </r>
  <r>
    <x v="249"/>
    <s v="Morning"/>
    <s v="Walk-in"/>
    <n v="137.13999999999999"/>
    <n v="49.4"/>
    <n v="8"/>
    <s v="New"/>
    <s v="Rebekah Gutierrez"/>
    <n v="17.142499999999998"/>
  </r>
  <r>
    <x v="292"/>
    <s v="Afternoon"/>
    <s v="Walk-in"/>
    <n v="185.31"/>
    <n v="162.88"/>
    <n v="4"/>
    <s v="Returning"/>
    <s v="Brian Webb"/>
    <n v="46.327500000000001"/>
  </r>
  <r>
    <x v="222"/>
    <s v="Morning"/>
    <s v="Facebook"/>
    <n v="167.31"/>
    <n v="48.09"/>
    <n v="2"/>
    <s v="Returning"/>
    <s v="Kaitlyn Parker MD"/>
    <n v="83.655000000000001"/>
  </r>
  <r>
    <x v="262"/>
    <s v="Morning"/>
    <s v="Google Ads"/>
    <n v="438"/>
    <n v="174.44"/>
    <n v="10"/>
    <s v="Returning"/>
    <s v="Patrick Barnes"/>
    <n v="43.8"/>
  </r>
  <r>
    <x v="180"/>
    <s v="Night"/>
    <s v="Facebook"/>
    <n v="255.87"/>
    <n v="193.06"/>
    <n v="2"/>
    <s v="New"/>
    <s v="Jorge Tyler"/>
    <n v="127.935"/>
  </r>
  <r>
    <x v="293"/>
    <s v="Afternoon"/>
    <s v="Google Ads"/>
    <n v="319.22000000000003"/>
    <n v="154.05000000000001"/>
    <n v="15"/>
    <s v="New"/>
    <s v="James Ray"/>
    <n v="21.281333333333336"/>
  </r>
  <r>
    <x v="280"/>
    <s v="Afternoon"/>
    <s v="Email"/>
    <n v="210.97"/>
    <n v="83.2"/>
    <n v="4"/>
    <s v="New"/>
    <s v="George Harding"/>
    <n v="52.7425"/>
  </r>
  <r>
    <x v="257"/>
    <s v="Evening"/>
    <s v="Referral"/>
    <n v="146.91"/>
    <n v="50.7"/>
    <n v="2"/>
    <s v="New"/>
    <s v="Olivia Carpenter"/>
    <n v="73.454999999999998"/>
  </r>
  <r>
    <x v="212"/>
    <s v="Morning"/>
    <s v="Instagram"/>
    <n v="434.57"/>
    <n v="255.38"/>
    <n v="4"/>
    <s v="New"/>
    <s v="Deanna Jennings"/>
    <n v="108.6425"/>
  </r>
  <r>
    <x v="27"/>
    <s v="Night"/>
    <s v="Facebook"/>
    <n v="114.96"/>
    <n v="32.200000000000003"/>
    <n v="6"/>
    <s v="Returning"/>
    <s v="Hannah Butler"/>
    <n v="19.16"/>
  </r>
  <r>
    <x v="119"/>
    <s v="Night"/>
    <s v="Email"/>
    <n v="378.14"/>
    <n v="77.53"/>
    <n v="5"/>
    <s v="Returning"/>
    <s v="Jamie Lawrence"/>
    <n v="75.628"/>
  </r>
  <r>
    <x v="123"/>
    <s v="Night"/>
    <s v="Walk-in"/>
    <n v="417.04"/>
    <n v="277.18"/>
    <n v="5"/>
    <s v="Returning"/>
    <s v="Tammy Finley"/>
    <n v="83.408000000000001"/>
  </r>
  <r>
    <x v="133"/>
    <s v="Morning"/>
    <s v="Referral"/>
    <n v="247.59"/>
    <n v="84.94"/>
    <n v="4"/>
    <s v="New"/>
    <s v="Jennifer Robinson"/>
    <n v="61.897500000000001"/>
  </r>
  <r>
    <x v="30"/>
    <s v="Evening"/>
    <s v="Walk-in"/>
    <n v="73.81"/>
    <n v="26.97"/>
    <n v="1"/>
    <s v="New"/>
    <s v="Jason Kelley"/>
    <n v="73.81"/>
  </r>
  <r>
    <x v="35"/>
    <s v="Morning"/>
    <s v="Referral"/>
    <n v="106.5"/>
    <n v="82.07"/>
    <n v="2"/>
    <s v="New"/>
    <s v="Randall Ramos"/>
    <n v="53.25"/>
  </r>
  <r>
    <x v="93"/>
    <s v="Morning"/>
    <s v="Google Ads"/>
    <n v="398.59"/>
    <n v="102.7"/>
    <n v="11"/>
    <s v="Returning"/>
    <s v="Jesus Carlson"/>
    <n v="36.235454545454544"/>
  </r>
  <r>
    <x v="239"/>
    <s v="Morning"/>
    <s v="Facebook"/>
    <n v="347.55"/>
    <n v="69.84"/>
    <n v="3"/>
    <s v="Returning"/>
    <s v="Peter Harris"/>
    <n v="115.85000000000001"/>
  </r>
  <r>
    <x v="252"/>
    <s v="Morning"/>
    <s v="Referral"/>
    <n v="18.739999999999998"/>
    <n v="7.19"/>
    <n v="0"/>
    <s v="Returning"/>
    <s v="Samantha Thomas"/>
    <n v="0"/>
  </r>
  <r>
    <x v="65"/>
    <s v="Evening"/>
    <s v="Google Ads"/>
    <n v="359.54"/>
    <n v="167.37"/>
    <n v="7"/>
    <s v="New"/>
    <s v="John White"/>
    <n v="51.362857142857145"/>
  </r>
  <r>
    <x v="29"/>
    <s v="Evening"/>
    <s v="Email"/>
    <n v="478.85"/>
    <n v="264.39"/>
    <n v="15"/>
    <s v="New"/>
    <s v="Olivia Wallace"/>
    <n v="31.923333333333336"/>
  </r>
  <r>
    <x v="234"/>
    <s v="Night"/>
    <s v="Google Ads"/>
    <n v="145.85"/>
    <n v="35.29"/>
    <n v="3"/>
    <s v="New"/>
    <s v="Angela Potts"/>
    <n v="48.616666666666667"/>
  </r>
  <r>
    <x v="228"/>
    <s v="Afternoon"/>
    <s v="Google Ads"/>
    <n v="282.89"/>
    <n v="197.71"/>
    <n v="6"/>
    <s v="Returning"/>
    <s v="Virginia Martinez"/>
    <n v="47.148333333333333"/>
  </r>
  <r>
    <x v="294"/>
    <s v="Morning"/>
    <s v="Email"/>
    <n v="16.52"/>
    <n v="4.84"/>
    <n v="1"/>
    <s v="Returning"/>
    <s v="Jennifer Lopez"/>
    <n v="16.52"/>
  </r>
  <r>
    <x v="295"/>
    <s v="Evening"/>
    <s v="Facebook"/>
    <n v="275.83"/>
    <n v="100.33"/>
    <n v="3"/>
    <s v="New"/>
    <s v="Jennifer Rasmussen"/>
    <n v="91.943333333333328"/>
  </r>
  <r>
    <x v="296"/>
    <s v="Morning"/>
    <s v="Google Ads"/>
    <n v="69.78"/>
    <n v="16.809999999999999"/>
    <n v="1"/>
    <s v="New"/>
    <s v="Carol Harris"/>
    <n v="69.78"/>
  </r>
  <r>
    <x v="135"/>
    <s v="Afternoon"/>
    <s v="Referral"/>
    <n v="402.36"/>
    <n v="85.4"/>
    <n v="24"/>
    <s v="New"/>
    <s v="Michael Parsons"/>
    <n v="16.765000000000001"/>
  </r>
  <r>
    <x v="133"/>
    <s v="Morning"/>
    <s v="Walk-in"/>
    <n v="45.36"/>
    <n v="36.979999999999997"/>
    <n v="1"/>
    <s v="Returning"/>
    <s v="Charles Jensen"/>
    <n v="45.36"/>
  </r>
  <r>
    <x v="150"/>
    <s v="Night"/>
    <s v="Instagram"/>
    <n v="14.51"/>
    <n v="3.25"/>
    <n v="0"/>
    <s v="New"/>
    <s v="Darlene Gray"/>
    <n v="0"/>
  </r>
  <r>
    <x v="21"/>
    <s v="Evening"/>
    <s v="Facebook"/>
    <n v="17.21"/>
    <n v="8.76"/>
    <n v="0"/>
    <s v="New"/>
    <s v="Robin Preston"/>
    <n v="0"/>
  </r>
  <r>
    <x v="74"/>
    <s v="Afternoon"/>
    <s v="Walk-in"/>
    <n v="165.45"/>
    <n v="70.39"/>
    <n v="3"/>
    <s v="New"/>
    <s v="Tiffany Gray"/>
    <n v="55.15"/>
  </r>
  <r>
    <x v="224"/>
    <s v="Evening"/>
    <s v="Google Ads"/>
    <n v="421.95"/>
    <n v="124.8"/>
    <n v="13"/>
    <s v="New"/>
    <s v="Mrs. Cristina Stark"/>
    <n v="32.457692307692305"/>
  </r>
  <r>
    <x v="210"/>
    <s v="Afternoon"/>
    <s v="Referral"/>
    <n v="488.18"/>
    <n v="127.37"/>
    <n v="5"/>
    <s v="New"/>
    <s v="Gregg Anderson"/>
    <n v="97.635999999999996"/>
  </r>
  <r>
    <x v="297"/>
    <s v="Evening"/>
    <s v="Email"/>
    <n v="22.76"/>
    <n v="13.6"/>
    <n v="0"/>
    <s v="Returning"/>
    <s v="Joshua Myers"/>
    <n v="0"/>
  </r>
  <r>
    <x v="14"/>
    <s v="Night"/>
    <s v="Google Ads"/>
    <n v="161.24"/>
    <n v="41.11"/>
    <n v="8"/>
    <s v="New"/>
    <s v="Linda Davis"/>
    <n v="20.155000000000001"/>
  </r>
  <r>
    <x v="270"/>
    <s v="Night"/>
    <s v="Instagram"/>
    <n v="363.14"/>
    <n v="107.05"/>
    <n v="31"/>
    <s v="New"/>
    <s v="Dana Baldwin"/>
    <n v="11.714193548387096"/>
  </r>
  <r>
    <x v="98"/>
    <s v="Morning"/>
    <s v="Email"/>
    <n v="453.43"/>
    <n v="101.69"/>
    <n v="8"/>
    <s v="New"/>
    <s v="Richard Hensley"/>
    <n v="56.678750000000001"/>
  </r>
  <r>
    <x v="37"/>
    <s v="Evening"/>
    <s v="Walk-in"/>
    <n v="45.57"/>
    <n v="34.270000000000003"/>
    <n v="0"/>
    <s v="Returning"/>
    <s v="Joseph Clayton"/>
    <n v="0"/>
  </r>
  <r>
    <x v="292"/>
    <s v="Night"/>
    <s v="Facebook"/>
    <n v="70.040000000000006"/>
    <n v="66.930000000000007"/>
    <n v="0"/>
    <s v="New"/>
    <s v="Joseph Chan"/>
    <n v="0"/>
  </r>
  <r>
    <x v="298"/>
    <s v="Morning"/>
    <s v="Walk-in"/>
    <n v="245.43"/>
    <n v="76.430000000000007"/>
    <n v="4"/>
    <s v="Returning"/>
    <s v="Brian Nixon"/>
    <n v="61.357500000000002"/>
  </r>
  <r>
    <x v="299"/>
    <s v="Evening"/>
    <s v="Google Ads"/>
    <n v="162.32"/>
    <n v="76.52"/>
    <n v="2"/>
    <s v="New"/>
    <s v="Pamela Meyer"/>
    <n v="81.16"/>
  </r>
  <r>
    <x v="90"/>
    <s v="Morning"/>
    <s v="Instagram"/>
    <n v="267.14999999999998"/>
    <n v="93.36"/>
    <n v="2"/>
    <s v="Returning"/>
    <s v="Christopher Bell"/>
    <n v="133.57499999999999"/>
  </r>
  <r>
    <x v="198"/>
    <s v="Evening"/>
    <s v="Referral"/>
    <n v="398.93"/>
    <n v="241.57"/>
    <n v="5"/>
    <s v="Returning"/>
    <s v="Charles Pham"/>
    <n v="79.786000000000001"/>
  </r>
  <r>
    <x v="22"/>
    <s v="Morning"/>
    <s v="Google Ads"/>
    <n v="86.31"/>
    <n v="21.53"/>
    <n v="1"/>
    <s v="Returning"/>
    <s v="William Ortiz"/>
    <n v="86.31"/>
  </r>
  <r>
    <x v="10"/>
    <s v="Afternoon"/>
    <s v="Email"/>
    <n v="28.16"/>
    <n v="24.82"/>
    <n v="0"/>
    <s v="Returning"/>
    <s v="Tracy Diaz PhD"/>
    <n v="0"/>
  </r>
  <r>
    <x v="300"/>
    <s v="Afternoon"/>
    <s v="Google Ads"/>
    <n v="481.4"/>
    <n v="122.29"/>
    <n v="9"/>
    <s v="Returning"/>
    <s v="Scott Bean"/>
    <n v="53.488888888888887"/>
  </r>
  <r>
    <x v="301"/>
    <s v="Night"/>
    <s v="Walk-in"/>
    <n v="13"/>
    <n v="4.28"/>
    <n v="0"/>
    <s v="New"/>
    <s v="Marcia Griffin"/>
    <n v="0"/>
  </r>
  <r>
    <x v="245"/>
    <s v="Morning"/>
    <s v="Email"/>
    <n v="275.95999999999998"/>
    <n v="93.42"/>
    <n v="3"/>
    <s v="New"/>
    <s v="Michael Williams"/>
    <n v="91.986666666666665"/>
  </r>
  <r>
    <x v="264"/>
    <s v="Night"/>
    <s v="Referral"/>
    <n v="164.4"/>
    <n v="147.16999999999999"/>
    <n v="2"/>
    <s v="Returning"/>
    <s v="Tiffany Jackson"/>
    <n v="82.2"/>
  </r>
  <r>
    <x v="156"/>
    <s v="Afternoon"/>
    <s v="Walk-in"/>
    <n v="93.99"/>
    <n v="19.87"/>
    <n v="1"/>
    <s v="Returning"/>
    <s v="Benjamin Castillo"/>
    <n v="93.99"/>
  </r>
  <r>
    <x v="298"/>
    <s v="Morning"/>
    <s v="Referral"/>
    <n v="192.15"/>
    <n v="58.85"/>
    <n v="6"/>
    <s v="Returning"/>
    <s v="Anna Novak"/>
    <n v="32.024999999999999"/>
  </r>
  <r>
    <x v="72"/>
    <s v="Evening"/>
    <s v="Instagram"/>
    <n v="235.29"/>
    <n v="74.64"/>
    <n v="4"/>
    <s v="New"/>
    <s v="Kristin Brandt"/>
    <n v="58.822499999999998"/>
  </r>
  <r>
    <x v="213"/>
    <s v="Evening"/>
    <s v="Facebook"/>
    <n v="403.03"/>
    <n v="143.16"/>
    <n v="4"/>
    <s v="New"/>
    <s v="Tiffany Rowe"/>
    <n v="100.75749999999999"/>
  </r>
  <r>
    <x v="135"/>
    <s v="Afternoon"/>
    <s v="Email"/>
    <n v="458.1"/>
    <n v="168.12"/>
    <n v="8"/>
    <s v="Returning"/>
    <s v="Kimberly Kennedy"/>
    <n v="57.262500000000003"/>
  </r>
  <r>
    <x v="302"/>
    <s v="Morning"/>
    <s v="Walk-in"/>
    <n v="460.05"/>
    <n v="142.38999999999999"/>
    <n v="6"/>
    <s v="New"/>
    <s v="Karen Gillespie"/>
    <n v="76.674999999999997"/>
  </r>
  <r>
    <x v="51"/>
    <s v="Evening"/>
    <s v="Google Ads"/>
    <n v="424.61"/>
    <n v="140.25"/>
    <n v="6"/>
    <s v="Returning"/>
    <s v="Christina Salinas"/>
    <n v="70.768333333333331"/>
  </r>
  <r>
    <x v="144"/>
    <s v="Afternoon"/>
    <s v="Referral"/>
    <n v="246.92"/>
    <n v="101.15"/>
    <n v="3"/>
    <s v="Returning"/>
    <s v="Robert Shaffer"/>
    <n v="82.306666666666658"/>
  </r>
  <r>
    <x v="303"/>
    <s v="Morning"/>
    <s v="Email"/>
    <n v="134.22"/>
    <n v="30.34"/>
    <n v="1"/>
    <s v="Returning"/>
    <s v="Rebecca Thompson"/>
    <n v="134.22"/>
  </r>
  <r>
    <x v="137"/>
    <s v="Evening"/>
    <s v="Email"/>
    <n v="303.06"/>
    <n v="91.07"/>
    <n v="9"/>
    <s v="New"/>
    <s v="Kara Estrada"/>
    <n v="33.673333333333332"/>
  </r>
  <r>
    <x v="265"/>
    <s v="Morning"/>
    <s v="Referral"/>
    <n v="99.27"/>
    <n v="29.37"/>
    <n v="1"/>
    <s v="New"/>
    <s v="Eric Simmons"/>
    <n v="99.27"/>
  </r>
  <r>
    <x v="304"/>
    <s v="Morning"/>
    <s v="Instagram"/>
    <n v="350.02"/>
    <n v="191.55"/>
    <n v="16"/>
    <s v="New"/>
    <s v="Philip Weaver"/>
    <n v="21.876249999999999"/>
  </r>
  <r>
    <x v="24"/>
    <s v="Morning"/>
    <s v="Email"/>
    <n v="110.97"/>
    <n v="59.9"/>
    <n v="2"/>
    <s v="New"/>
    <s v="Kaitlin Smith"/>
    <n v="55.484999999999999"/>
  </r>
  <r>
    <x v="105"/>
    <s v="Afternoon"/>
    <s v="Email"/>
    <n v="87.9"/>
    <n v="27.99"/>
    <n v="1"/>
    <s v="New"/>
    <s v="Andrew Rose"/>
    <n v="87.9"/>
  </r>
  <r>
    <x v="254"/>
    <s v="Morning"/>
    <s v="Email"/>
    <n v="82.85"/>
    <n v="17.18"/>
    <n v="6"/>
    <s v="New"/>
    <s v="Michael Hernandez"/>
    <n v="13.808333333333332"/>
  </r>
  <r>
    <x v="78"/>
    <s v="Morning"/>
    <s v="Referral"/>
    <n v="387.13"/>
    <n v="157.03"/>
    <n v="9"/>
    <s v="New"/>
    <s v="Michael Cross"/>
    <n v="43.014444444444443"/>
  </r>
  <r>
    <x v="278"/>
    <s v="Night"/>
    <s v="Referral"/>
    <n v="478.18"/>
    <n v="211.02"/>
    <n v="7"/>
    <s v="Returning"/>
    <s v="April Cummings"/>
    <n v="68.311428571428578"/>
  </r>
  <r>
    <x v="287"/>
    <s v="Night"/>
    <s v="Facebook"/>
    <n v="78.87"/>
    <n v="43.84"/>
    <n v="0"/>
    <s v="Returning"/>
    <s v="Edward Valentine Jr."/>
    <n v="0"/>
  </r>
  <r>
    <x v="55"/>
    <s v="Morning"/>
    <s v="Facebook"/>
    <n v="269.17"/>
    <n v="64.61"/>
    <n v="4"/>
    <s v="New"/>
    <s v="Jonathan Taylor"/>
    <n v="67.292500000000004"/>
  </r>
  <r>
    <x v="305"/>
    <s v="Night"/>
    <s v="Walk-in"/>
    <n v="142.13999999999999"/>
    <n v="32.96"/>
    <n v="1"/>
    <s v="Returning"/>
    <s v="Andrea Oneill"/>
    <n v="142.13999999999999"/>
  </r>
  <r>
    <x v="66"/>
    <s v="Evening"/>
    <s v="Walk-in"/>
    <n v="362.48"/>
    <n v="198.41"/>
    <n v="7"/>
    <s v="New"/>
    <s v="Jason Baxter"/>
    <n v="51.782857142857146"/>
  </r>
  <r>
    <x v="37"/>
    <s v="Afternoon"/>
    <s v="Facebook"/>
    <n v="482.4"/>
    <n v="119.17"/>
    <n v="13"/>
    <s v="New"/>
    <s v="Patrick Chan"/>
    <n v="37.107692307692304"/>
  </r>
  <r>
    <x v="19"/>
    <s v="Night"/>
    <s v="Facebook"/>
    <n v="258.17"/>
    <n v="74.790000000000006"/>
    <n v="3"/>
    <s v="Returning"/>
    <s v="Jared Becker"/>
    <n v="86.056666666666672"/>
  </r>
  <r>
    <x v="91"/>
    <s v="Afternoon"/>
    <s v="Instagram"/>
    <n v="96.53"/>
    <n v="33.880000000000003"/>
    <n v="2"/>
    <s v="Returning"/>
    <s v="Donald Bryan"/>
    <n v="48.265000000000001"/>
  </r>
  <r>
    <x v="306"/>
    <s v="Evening"/>
    <s v="Referral"/>
    <n v="122.3"/>
    <n v="40.29"/>
    <n v="2"/>
    <s v="New"/>
    <s v="Nathan Brown"/>
    <n v="61.15"/>
  </r>
  <r>
    <x v="176"/>
    <s v="Afternoon"/>
    <s v="Email"/>
    <n v="316.51"/>
    <n v="129.72999999999999"/>
    <n v="8"/>
    <s v="Returning"/>
    <s v="Pamela Carter"/>
    <n v="39.563749999999999"/>
  </r>
  <r>
    <x v="307"/>
    <s v="Night"/>
    <s v="Referral"/>
    <n v="179"/>
    <n v="44.26"/>
    <n v="3"/>
    <s v="New"/>
    <s v="Teresa Lopez"/>
    <n v="59.666666666666664"/>
  </r>
  <r>
    <x v="49"/>
    <s v="Morning"/>
    <s v="Instagram"/>
    <n v="395.6"/>
    <n v="98.22"/>
    <n v="7"/>
    <s v="Returning"/>
    <s v="Walter Romero"/>
    <n v="56.51428571428572"/>
  </r>
  <r>
    <x v="167"/>
    <s v="Morning"/>
    <s v="Referral"/>
    <n v="146.33000000000001"/>
    <n v="41.56"/>
    <n v="2"/>
    <s v="Returning"/>
    <s v="Steven Barker II"/>
    <n v="73.165000000000006"/>
  </r>
  <r>
    <x v="217"/>
    <s v="Evening"/>
    <s v="Instagram"/>
    <n v="266.5"/>
    <n v="71.92"/>
    <n v="19"/>
    <s v="Returning"/>
    <s v="Maria Simmons"/>
    <n v="14.026315789473685"/>
  </r>
  <r>
    <x v="308"/>
    <s v="Morning"/>
    <s v="Facebook"/>
    <n v="377.27"/>
    <n v="88.13"/>
    <n v="15"/>
    <s v="New"/>
    <s v="Sharon Rogers"/>
    <n v="25.151333333333334"/>
  </r>
  <r>
    <x v="153"/>
    <s v="Afternoon"/>
    <s v="Google Ads"/>
    <n v="264.99"/>
    <n v="62.7"/>
    <n v="22"/>
    <s v="New"/>
    <s v="Brittany Taylor"/>
    <n v="12.045"/>
  </r>
  <r>
    <x v="28"/>
    <s v="Afternoon"/>
    <s v="Instagram"/>
    <n v="331.23"/>
    <n v="85.6"/>
    <n v="4"/>
    <s v="New"/>
    <s v="Mr. Matthew Peterson"/>
    <n v="82.807500000000005"/>
  </r>
  <r>
    <x v="98"/>
    <s v="Night"/>
    <s v="Facebook"/>
    <n v="388.14"/>
    <n v="96.32"/>
    <n v="8"/>
    <s v="New"/>
    <s v="Lisa Stevens"/>
    <n v="48.517499999999998"/>
  </r>
  <r>
    <x v="269"/>
    <s v="Morning"/>
    <s v="Google Ads"/>
    <n v="198.5"/>
    <n v="61.29"/>
    <n v="3"/>
    <s v="New"/>
    <s v="Andrew Rodriguez"/>
    <n v="66.166666666666671"/>
  </r>
  <r>
    <x v="199"/>
    <s v="Afternoon"/>
    <s v="Walk-in"/>
    <n v="355.29"/>
    <n v="119.45"/>
    <n v="4"/>
    <s v="Returning"/>
    <s v="Lee Boone"/>
    <n v="88.822500000000005"/>
  </r>
  <r>
    <x v="89"/>
    <s v="Night"/>
    <s v="Walk-in"/>
    <n v="432.12"/>
    <n v="136.15"/>
    <n v="14"/>
    <s v="Returning"/>
    <s v="Mr. Luis Bell"/>
    <n v="30.865714285714287"/>
  </r>
  <r>
    <x v="230"/>
    <s v="Afternoon"/>
    <s v="Google Ads"/>
    <n v="327.29000000000002"/>
    <n v="67.45"/>
    <n v="7"/>
    <s v="New"/>
    <s v="Amber Allison"/>
    <n v="46.755714285714291"/>
  </r>
  <r>
    <x v="309"/>
    <s v="Evening"/>
    <s v="Referral"/>
    <n v="440.39"/>
    <n v="231.16"/>
    <n v="14"/>
    <s v="New"/>
    <s v="Nathaniel Gomez"/>
    <n v="31.456428571428571"/>
  </r>
  <r>
    <x v="187"/>
    <s v="Afternoon"/>
    <s v="Facebook"/>
    <n v="460.37"/>
    <n v="108.19"/>
    <n v="5"/>
    <s v="New"/>
    <s v="Michael Montes"/>
    <n v="92.073999999999998"/>
  </r>
  <r>
    <x v="21"/>
    <s v="Night"/>
    <s v="Walk-in"/>
    <n v="116.81"/>
    <n v="108.91"/>
    <n v="1"/>
    <s v="New"/>
    <s v="Aaron Adams"/>
    <n v="116.81"/>
  </r>
  <r>
    <x v="310"/>
    <s v="Morning"/>
    <s v="Walk-in"/>
    <n v="452.97"/>
    <n v="237.9"/>
    <n v="37"/>
    <s v="New"/>
    <s v="Christina Woods"/>
    <n v="12.242432432432434"/>
  </r>
  <r>
    <x v="192"/>
    <s v="Evening"/>
    <s v="Facebook"/>
    <n v="356.75"/>
    <n v="97.86"/>
    <n v="4"/>
    <s v="Returning"/>
    <s v="Christopher Blankenship"/>
    <n v="89.1875"/>
  </r>
  <r>
    <x v="176"/>
    <s v="Morning"/>
    <s v="Facebook"/>
    <n v="235.54"/>
    <n v="172.3"/>
    <n v="2"/>
    <s v="New"/>
    <s v="Vincent Welch"/>
    <n v="117.77"/>
  </r>
  <r>
    <x v="201"/>
    <s v="Night"/>
    <s v="Facebook"/>
    <n v="373.65"/>
    <n v="221.89"/>
    <n v="4"/>
    <s v="New"/>
    <s v="Frank Martinez"/>
    <n v="93.412499999999994"/>
  </r>
  <r>
    <x v="51"/>
    <s v="Morning"/>
    <s v="Instagram"/>
    <n v="338.66"/>
    <n v="154.44999999999999"/>
    <n v="4"/>
    <s v="Returning"/>
    <s v="Daniel Munoz"/>
    <n v="84.665000000000006"/>
  </r>
  <r>
    <x v="260"/>
    <s v="Afternoon"/>
    <s v="Email"/>
    <n v="400.22"/>
    <n v="107.16"/>
    <n v="6"/>
    <s v="New"/>
    <s v="Douglas Martin"/>
    <n v="66.703333333333333"/>
  </r>
  <r>
    <x v="311"/>
    <s v="Evening"/>
    <s v="Facebook"/>
    <n v="476.76"/>
    <n v="329.61"/>
    <n v="6"/>
    <s v="Returning"/>
    <s v="Richard Cook"/>
    <n v="79.459999999999994"/>
  </r>
  <r>
    <x v="312"/>
    <s v="Morning"/>
    <s v="Google Ads"/>
    <n v="372.98"/>
    <n v="233.26"/>
    <n v="9"/>
    <s v="Returning"/>
    <s v="Elizabeth Villarreal"/>
    <n v="41.442222222222227"/>
  </r>
  <r>
    <x v="87"/>
    <s v="Evening"/>
    <s v="Walk-in"/>
    <n v="334.71"/>
    <n v="121.28"/>
    <n v="7"/>
    <s v="New"/>
    <s v="Tracey Melendez MD"/>
    <n v="47.815714285714286"/>
  </r>
  <r>
    <x v="143"/>
    <s v="Night"/>
    <s v="Instagram"/>
    <n v="264.36"/>
    <n v="257.29000000000002"/>
    <n v="7"/>
    <s v="New"/>
    <s v="Samantha Aguilar"/>
    <n v="37.765714285714289"/>
  </r>
  <r>
    <x v="169"/>
    <s v="Night"/>
    <s v="Instagram"/>
    <n v="495.61"/>
    <n v="412.05"/>
    <n v="6"/>
    <s v="Returning"/>
    <s v="Carlos Burke"/>
    <n v="82.601666666666674"/>
  </r>
  <r>
    <x v="176"/>
    <s v="Night"/>
    <s v="Instagram"/>
    <n v="367.04"/>
    <n v="81.42"/>
    <n v="5"/>
    <s v="Returning"/>
    <s v="Kimberly Steele"/>
    <n v="73.408000000000001"/>
  </r>
  <r>
    <x v="197"/>
    <s v="Evening"/>
    <s v="Facebook"/>
    <n v="66.16"/>
    <n v="16.39"/>
    <n v="1"/>
    <s v="Returning"/>
    <s v="Matthew Farley"/>
    <n v="66.16"/>
  </r>
  <r>
    <x v="201"/>
    <s v="Afternoon"/>
    <s v="Email"/>
    <n v="110.72"/>
    <n v="49.35"/>
    <n v="2"/>
    <s v="New"/>
    <s v="Suzanne Luna"/>
    <n v="55.36"/>
  </r>
  <r>
    <x v="296"/>
    <s v="Morning"/>
    <s v="Google Ads"/>
    <n v="444.8"/>
    <n v="124.68"/>
    <n v="4"/>
    <s v="New"/>
    <s v="Thomas Hamilton"/>
    <n v="111.2"/>
  </r>
  <r>
    <x v="313"/>
    <s v="Evening"/>
    <s v="Email"/>
    <n v="216.62"/>
    <n v="197.19"/>
    <n v="4"/>
    <s v="New"/>
    <s v="Karen Macias"/>
    <n v="54.155000000000001"/>
  </r>
  <r>
    <x v="56"/>
    <s v="Evening"/>
    <s v="Email"/>
    <n v="398.25"/>
    <n v="158.65"/>
    <n v="9"/>
    <s v="New"/>
    <s v="Corey Torres"/>
    <n v="44.25"/>
  </r>
  <r>
    <x v="314"/>
    <s v="Morning"/>
    <s v="Walk-in"/>
    <n v="315.33"/>
    <n v="129.34"/>
    <n v="9"/>
    <s v="Returning"/>
    <s v="Grace Torres"/>
    <n v="35.036666666666662"/>
  </r>
  <r>
    <x v="235"/>
    <s v="Afternoon"/>
    <s v="Instagram"/>
    <n v="199.02"/>
    <n v="95.36"/>
    <n v="2"/>
    <s v="Returning"/>
    <s v="Kelly Martin"/>
    <n v="99.51"/>
  </r>
  <r>
    <x v="144"/>
    <s v="Afternoon"/>
    <s v="Referral"/>
    <n v="222.94"/>
    <n v="146.27000000000001"/>
    <n v="4"/>
    <s v="Returning"/>
    <s v="Jamie Woods"/>
    <n v="55.734999999999999"/>
  </r>
  <r>
    <x v="63"/>
    <s v="Evening"/>
    <s v="Email"/>
    <n v="370.61"/>
    <n v="114.89"/>
    <n v="24"/>
    <s v="New"/>
    <s v="Jared Dawson"/>
    <n v="15.442083333333334"/>
  </r>
  <r>
    <x v="225"/>
    <s v="Afternoon"/>
    <s v="Instagram"/>
    <n v="230.11"/>
    <n v="135.43"/>
    <n v="11"/>
    <s v="Returning"/>
    <s v="Steven Delacruz"/>
    <n v="20.919090909090912"/>
  </r>
  <r>
    <x v="222"/>
    <s v="Morning"/>
    <s v="Walk-in"/>
    <n v="374.69"/>
    <n v="104.38"/>
    <n v="4"/>
    <s v="New"/>
    <s v="Sandy Austin"/>
    <n v="93.672499999999999"/>
  </r>
  <r>
    <x v="109"/>
    <s v="Evening"/>
    <s v="Referral"/>
    <n v="381.78"/>
    <n v="77.849999999999994"/>
    <n v="4"/>
    <s v="New"/>
    <s v="Pamela Perez"/>
    <n v="95.444999999999993"/>
  </r>
  <r>
    <x v="20"/>
    <s v="Evening"/>
    <s v="Facebook"/>
    <n v="319.5"/>
    <n v="209.87"/>
    <n v="8"/>
    <s v="Returning"/>
    <s v="Maria Davidson"/>
    <n v="39.9375"/>
  </r>
  <r>
    <x v="92"/>
    <s v="Afternoon"/>
    <s v="Email"/>
    <n v="434.9"/>
    <n v="215.62"/>
    <n v="5"/>
    <s v="Returning"/>
    <s v="John Lin"/>
    <n v="86.97999999999999"/>
  </r>
  <r>
    <x v="117"/>
    <s v="Afternoon"/>
    <s v="Referral"/>
    <n v="449.1"/>
    <n v="169.79"/>
    <n v="5"/>
    <s v="Returning"/>
    <s v="Lori Le"/>
    <n v="89.820000000000007"/>
  </r>
  <r>
    <x v="269"/>
    <s v="Afternoon"/>
    <s v="Instagram"/>
    <n v="129.15"/>
    <n v="40.840000000000003"/>
    <n v="11"/>
    <s v="Returning"/>
    <s v="Alexandra Jones"/>
    <n v="11.740909090909092"/>
  </r>
  <r>
    <x v="254"/>
    <s v="Morning"/>
    <s v="Instagram"/>
    <n v="279.61"/>
    <n v="136.65"/>
    <n v="6"/>
    <s v="Returning"/>
    <s v="Karen Woods"/>
    <n v="46.601666666666667"/>
  </r>
  <r>
    <x v="103"/>
    <s v="Morning"/>
    <s v="Facebook"/>
    <n v="214.13"/>
    <n v="142.97999999999999"/>
    <n v="3"/>
    <s v="New"/>
    <s v="Shawn Sullivan"/>
    <n v="71.376666666666665"/>
  </r>
  <r>
    <x v="193"/>
    <s v="Night"/>
    <s v="Google Ads"/>
    <n v="446.53"/>
    <n v="104.68"/>
    <n v="29"/>
    <s v="Returning"/>
    <s v="Tracy Whitaker"/>
    <n v="15.39758620689655"/>
  </r>
  <r>
    <x v="285"/>
    <s v="Night"/>
    <s v="Google Ads"/>
    <n v="179.3"/>
    <n v="166.1"/>
    <n v="4"/>
    <s v="Returning"/>
    <s v="Dennis Moore"/>
    <n v="44.825000000000003"/>
  </r>
  <r>
    <x v="120"/>
    <s v="Evening"/>
    <s v="Instagram"/>
    <n v="54.67"/>
    <n v="31.09"/>
    <n v="0"/>
    <s v="Returning"/>
    <s v="Jason Greene"/>
    <n v="0"/>
  </r>
  <r>
    <x v="134"/>
    <s v="Afternoon"/>
    <s v="Instagram"/>
    <n v="361.69"/>
    <n v="278.26"/>
    <n v="13"/>
    <s v="New"/>
    <s v="Philip Robbins"/>
    <n v="27.822307692307692"/>
  </r>
  <r>
    <x v="142"/>
    <s v="Afternoon"/>
    <s v="Facebook"/>
    <n v="269.51"/>
    <n v="66.91"/>
    <n v="4"/>
    <s v="Returning"/>
    <s v="Ronald Villegas"/>
    <n v="67.377499999999998"/>
  </r>
  <r>
    <x v="159"/>
    <s v="Night"/>
    <s v="Email"/>
    <n v="460.88"/>
    <n v="159.37"/>
    <n v="10"/>
    <s v="New"/>
    <s v="Meghan Hernandez"/>
    <n v="46.088000000000001"/>
  </r>
  <r>
    <x v="110"/>
    <s v="Morning"/>
    <s v="Email"/>
    <n v="55.42"/>
    <n v="32.68"/>
    <n v="0"/>
    <s v="New"/>
    <s v="Tony Wilson"/>
    <n v="0"/>
  </r>
  <r>
    <x v="218"/>
    <s v="Morning"/>
    <s v="Referral"/>
    <n v="201.05"/>
    <n v="62.41"/>
    <n v="3"/>
    <s v="New"/>
    <s v="Robert Foster"/>
    <n v="67.016666666666666"/>
  </r>
  <r>
    <x v="279"/>
    <s v="Afternoon"/>
    <s v="Referral"/>
    <n v="222.56"/>
    <n v="56.37"/>
    <n v="13"/>
    <s v="New"/>
    <s v="Deanna Choi"/>
    <n v="17.12"/>
  </r>
  <r>
    <x v="309"/>
    <s v="Morning"/>
    <s v="Email"/>
    <n v="72.88"/>
    <n v="14.64"/>
    <n v="1"/>
    <s v="New"/>
    <s v="Kenneth French"/>
    <n v="72.88"/>
  </r>
  <r>
    <x v="82"/>
    <s v="Evening"/>
    <s v="Instagram"/>
    <n v="422.04"/>
    <n v="91.3"/>
    <n v="8"/>
    <s v="Returning"/>
    <s v="Madison Boyd"/>
    <n v="52.755000000000003"/>
  </r>
  <r>
    <x v="97"/>
    <s v="Afternoon"/>
    <s v="Facebook"/>
    <n v="490.84"/>
    <n v="106.77"/>
    <n v="13"/>
    <s v="Returning"/>
    <s v="Leroy Walker"/>
    <n v="37.756923076923073"/>
  </r>
  <r>
    <x v="215"/>
    <s v="Evening"/>
    <s v="Facebook"/>
    <n v="438.51"/>
    <n v="99.8"/>
    <n v="4"/>
    <s v="Returning"/>
    <s v="Lisa Mercer"/>
    <n v="109.6275"/>
  </r>
  <r>
    <x v="73"/>
    <s v="Evening"/>
    <s v="Google Ads"/>
    <n v="276.22000000000003"/>
    <n v="65.61"/>
    <n v="2"/>
    <s v="Returning"/>
    <s v="Robert Martin"/>
    <n v="138.11000000000001"/>
  </r>
  <r>
    <x v="218"/>
    <s v="Evening"/>
    <s v="Walk-in"/>
    <n v="178.92"/>
    <n v="152.97999999999999"/>
    <n v="4"/>
    <s v="New"/>
    <s v="Marcia Flowers"/>
    <n v="44.73"/>
  </r>
  <r>
    <x v="306"/>
    <s v="Afternoon"/>
    <s v="Email"/>
    <n v="91.76"/>
    <n v="25.41"/>
    <n v="1"/>
    <s v="Returning"/>
    <s v="Maria Morris"/>
    <n v="91.76"/>
  </r>
  <r>
    <x v="11"/>
    <s v="Evening"/>
    <s v="Instagram"/>
    <n v="458.53"/>
    <n v="91.96"/>
    <n v="5"/>
    <s v="New"/>
    <s v="Jason Steele"/>
    <n v="91.705999999999989"/>
  </r>
  <r>
    <x v="290"/>
    <s v="Afternoon"/>
    <s v="Facebook"/>
    <n v="377.48"/>
    <n v="146.5"/>
    <n v="4"/>
    <s v="New"/>
    <s v="Rebecca Miller"/>
    <n v="94.37"/>
  </r>
  <r>
    <x v="74"/>
    <s v="Afternoon"/>
    <s v="Referral"/>
    <n v="40.909999999999997"/>
    <n v="8.3000000000000007"/>
    <n v="2"/>
    <s v="New"/>
    <s v="Scott Smith"/>
    <n v="20.454999999999998"/>
  </r>
  <r>
    <x v="315"/>
    <s v="Afternoon"/>
    <s v="Referral"/>
    <n v="188.72"/>
    <n v="110.5"/>
    <n v="3"/>
    <s v="New"/>
    <s v="Jeffrey Durham"/>
    <n v="62.906666666666666"/>
  </r>
  <r>
    <x v="254"/>
    <s v="Afternoon"/>
    <s v="Instagram"/>
    <n v="45.45"/>
    <n v="9.31"/>
    <n v="0"/>
    <s v="Returning"/>
    <s v="Julie Chan"/>
    <n v="0"/>
  </r>
  <r>
    <x v="316"/>
    <s v="Afternoon"/>
    <s v="Facebook"/>
    <n v="192.78"/>
    <n v="74.62"/>
    <n v="1"/>
    <s v="Returning"/>
    <s v="Adam Cortez"/>
    <n v="192.78"/>
  </r>
  <r>
    <x v="192"/>
    <s v="Afternoon"/>
    <s v="Google Ads"/>
    <n v="354.37"/>
    <n v="182.53"/>
    <n v="35"/>
    <s v="New"/>
    <s v="Justin Andrews"/>
    <n v="10.124857142857143"/>
  </r>
  <r>
    <x v="143"/>
    <s v="Evening"/>
    <s v="Google Ads"/>
    <n v="426.23"/>
    <n v="94.25"/>
    <n v="25"/>
    <s v="Returning"/>
    <s v="Makayla Reynolds"/>
    <n v="17.049199999999999"/>
  </r>
  <r>
    <x v="269"/>
    <s v="Afternoon"/>
    <s v="Google Ads"/>
    <n v="10.029999999999999"/>
    <n v="2.79"/>
    <n v="0"/>
    <s v="Returning"/>
    <s v="Jennifer Hancock"/>
    <n v="0"/>
  </r>
  <r>
    <x v="162"/>
    <s v="Night"/>
    <s v="Facebook"/>
    <n v="40.64"/>
    <n v="20.2"/>
    <n v="0"/>
    <s v="Returning"/>
    <s v="Elizabeth Hayes"/>
    <n v="0"/>
  </r>
  <r>
    <x v="306"/>
    <s v="Morning"/>
    <s v="Referral"/>
    <n v="136.36000000000001"/>
    <n v="38.270000000000003"/>
    <n v="7"/>
    <s v="Returning"/>
    <s v="Ryan Thornton MD"/>
    <n v="19.48"/>
  </r>
  <r>
    <x v="83"/>
    <s v="Morning"/>
    <s v="Facebook"/>
    <n v="121.12"/>
    <n v="69.31"/>
    <n v="4"/>
    <s v="Returning"/>
    <s v="Amy Morse"/>
    <n v="30.28"/>
  </r>
  <r>
    <x v="317"/>
    <s v="Afternoon"/>
    <s v="Instagram"/>
    <n v="126.18"/>
    <n v="121.68"/>
    <n v="10"/>
    <s v="New"/>
    <s v="David Morales"/>
    <n v="12.618"/>
  </r>
  <r>
    <x v="55"/>
    <s v="Morning"/>
    <s v="Facebook"/>
    <n v="255.85"/>
    <n v="220.88"/>
    <n v="3"/>
    <s v="New"/>
    <s v="Charles Thornton Jr."/>
    <n v="85.283333333333331"/>
  </r>
  <r>
    <x v="98"/>
    <s v="Evening"/>
    <s v="Email"/>
    <n v="179.06"/>
    <n v="97.68"/>
    <n v="1"/>
    <s v="New"/>
    <s v="Trevor Shepherd"/>
    <n v="179.06"/>
  </r>
  <r>
    <x v="199"/>
    <s v="Morning"/>
    <s v="Walk-in"/>
    <n v="464.1"/>
    <n v="191.2"/>
    <n v="5"/>
    <s v="New"/>
    <s v="Kenneth Howell"/>
    <n v="92.820000000000007"/>
  </r>
  <r>
    <x v="139"/>
    <s v="Evening"/>
    <s v="Referral"/>
    <n v="91.52"/>
    <n v="22.95"/>
    <n v="1"/>
    <s v="Returning"/>
    <s v="David Andrews"/>
    <n v="91.52"/>
  </r>
  <r>
    <x v="271"/>
    <s v="Night"/>
    <s v="Email"/>
    <n v="286.47000000000003"/>
    <n v="71.099999999999994"/>
    <n v="6"/>
    <s v="New"/>
    <s v="Destiny Nash"/>
    <n v="47.745000000000005"/>
  </r>
  <r>
    <x v="76"/>
    <s v="Afternoon"/>
    <s v="Instagram"/>
    <n v="453.77"/>
    <n v="103.86"/>
    <n v="23"/>
    <s v="Returning"/>
    <s v="Megan Grimes"/>
    <n v="19.729130434782608"/>
  </r>
  <r>
    <x v="175"/>
    <s v="Afternoon"/>
    <s v="Walk-in"/>
    <n v="463.72"/>
    <n v="105.69"/>
    <n v="20"/>
    <s v="Returning"/>
    <s v="Melissa Thompson"/>
    <n v="23.186"/>
  </r>
  <r>
    <x v="318"/>
    <s v="Night"/>
    <s v="Referral"/>
    <n v="111.22"/>
    <n v="34.82"/>
    <n v="5"/>
    <s v="New"/>
    <s v="Michael Cook"/>
    <n v="22.244"/>
  </r>
  <r>
    <x v="319"/>
    <s v="Night"/>
    <s v="Google Ads"/>
    <n v="20.36"/>
    <n v="14.23"/>
    <n v="0"/>
    <s v="New"/>
    <s v="Ronald Mckenzie"/>
    <n v="0"/>
  </r>
  <r>
    <x v="174"/>
    <s v="Afternoon"/>
    <s v="Facebook"/>
    <n v="112.26"/>
    <n v="35.869999999999997"/>
    <n v="1"/>
    <s v="New"/>
    <s v="Daniel Smith"/>
    <n v="112.26"/>
  </r>
  <r>
    <x v="201"/>
    <s v="Morning"/>
    <s v="Walk-in"/>
    <n v="295.08"/>
    <n v="112.35"/>
    <n v="4"/>
    <s v="New"/>
    <s v="Mr. David Villanueva"/>
    <n v="73.77"/>
  </r>
  <r>
    <x v="196"/>
    <s v="Morning"/>
    <s v="Email"/>
    <n v="99.14"/>
    <n v="23.28"/>
    <n v="2"/>
    <s v="Returning"/>
    <s v="Amber Odom"/>
    <n v="49.57"/>
  </r>
  <r>
    <x v="60"/>
    <s v="Night"/>
    <s v="Email"/>
    <n v="308.5"/>
    <n v="303.14"/>
    <n v="5"/>
    <s v="Returning"/>
    <s v="Brian White"/>
    <n v="61.7"/>
  </r>
  <r>
    <x v="216"/>
    <s v="Evening"/>
    <s v="Google Ads"/>
    <n v="371.85"/>
    <n v="246.53"/>
    <n v="7"/>
    <s v="New"/>
    <s v="John King"/>
    <n v="53.121428571428574"/>
  </r>
  <r>
    <x v="134"/>
    <s v="Night"/>
    <s v="Facebook"/>
    <n v="408.95"/>
    <n v="90.85"/>
    <n v="6"/>
    <s v="Returning"/>
    <s v="Kimberly Lee"/>
    <n v="68.158333333333331"/>
  </r>
  <r>
    <x v="320"/>
    <s v="Night"/>
    <s v="Facebook"/>
    <n v="378.89"/>
    <n v="188.61"/>
    <n v="7"/>
    <s v="Returning"/>
    <s v="Brooke Allen"/>
    <n v="54.127142857142857"/>
  </r>
  <r>
    <x v="121"/>
    <s v="Afternoon"/>
    <s v="Walk-in"/>
    <n v="84.15"/>
    <n v="19.5"/>
    <n v="2"/>
    <s v="New"/>
    <s v="Frederick Jones"/>
    <n v="42.075000000000003"/>
  </r>
  <r>
    <x v="321"/>
    <s v="Night"/>
    <s v="Walk-in"/>
    <n v="370.67"/>
    <n v="264.73"/>
    <n v="4"/>
    <s v="New"/>
    <s v="David Anderson"/>
    <n v="92.667500000000004"/>
  </r>
  <r>
    <x v="225"/>
    <s v="Morning"/>
    <s v="Google Ads"/>
    <n v="269.05"/>
    <n v="159.13999999999999"/>
    <n v="3"/>
    <s v="New"/>
    <s v="Allen Erickson"/>
    <n v="89.683333333333337"/>
  </r>
  <r>
    <x v="322"/>
    <s v="Morning"/>
    <s v="Instagram"/>
    <n v="63.93"/>
    <n v="60.87"/>
    <n v="0"/>
    <s v="Returning"/>
    <s v="Herbert Ferguson"/>
    <n v="0"/>
  </r>
  <r>
    <x v="116"/>
    <s v="Night"/>
    <s v="Walk-in"/>
    <n v="498.11"/>
    <n v="108.15"/>
    <n v="6"/>
    <s v="New"/>
    <s v="Dr. Tyler Adams DVM"/>
    <n v="83.018333333333331"/>
  </r>
  <r>
    <x v="49"/>
    <s v="Afternoon"/>
    <s v="Facebook"/>
    <n v="120.22"/>
    <n v="24.99"/>
    <n v="1"/>
    <s v="Returning"/>
    <s v="Christian Woodard"/>
    <n v="120.22"/>
  </r>
  <r>
    <x v="323"/>
    <s v="Morning"/>
    <s v="Walk-in"/>
    <n v="468.66"/>
    <n v="115.56"/>
    <n v="10"/>
    <s v="New"/>
    <s v="Megan Shah"/>
    <n v="46.866"/>
  </r>
  <r>
    <x v="39"/>
    <s v="Evening"/>
    <s v="Google Ads"/>
    <n v="150.78"/>
    <n v="32.78"/>
    <n v="6"/>
    <s v="Returning"/>
    <s v="Benjamin Wheeler"/>
    <n v="25.13"/>
  </r>
  <r>
    <x v="207"/>
    <s v="Afternoon"/>
    <s v="Email"/>
    <n v="256.60000000000002"/>
    <n v="57.14"/>
    <n v="2"/>
    <s v="Returning"/>
    <s v="Robert Foley"/>
    <n v="128.30000000000001"/>
  </r>
  <r>
    <x v="16"/>
    <s v="Night"/>
    <s v="Walk-in"/>
    <n v="205.19"/>
    <n v="112.06"/>
    <n v="10"/>
    <s v="New"/>
    <s v="David Owen"/>
    <n v="20.518999999999998"/>
  </r>
  <r>
    <x v="234"/>
    <s v="Night"/>
    <s v="Instagram"/>
    <n v="180.34"/>
    <n v="171.16"/>
    <n v="6"/>
    <s v="New"/>
    <s v="John Black"/>
    <n v="30.056666666666668"/>
  </r>
  <r>
    <x v="50"/>
    <s v="Morning"/>
    <s v="Facebook"/>
    <n v="193.81"/>
    <n v="87.05"/>
    <n v="2"/>
    <s v="Returning"/>
    <s v="Sarah Short"/>
    <n v="96.905000000000001"/>
  </r>
  <r>
    <x v="28"/>
    <s v="Night"/>
    <s v="Google Ads"/>
    <n v="119.04"/>
    <n v="27.51"/>
    <n v="1"/>
    <s v="Returning"/>
    <s v="Stacey Berger"/>
    <n v="119.04"/>
  </r>
  <r>
    <x v="224"/>
    <s v="Night"/>
    <s v="Instagram"/>
    <n v="495.88"/>
    <n v="138.46"/>
    <n v="10"/>
    <s v="New"/>
    <s v="Patrick Daniel"/>
    <n v="49.588000000000001"/>
  </r>
  <r>
    <x v="214"/>
    <s v="Morning"/>
    <s v="Instagram"/>
    <n v="396.4"/>
    <n v="392.89"/>
    <n v="10"/>
    <s v="New"/>
    <s v="Tyler Huynh"/>
    <n v="39.64"/>
  </r>
  <r>
    <x v="128"/>
    <s v="Evening"/>
    <s v="Facebook"/>
    <n v="447.34"/>
    <n v="276.17"/>
    <n v="9"/>
    <s v="Returning"/>
    <s v="Lisa Baxter"/>
    <n v="49.704444444444441"/>
  </r>
  <r>
    <x v="166"/>
    <s v="Evening"/>
    <s v="Walk-in"/>
    <n v="264.48"/>
    <n v="62.67"/>
    <n v="3"/>
    <s v="Returning"/>
    <s v="Michael Garrison"/>
    <n v="88.160000000000011"/>
  </r>
  <r>
    <x v="44"/>
    <s v="Night"/>
    <s v="Email"/>
    <n v="434.34"/>
    <n v="433.26"/>
    <n v="4"/>
    <s v="Returning"/>
    <s v="Jon Martinez"/>
    <n v="108.58499999999999"/>
  </r>
  <r>
    <x v="202"/>
    <s v="Morning"/>
    <s v="Email"/>
    <n v="340.16"/>
    <n v="79.36"/>
    <n v="3"/>
    <s v="New"/>
    <s v="Jessica Hall"/>
    <n v="113.38666666666667"/>
  </r>
  <r>
    <x v="135"/>
    <s v="Afternoon"/>
    <s v="Instagram"/>
    <n v="409.37"/>
    <n v="273.68"/>
    <n v="25"/>
    <s v="New"/>
    <s v="Lynn Anderson"/>
    <n v="16.3748"/>
  </r>
  <r>
    <x v="307"/>
    <s v="Night"/>
    <s v="Email"/>
    <n v="435.54"/>
    <n v="159.75"/>
    <n v="7"/>
    <s v="Returning"/>
    <s v="David Larsen"/>
    <n v="62.220000000000006"/>
  </r>
  <r>
    <x v="133"/>
    <s v="Afternoon"/>
    <s v="Email"/>
    <n v="463.53"/>
    <n v="101.16"/>
    <n v="14"/>
    <s v="Returning"/>
    <s v="Patrick Anderson"/>
    <n v="33.109285714285711"/>
  </r>
  <r>
    <x v="188"/>
    <s v="Evening"/>
    <s v="Referral"/>
    <n v="49.02"/>
    <n v="20.93"/>
    <n v="1"/>
    <s v="Returning"/>
    <s v="Megan Salas"/>
    <n v="49.02"/>
  </r>
  <r>
    <x v="324"/>
    <s v="Night"/>
    <s v="Email"/>
    <n v="480.56"/>
    <n v="162.69999999999999"/>
    <n v="7"/>
    <s v="New"/>
    <s v="Stephanie Moran"/>
    <n v="68.651428571428568"/>
  </r>
  <r>
    <x v="226"/>
    <s v="Afternoon"/>
    <s v="Walk-in"/>
    <n v="65.290000000000006"/>
    <n v="18.22"/>
    <n v="0"/>
    <s v="New"/>
    <s v="Carlos Sawyer"/>
    <n v="0"/>
  </r>
  <r>
    <x v="325"/>
    <s v="Afternoon"/>
    <s v="Walk-in"/>
    <n v="33.79"/>
    <n v="14.26"/>
    <n v="1"/>
    <s v="New"/>
    <s v="Jeffrey Jones"/>
    <n v="33.79"/>
  </r>
  <r>
    <x v="255"/>
    <s v="Afternoon"/>
    <s v="Instagram"/>
    <n v="130.94999999999999"/>
    <n v="68.41"/>
    <n v="2"/>
    <s v="New"/>
    <s v="Christian Edwards"/>
    <n v="65.474999999999994"/>
  </r>
  <r>
    <x v="81"/>
    <s v="Morning"/>
    <s v="Referral"/>
    <n v="383.08"/>
    <n v="138.88"/>
    <n v="15"/>
    <s v="Returning"/>
    <s v="Janice Stokes"/>
    <n v="25.538666666666664"/>
  </r>
  <r>
    <x v="261"/>
    <s v="Morning"/>
    <s v="Email"/>
    <n v="357.73"/>
    <n v="112.14"/>
    <n v="17"/>
    <s v="New"/>
    <s v="Jennifer Griffin"/>
    <n v="21.042941176470588"/>
  </r>
  <r>
    <x v="326"/>
    <s v="Night"/>
    <s v="Google Ads"/>
    <n v="459.11"/>
    <n v="94.36"/>
    <n v="10"/>
    <s v="Returning"/>
    <s v="Elizabeth Jennings"/>
    <n v="45.911000000000001"/>
  </r>
  <r>
    <x v="60"/>
    <s v="Morning"/>
    <s v="Facebook"/>
    <n v="65.23"/>
    <n v="24.78"/>
    <n v="1"/>
    <s v="New"/>
    <s v="Jenny Durham"/>
    <n v="65.23"/>
  </r>
  <r>
    <x v="297"/>
    <s v="Evening"/>
    <s v="Facebook"/>
    <n v="218.47"/>
    <n v="134.62"/>
    <n v="4"/>
    <s v="Returning"/>
    <s v="Natasha Watkins"/>
    <n v="54.6175"/>
  </r>
  <r>
    <x v="153"/>
    <s v="Evening"/>
    <s v="Referral"/>
    <n v="54.22"/>
    <n v="19.809999999999999"/>
    <n v="0"/>
    <s v="New"/>
    <s v="Blake Mitchell"/>
    <n v="0"/>
  </r>
  <r>
    <x v="80"/>
    <s v="Evening"/>
    <s v="Facebook"/>
    <n v="295.87"/>
    <n v="111.75"/>
    <n v="27"/>
    <s v="Returning"/>
    <s v="Morgan Atkinson"/>
    <n v="10.958148148148148"/>
  </r>
  <r>
    <x v="61"/>
    <s v="Morning"/>
    <s v="Email"/>
    <n v="212.74"/>
    <n v="86.91"/>
    <n v="3"/>
    <s v="New"/>
    <s v="Lindsay Washington"/>
    <n v="70.913333333333341"/>
  </r>
  <r>
    <x v="213"/>
    <s v="Morning"/>
    <s v="Email"/>
    <n v="226.88"/>
    <n v="121.12"/>
    <n v="3"/>
    <s v="Returning"/>
    <s v="Kathryn Garcia"/>
    <n v="75.626666666666665"/>
  </r>
  <r>
    <x v="88"/>
    <s v="Evening"/>
    <s v="Walk-in"/>
    <n v="328.15"/>
    <n v="89.34"/>
    <n v="3"/>
    <s v="Returning"/>
    <s v="Amanda Lloyd"/>
    <n v="109.38333333333333"/>
  </r>
  <r>
    <x v="126"/>
    <s v="Afternoon"/>
    <s v="Facebook"/>
    <n v="143.97"/>
    <n v="89.32"/>
    <n v="2"/>
    <s v="New"/>
    <s v="Mary Cruz"/>
    <n v="71.984999999999999"/>
  </r>
  <r>
    <x v="298"/>
    <s v="Evening"/>
    <s v="Instagram"/>
    <n v="179.47"/>
    <n v="45.26"/>
    <n v="2"/>
    <s v="New"/>
    <s v="Joseph Russell"/>
    <n v="89.734999999999999"/>
  </r>
  <r>
    <x v="259"/>
    <s v="Night"/>
    <s v="Walk-in"/>
    <n v="310.83"/>
    <n v="70.39"/>
    <n v="4"/>
    <s v="New"/>
    <s v="Michelle Gross"/>
    <n v="77.707499999999996"/>
  </r>
  <r>
    <x v="166"/>
    <s v="Afternoon"/>
    <s v="Referral"/>
    <n v="440.45"/>
    <n v="108.3"/>
    <n v="5"/>
    <s v="Returning"/>
    <s v="Robert Gomez"/>
    <n v="88.09"/>
  </r>
  <r>
    <x v="327"/>
    <s v="Morning"/>
    <s v="Google Ads"/>
    <n v="101.25"/>
    <n v="29.76"/>
    <n v="2"/>
    <s v="New"/>
    <s v="Kyle Kaiser"/>
    <n v="50.625"/>
  </r>
  <r>
    <x v="127"/>
    <s v="Evening"/>
    <s v="Referral"/>
    <n v="410.76"/>
    <n v="110.72"/>
    <n v="6"/>
    <s v="Returning"/>
    <s v="Mary Reyes"/>
    <n v="68.459999999999994"/>
  </r>
  <r>
    <x v="163"/>
    <s v="Afternoon"/>
    <s v="Google Ads"/>
    <n v="430.44"/>
    <n v="158.75"/>
    <n v="6"/>
    <s v="Returning"/>
    <s v="Olivia Herrera MD"/>
    <n v="71.739999999999995"/>
  </r>
  <r>
    <x v="17"/>
    <s v="Morning"/>
    <s v="Email"/>
    <n v="436.46"/>
    <n v="103.58"/>
    <n v="9"/>
    <s v="Returning"/>
    <s v="Joseph Smith"/>
    <n v="48.495555555555555"/>
  </r>
  <r>
    <x v="176"/>
    <s v="Morning"/>
    <s v="Referral"/>
    <n v="79.099999999999994"/>
    <n v="25.86"/>
    <n v="0"/>
    <s v="Returning"/>
    <s v="Michelle Moore"/>
    <n v="0"/>
  </r>
  <r>
    <x v="267"/>
    <s v="Morning"/>
    <s v="Instagram"/>
    <n v="438.99"/>
    <n v="136.18"/>
    <n v="6"/>
    <s v="New"/>
    <s v="Mark Spencer"/>
    <n v="73.165000000000006"/>
  </r>
  <r>
    <x v="11"/>
    <s v="Afternoon"/>
    <s v="Facebook"/>
    <n v="115.12"/>
    <n v="26.04"/>
    <n v="5"/>
    <s v="Returning"/>
    <s v="Terri Roberts"/>
    <n v="23.024000000000001"/>
  </r>
  <r>
    <x v="130"/>
    <s v="Evening"/>
    <s v="Google Ads"/>
    <n v="248.87"/>
    <n v="237.16"/>
    <n v="21"/>
    <s v="Returning"/>
    <s v="Corey Clark"/>
    <n v="11.850952380952382"/>
  </r>
  <r>
    <x v="307"/>
    <s v="Evening"/>
    <s v="Email"/>
    <n v="310.38"/>
    <n v="170.44"/>
    <n v="4"/>
    <s v="New"/>
    <s v="Albert Black"/>
    <n v="77.594999999999999"/>
  </r>
  <r>
    <x v="45"/>
    <s v="Night"/>
    <s v="Instagram"/>
    <n v="304.95"/>
    <n v="270.01"/>
    <n v="9"/>
    <s v="New"/>
    <s v="Michelle Johnson"/>
    <n v="33.883333333333333"/>
  </r>
  <r>
    <x v="172"/>
    <s v="Night"/>
    <s v="Email"/>
    <n v="24.85"/>
    <n v="22.71"/>
    <n v="0"/>
    <s v="Returning"/>
    <s v="Amber Ross"/>
    <n v="0"/>
  </r>
  <r>
    <x v="46"/>
    <s v="Evening"/>
    <s v="Walk-in"/>
    <n v="319.91000000000003"/>
    <n v="130.72"/>
    <n v="3"/>
    <s v="Returning"/>
    <s v="Stephen Wolf"/>
    <n v="106.63666666666667"/>
  </r>
  <r>
    <x v="293"/>
    <s v="Morning"/>
    <s v="Referral"/>
    <n v="194.51"/>
    <n v="152.22999999999999"/>
    <n v="2"/>
    <s v="New"/>
    <s v="Virginia Watson"/>
    <n v="97.254999999999995"/>
  </r>
  <r>
    <x v="230"/>
    <s v="Night"/>
    <s v="Facebook"/>
    <n v="92.43"/>
    <n v="75.64"/>
    <n v="0"/>
    <s v="Returning"/>
    <s v="Hannah Campbell"/>
    <n v="0"/>
  </r>
  <r>
    <x v="92"/>
    <s v="Night"/>
    <s v="Instagram"/>
    <n v="331.52"/>
    <n v="72.239999999999995"/>
    <n v="3"/>
    <s v="Returning"/>
    <s v="Jennifer Snow"/>
    <n v="110.50666666666666"/>
  </r>
  <r>
    <x v="173"/>
    <s v="Night"/>
    <s v="Email"/>
    <n v="295.58"/>
    <n v="76.2"/>
    <n v="9"/>
    <s v="Returning"/>
    <s v="John Elliott"/>
    <n v="32.842222222222219"/>
  </r>
  <r>
    <x v="294"/>
    <s v="Evening"/>
    <s v="Facebook"/>
    <n v="95.72"/>
    <n v="44.86"/>
    <n v="1"/>
    <s v="New"/>
    <s v="Jamie Robertson"/>
    <n v="95.72"/>
  </r>
  <r>
    <x v="181"/>
    <s v="Morning"/>
    <s v="Facebook"/>
    <n v="406.18"/>
    <n v="158.62"/>
    <n v="15"/>
    <s v="New"/>
    <s v="Jaime Oneill"/>
    <n v="27.078666666666667"/>
  </r>
  <r>
    <x v="84"/>
    <s v="Night"/>
    <s v="Referral"/>
    <n v="101.31"/>
    <n v="53.85"/>
    <n v="1"/>
    <s v="New"/>
    <s v="John Garcia"/>
    <n v="101.31"/>
  </r>
  <r>
    <x v="40"/>
    <s v="Night"/>
    <s v="Facebook"/>
    <n v="24.67"/>
    <n v="15.48"/>
    <n v="1"/>
    <s v="New"/>
    <s v="Hector Williams"/>
    <n v="24.67"/>
  </r>
  <r>
    <x v="304"/>
    <s v="Afternoon"/>
    <s v="Instagram"/>
    <n v="309.47000000000003"/>
    <n v="82.44"/>
    <n v="8"/>
    <s v="Returning"/>
    <s v="Rebecca Nicholson"/>
    <n v="38.683750000000003"/>
  </r>
  <r>
    <x v="133"/>
    <s v="Morning"/>
    <s v="Email"/>
    <n v="466.71"/>
    <n v="143.16"/>
    <n v="5"/>
    <s v="New"/>
    <s v="Eric Howe"/>
    <n v="93.341999999999999"/>
  </r>
  <r>
    <x v="252"/>
    <s v="Morning"/>
    <s v="Walk-in"/>
    <n v="289.31"/>
    <n v="58.73"/>
    <n v="4"/>
    <s v="Returning"/>
    <s v="Anthony Garrett"/>
    <n v="72.327500000000001"/>
  </r>
  <r>
    <x v="218"/>
    <s v="Night"/>
    <s v="Instagram"/>
    <n v="371"/>
    <n v="88.27"/>
    <n v="7"/>
    <s v="Returning"/>
    <s v="Kevin Thomas"/>
    <n v="53"/>
  </r>
  <r>
    <x v="44"/>
    <s v="Evening"/>
    <s v="Email"/>
    <n v="256.99"/>
    <n v="88.8"/>
    <n v="3"/>
    <s v="New"/>
    <s v="Brandy Moreno"/>
    <n v="85.663333333333341"/>
  </r>
  <r>
    <x v="25"/>
    <s v="Evening"/>
    <s v="Email"/>
    <n v="172.65"/>
    <n v="66.930000000000007"/>
    <n v="3"/>
    <s v="New"/>
    <s v="Jessica Chang"/>
    <n v="57.550000000000004"/>
  </r>
  <r>
    <x v="145"/>
    <s v="Evening"/>
    <s v="Google Ads"/>
    <n v="239.38"/>
    <n v="76.650000000000006"/>
    <n v="5"/>
    <s v="New"/>
    <s v="Randy Warner"/>
    <n v="47.875999999999998"/>
  </r>
  <r>
    <x v="64"/>
    <s v="Evening"/>
    <s v="Walk-in"/>
    <n v="448.74"/>
    <n v="105.37"/>
    <n v="5"/>
    <s v="New"/>
    <s v="Mr. Michael Garcia"/>
    <n v="89.748000000000005"/>
  </r>
  <r>
    <x v="108"/>
    <s v="Afternoon"/>
    <s v="Referral"/>
    <n v="440.38"/>
    <n v="95.97"/>
    <n v="4"/>
    <s v="New"/>
    <s v="Justin Rodriguez DDS"/>
    <n v="110.095"/>
  </r>
  <r>
    <x v="173"/>
    <s v="Afternoon"/>
    <s v="Facebook"/>
    <n v="182.9"/>
    <n v="56.48"/>
    <n v="2"/>
    <s v="New"/>
    <s v="Ashley Campbell"/>
    <n v="91.45"/>
  </r>
  <r>
    <x v="198"/>
    <s v="Morning"/>
    <s v="Email"/>
    <n v="271.35000000000002"/>
    <n v="70.5"/>
    <n v="4"/>
    <s v="Returning"/>
    <s v="Mr. Samuel Thomas"/>
    <n v="67.837500000000006"/>
  </r>
  <r>
    <x v="328"/>
    <s v="Afternoon"/>
    <s v="Email"/>
    <n v="285.62"/>
    <n v="199.19"/>
    <n v="3"/>
    <s v="New"/>
    <s v="Brenda Brooks"/>
    <n v="95.206666666666663"/>
  </r>
  <r>
    <x v="167"/>
    <s v="Evening"/>
    <s v="Referral"/>
    <n v="312.39999999999998"/>
    <n v="66.319999999999993"/>
    <n v="9"/>
    <s v="Returning"/>
    <s v="Gabrielle Johnson"/>
    <n v="34.711111111111109"/>
  </r>
  <r>
    <x v="269"/>
    <s v="Afternoon"/>
    <s v="Email"/>
    <n v="64.13"/>
    <n v="25.13"/>
    <n v="0"/>
    <s v="Returning"/>
    <s v="Glenn Lawrence"/>
    <n v="0"/>
  </r>
  <r>
    <x v="69"/>
    <s v="Night"/>
    <s v="Google Ads"/>
    <n v="354.5"/>
    <n v="254.54"/>
    <n v="20"/>
    <s v="New"/>
    <s v="Wyatt Cortez"/>
    <n v="17.725000000000001"/>
  </r>
  <r>
    <x v="329"/>
    <s v="Evening"/>
    <s v="Email"/>
    <n v="259.94"/>
    <n v="101.05"/>
    <n v="17"/>
    <s v="Returning"/>
    <s v="Laurie Pierce"/>
    <n v="15.290588235294118"/>
  </r>
  <r>
    <x v="65"/>
    <s v="Evening"/>
    <s v="Email"/>
    <n v="325.16000000000003"/>
    <n v="213.73"/>
    <n v="5"/>
    <s v="New"/>
    <s v="Ryan Morales"/>
    <n v="65.032000000000011"/>
  </r>
  <r>
    <x v="277"/>
    <s v="Morning"/>
    <s v="Referral"/>
    <n v="217.25"/>
    <n v="199.98"/>
    <n v="8"/>
    <s v="Returning"/>
    <s v="Joseph Mendoza"/>
    <n v="27.15625"/>
  </r>
  <r>
    <x v="128"/>
    <s v="Afternoon"/>
    <s v="Referral"/>
    <n v="417.03"/>
    <n v="329.87"/>
    <n v="5"/>
    <s v="New"/>
    <s v="Brent Lewis"/>
    <n v="83.405999999999992"/>
  </r>
  <r>
    <x v="195"/>
    <s v="Night"/>
    <s v="Email"/>
    <n v="248.09"/>
    <n v="69.790000000000006"/>
    <n v="2"/>
    <s v="New"/>
    <s v="Ricky Campbell"/>
    <n v="124.045"/>
  </r>
  <r>
    <x v="85"/>
    <s v="Afternoon"/>
    <s v="Walk-in"/>
    <n v="336.54"/>
    <n v="287.04000000000002"/>
    <n v="3"/>
    <s v="New"/>
    <s v="Patricia Brown"/>
    <n v="112.18"/>
  </r>
  <r>
    <x v="181"/>
    <s v="Morning"/>
    <s v="Google Ads"/>
    <n v="136.44"/>
    <n v="49.67"/>
    <n v="1"/>
    <s v="Returning"/>
    <s v="Bobby Walker"/>
    <n v="136.44"/>
  </r>
  <r>
    <x v="319"/>
    <s v="Evening"/>
    <s v="Referral"/>
    <n v="468.61"/>
    <n v="232.22"/>
    <n v="4"/>
    <s v="New"/>
    <s v="Eric Giles"/>
    <n v="117.1525"/>
  </r>
  <r>
    <x v="70"/>
    <s v="Afternoon"/>
    <s v="Facebook"/>
    <n v="386.28"/>
    <n v="207.68"/>
    <n v="5"/>
    <s v="New"/>
    <s v="Mrs. Valerie Ramirez"/>
    <n v="77.256"/>
  </r>
  <r>
    <x v="330"/>
    <s v="Night"/>
    <s v="Facebook"/>
    <n v="23.09"/>
    <n v="21.47"/>
    <n v="0"/>
    <s v="Returning"/>
    <s v="Keith Nixon"/>
    <n v="0"/>
  </r>
  <r>
    <x v="17"/>
    <s v="Evening"/>
    <s v="Email"/>
    <n v="104.85"/>
    <n v="80.63"/>
    <n v="3"/>
    <s v="Returning"/>
    <s v="William Gutierrez"/>
    <n v="34.949999999999996"/>
  </r>
  <r>
    <x v="69"/>
    <s v="Afternoon"/>
    <s v="Referral"/>
    <n v="433.52"/>
    <n v="115.32"/>
    <n v="11"/>
    <s v="New"/>
    <s v="Jose Crawford"/>
    <n v="39.410909090909087"/>
  </r>
  <r>
    <x v="168"/>
    <s v="Afternoon"/>
    <s v="Walk-in"/>
    <n v="68.3"/>
    <n v="14.27"/>
    <n v="0"/>
    <s v="New"/>
    <s v="Brett Obrien"/>
    <n v="0"/>
  </r>
  <r>
    <x v="141"/>
    <s v="Night"/>
    <s v="Google Ads"/>
    <n v="303.64"/>
    <n v="90.17"/>
    <n v="6"/>
    <s v="New"/>
    <s v="Charles Moore"/>
    <n v="50.606666666666662"/>
  </r>
  <r>
    <x v="261"/>
    <s v="Night"/>
    <s v="Walk-in"/>
    <n v="458.64"/>
    <n v="163.87"/>
    <n v="6"/>
    <s v="New"/>
    <s v="Lynn Brown"/>
    <n v="76.44"/>
  </r>
  <r>
    <x v="188"/>
    <s v="Night"/>
    <s v="Google Ads"/>
    <n v="293.74"/>
    <n v="114.96"/>
    <n v="2"/>
    <s v="New"/>
    <s v="David Anderson"/>
    <n v="146.87"/>
  </r>
  <r>
    <x v="70"/>
    <s v="Afternoon"/>
    <s v="Referral"/>
    <n v="328.19"/>
    <n v="131.57"/>
    <n v="3"/>
    <s v="Returning"/>
    <s v="Donna Watson"/>
    <n v="109.39666666666666"/>
  </r>
  <r>
    <x v="317"/>
    <s v="Night"/>
    <s v="Instagram"/>
    <n v="454.43"/>
    <n v="107.27"/>
    <n v="4"/>
    <s v="Returning"/>
    <s v="Jocelyn Charles"/>
    <n v="113.6075"/>
  </r>
  <r>
    <x v="331"/>
    <s v="Night"/>
    <s v="Google Ads"/>
    <n v="108.49"/>
    <n v="70.36"/>
    <n v="2"/>
    <s v="New"/>
    <s v="Cathy Miller"/>
    <n v="54.244999999999997"/>
  </r>
  <r>
    <x v="262"/>
    <s v="Morning"/>
    <s v="Instagram"/>
    <n v="399.2"/>
    <n v="125.75"/>
    <n v="12"/>
    <s v="Returning"/>
    <s v="Justin Williams"/>
    <n v="33.266666666666666"/>
  </r>
  <r>
    <x v="332"/>
    <s v="Morning"/>
    <s v="Facebook"/>
    <n v="494.72"/>
    <n v="108.75"/>
    <n v="14"/>
    <s v="Returning"/>
    <s v="Thomas Rosales"/>
    <n v="35.337142857142858"/>
  </r>
  <r>
    <x v="114"/>
    <s v="Evening"/>
    <s v="Referral"/>
    <n v="43.54"/>
    <n v="11.74"/>
    <n v="2"/>
    <s v="New"/>
    <s v="Scott Khan"/>
    <n v="21.77"/>
  </r>
  <r>
    <x v="41"/>
    <s v="Evening"/>
    <s v="Referral"/>
    <n v="241.71"/>
    <n v="171.2"/>
    <n v="2"/>
    <s v="Returning"/>
    <s v="Benjamin Powell"/>
    <n v="120.855"/>
  </r>
  <r>
    <x v="309"/>
    <s v="Night"/>
    <s v="Email"/>
    <n v="343.25"/>
    <n v="80.11"/>
    <n v="6"/>
    <s v="New"/>
    <s v="Joshua Wilson"/>
    <n v="57.208333333333336"/>
  </r>
  <r>
    <x v="60"/>
    <s v="Evening"/>
    <s v="Walk-in"/>
    <n v="12.39"/>
    <n v="5.46"/>
    <n v="0"/>
    <s v="New"/>
    <s v="Kent Freeman"/>
    <n v="0"/>
  </r>
  <r>
    <x v="305"/>
    <s v="Morning"/>
    <s v="Facebook"/>
    <n v="301.27999999999997"/>
    <n v="80.459999999999994"/>
    <n v="3"/>
    <s v="New"/>
    <s v="Patricia Tucker"/>
    <n v="100.42666666666666"/>
  </r>
  <r>
    <x v="333"/>
    <s v="Morning"/>
    <s v="Instagram"/>
    <n v="483.54"/>
    <n v="167.67"/>
    <n v="6"/>
    <s v="Returning"/>
    <s v="Lauren James"/>
    <n v="80.59"/>
  </r>
  <r>
    <x v="40"/>
    <s v="Afternoon"/>
    <s v="Google Ads"/>
    <n v="414.67"/>
    <n v="151.86000000000001"/>
    <n v="22"/>
    <s v="Returning"/>
    <s v="Bradley Taylor"/>
    <n v="18.848636363636363"/>
  </r>
  <r>
    <x v="6"/>
    <s v="Night"/>
    <s v="Referral"/>
    <n v="77.63"/>
    <n v="47.03"/>
    <n v="3"/>
    <s v="New"/>
    <s v="Frank Arnold"/>
    <n v="25.876666666666665"/>
  </r>
  <r>
    <x v="334"/>
    <s v="Night"/>
    <s v="Google Ads"/>
    <n v="31.83"/>
    <n v="9.23"/>
    <n v="1"/>
    <s v="Returning"/>
    <s v="Shannon Turner"/>
    <n v="31.83"/>
  </r>
  <r>
    <x v="25"/>
    <s v="Evening"/>
    <s v="Facebook"/>
    <n v="156.36000000000001"/>
    <n v="32.97"/>
    <n v="1"/>
    <s v="New"/>
    <s v="Charles Lloyd"/>
    <n v="156.36000000000001"/>
  </r>
  <r>
    <x v="284"/>
    <s v="Night"/>
    <s v="Facebook"/>
    <n v="80.3"/>
    <n v="39.71"/>
    <n v="0"/>
    <s v="Returning"/>
    <s v="Justin King"/>
    <n v="0"/>
  </r>
  <r>
    <x v="19"/>
    <s v="Evening"/>
    <s v="Instagram"/>
    <n v="208.81"/>
    <n v="111.07"/>
    <n v="5"/>
    <s v="New"/>
    <s v="Jenna Ramsey"/>
    <n v="41.762"/>
  </r>
  <r>
    <x v="111"/>
    <s v="Evening"/>
    <s v="Instagram"/>
    <n v="303.60000000000002"/>
    <n v="230.36"/>
    <n v="6"/>
    <s v="New"/>
    <s v="Joel Murray"/>
    <n v="50.6"/>
  </r>
  <r>
    <x v="276"/>
    <s v="Night"/>
    <s v="Referral"/>
    <n v="118.35"/>
    <n v="46.73"/>
    <n v="3"/>
    <s v="New"/>
    <s v="Andrew Hahn"/>
    <n v="39.449999999999996"/>
  </r>
  <r>
    <x v="125"/>
    <s v="Evening"/>
    <s v="Referral"/>
    <n v="308.51"/>
    <n v="221.21"/>
    <n v="8"/>
    <s v="Returning"/>
    <s v="Shelby Gentry"/>
    <n v="38.563749999999999"/>
  </r>
  <r>
    <x v="21"/>
    <s v="Morning"/>
    <s v="Google Ads"/>
    <n v="483.19"/>
    <n v="151.31"/>
    <n v="17"/>
    <s v="Returning"/>
    <s v="Christian Shelton"/>
    <n v="28.422941176470587"/>
  </r>
  <r>
    <x v="157"/>
    <s v="Evening"/>
    <s v="Walk-in"/>
    <n v="200.78"/>
    <n v="82.75"/>
    <n v="4"/>
    <s v="New"/>
    <s v="Robin Mora"/>
    <n v="50.195"/>
  </r>
  <r>
    <x v="108"/>
    <s v="Night"/>
    <s v="Referral"/>
    <n v="385.98"/>
    <n v="185.75"/>
    <n v="5"/>
    <s v="New"/>
    <s v="Lindsey Wright"/>
    <n v="77.195999999999998"/>
  </r>
  <r>
    <x v="289"/>
    <s v="Afternoon"/>
    <s v="Facebook"/>
    <n v="247.57"/>
    <n v="123.97"/>
    <n v="3"/>
    <s v="Returning"/>
    <s v="Abigail Miller"/>
    <n v="82.523333333333326"/>
  </r>
  <r>
    <x v="26"/>
    <s v="Night"/>
    <s v="Google Ads"/>
    <n v="480.46"/>
    <n v="127.02"/>
    <n v="5"/>
    <s v="Returning"/>
    <s v="Timothy French"/>
    <n v="96.091999999999999"/>
  </r>
  <r>
    <x v="335"/>
    <s v="Afternoon"/>
    <s v="Referral"/>
    <n v="119.21"/>
    <n v="78.180000000000007"/>
    <n v="1"/>
    <s v="Returning"/>
    <s v="Laura Garner"/>
    <n v="119.21"/>
  </r>
  <r>
    <x v="214"/>
    <s v="Night"/>
    <s v="Instagram"/>
    <n v="328.31"/>
    <n v="70.510000000000005"/>
    <n v="28"/>
    <s v="New"/>
    <s v="Robin Brock"/>
    <n v="11.725357142857144"/>
  </r>
  <r>
    <x v="56"/>
    <s v="Morning"/>
    <s v="Facebook"/>
    <n v="186.92"/>
    <n v="68.709999999999994"/>
    <n v="2"/>
    <s v="Returning"/>
    <s v="Morgan Boone"/>
    <n v="93.46"/>
  </r>
  <r>
    <x v="142"/>
    <s v="Evening"/>
    <s v="Instagram"/>
    <n v="142.02000000000001"/>
    <n v="32.74"/>
    <n v="10"/>
    <s v="New"/>
    <s v="Matthew Greene"/>
    <n v="14.202000000000002"/>
  </r>
  <r>
    <x v="180"/>
    <s v="Evening"/>
    <s v="Walk-in"/>
    <n v="73.98"/>
    <n v="16.07"/>
    <n v="0"/>
    <s v="Returning"/>
    <s v="Molly Ortiz"/>
    <n v="0"/>
  </r>
  <r>
    <x v="50"/>
    <s v="Afternoon"/>
    <s v="Email"/>
    <n v="34.4"/>
    <n v="11.03"/>
    <n v="0"/>
    <s v="Returning"/>
    <s v="Paula Roberts"/>
    <n v="0"/>
  </r>
  <r>
    <x v="66"/>
    <s v="Afternoon"/>
    <s v="Walk-in"/>
    <n v="58.76"/>
    <n v="12.16"/>
    <n v="1"/>
    <s v="Returning"/>
    <s v="Connie Miller"/>
    <n v="58.76"/>
  </r>
  <r>
    <x v="270"/>
    <s v="Morning"/>
    <s v="Facebook"/>
    <n v="39.119999999999997"/>
    <n v="7.89"/>
    <n v="0"/>
    <s v="New"/>
    <s v="Perry Black"/>
    <n v="0"/>
  </r>
  <r>
    <x v="336"/>
    <s v="Morning"/>
    <s v="Email"/>
    <n v="107.02"/>
    <n v="62.42"/>
    <n v="1"/>
    <s v="Returning"/>
    <s v="Scott Bond"/>
    <n v="107.02"/>
  </r>
  <r>
    <x v="232"/>
    <s v="Morning"/>
    <s v="Email"/>
    <n v="332.25"/>
    <n v="170.44"/>
    <n v="10"/>
    <s v="New"/>
    <s v="Emily Rush"/>
    <n v="33.225000000000001"/>
  </r>
  <r>
    <x v="337"/>
    <s v="Morning"/>
    <s v="Google Ads"/>
    <n v="188.4"/>
    <n v="37.700000000000003"/>
    <n v="13"/>
    <s v="Returning"/>
    <s v="Brady Padilla"/>
    <n v="14.492307692307692"/>
  </r>
  <r>
    <x v="55"/>
    <s v="Night"/>
    <s v="Facebook"/>
    <n v="20.98"/>
    <n v="4.3600000000000003"/>
    <n v="1"/>
    <s v="New"/>
    <s v="Mark Wallace"/>
    <n v="20.98"/>
  </r>
  <r>
    <x v="133"/>
    <s v="Morning"/>
    <s v="Google Ads"/>
    <n v="105.6"/>
    <n v="24.6"/>
    <n v="5"/>
    <s v="Returning"/>
    <s v="April Collins"/>
    <n v="21.119999999999997"/>
  </r>
  <r>
    <x v="54"/>
    <s v="Afternoon"/>
    <s v="Walk-in"/>
    <n v="387.03"/>
    <n v="243.48"/>
    <n v="5"/>
    <s v="New"/>
    <s v="Isaac Smith"/>
    <n v="77.405999999999992"/>
  </r>
  <r>
    <x v="43"/>
    <s v="Evening"/>
    <s v="Google Ads"/>
    <n v="236.08"/>
    <n v="50.68"/>
    <n v="10"/>
    <s v="New"/>
    <s v="Rebecca Roman"/>
    <n v="23.608000000000001"/>
  </r>
  <r>
    <x v="71"/>
    <s v="Afternoon"/>
    <s v="Instagram"/>
    <n v="52.53"/>
    <n v="14.46"/>
    <n v="1"/>
    <s v="New"/>
    <s v="Jody Phillips"/>
    <n v="52.53"/>
  </r>
  <r>
    <x v="98"/>
    <s v="Evening"/>
    <s v="Facebook"/>
    <n v="339.33"/>
    <n v="108.09"/>
    <n v="6"/>
    <s v="Returning"/>
    <s v="Judy Lewis"/>
    <n v="56.555"/>
  </r>
  <r>
    <x v="338"/>
    <s v="Afternoon"/>
    <s v="Google Ads"/>
    <n v="483.32"/>
    <n v="99.56"/>
    <n v="7"/>
    <s v="Returning"/>
    <s v="Brian Pacheco"/>
    <n v="69.045714285714283"/>
  </r>
  <r>
    <x v="92"/>
    <s v="Morning"/>
    <s v="Referral"/>
    <n v="424.16"/>
    <n v="234.05"/>
    <n v="8"/>
    <s v="New"/>
    <s v="Thomas Nelson"/>
    <n v="53.02"/>
  </r>
  <r>
    <x v="316"/>
    <s v="Morning"/>
    <s v="Google Ads"/>
    <n v="246.29"/>
    <n v="80.91"/>
    <n v="4"/>
    <s v="Returning"/>
    <s v="Travis Hernandez"/>
    <n v="61.572499999999998"/>
  </r>
  <r>
    <x v="71"/>
    <s v="Night"/>
    <s v="Google Ads"/>
    <n v="212.77"/>
    <n v="62.82"/>
    <n v="4"/>
    <s v="Returning"/>
    <s v="William Greene"/>
    <n v="53.192500000000003"/>
  </r>
  <r>
    <x v="113"/>
    <s v="Evening"/>
    <s v="Facebook"/>
    <n v="380.23"/>
    <n v="112.4"/>
    <n v="8"/>
    <s v="New"/>
    <s v="Jordan Adams"/>
    <n v="47.528750000000002"/>
  </r>
  <r>
    <x v="279"/>
    <s v="Morning"/>
    <s v="Email"/>
    <n v="371.69"/>
    <n v="339.61"/>
    <n v="4"/>
    <s v="New"/>
    <s v="Scott Pineda"/>
    <n v="92.922499999999999"/>
  </r>
  <r>
    <x v="338"/>
    <s v="Night"/>
    <s v="Walk-in"/>
    <n v="458.97"/>
    <n v="159.28"/>
    <n v="41"/>
    <s v="New"/>
    <s v="Luke Carpenter"/>
    <n v="11.19439024390244"/>
  </r>
  <r>
    <x v="80"/>
    <s v="Night"/>
    <s v="Walk-in"/>
    <n v="189.04"/>
    <n v="176.39"/>
    <n v="2"/>
    <s v="Returning"/>
    <s v="Kelly Smith"/>
    <n v="94.52"/>
  </r>
  <r>
    <x v="332"/>
    <s v="Afternoon"/>
    <s v="Google Ads"/>
    <n v="362.15"/>
    <n v="76.75"/>
    <n v="4"/>
    <s v="Returning"/>
    <s v="Danielle Rodriguez"/>
    <n v="90.537499999999994"/>
  </r>
  <r>
    <x v="216"/>
    <s v="Evening"/>
    <s v="Google Ads"/>
    <n v="121.25"/>
    <n v="88.11"/>
    <n v="4"/>
    <s v="Returning"/>
    <s v="Paul Duarte"/>
    <n v="30.3125"/>
  </r>
  <r>
    <x v="242"/>
    <s v="Morning"/>
    <s v="Email"/>
    <n v="385.54"/>
    <n v="78.8"/>
    <n v="7"/>
    <s v="New"/>
    <s v="Cody Mccoy"/>
    <n v="55.07714285714286"/>
  </r>
  <r>
    <x v="318"/>
    <s v="Afternoon"/>
    <s v="Instagram"/>
    <n v="34.18"/>
    <n v="7.33"/>
    <n v="0"/>
    <s v="Returning"/>
    <s v="Andrea Bass"/>
    <n v="0"/>
  </r>
  <r>
    <x v="22"/>
    <s v="Evening"/>
    <s v="Referral"/>
    <n v="498.65"/>
    <n v="111.34"/>
    <n v="5"/>
    <s v="Returning"/>
    <s v="Christopher Blake"/>
    <n v="99.72999999999999"/>
  </r>
  <r>
    <x v="49"/>
    <s v="Morning"/>
    <s v="Email"/>
    <n v="154.33000000000001"/>
    <n v="46.58"/>
    <n v="8"/>
    <s v="New"/>
    <s v="David Jones"/>
    <n v="19.291250000000002"/>
  </r>
  <r>
    <x v="49"/>
    <s v="Morning"/>
    <s v="Walk-in"/>
    <n v="69.19"/>
    <n v="36.159999999999997"/>
    <n v="1"/>
    <s v="New"/>
    <s v="Amber Burns"/>
    <n v="69.19"/>
  </r>
  <r>
    <x v="32"/>
    <s v="Afternoon"/>
    <s v="Email"/>
    <n v="388.41"/>
    <n v="122.78"/>
    <n v="6"/>
    <s v="New"/>
    <s v="Dana Jennings"/>
    <n v="64.734999999999999"/>
  </r>
  <r>
    <x v="172"/>
    <s v="Night"/>
    <s v="Referral"/>
    <n v="88.13"/>
    <n v="57.56"/>
    <n v="0"/>
    <s v="Returning"/>
    <s v="Alexander Ferguson"/>
    <n v="0"/>
  </r>
  <r>
    <x v="109"/>
    <s v="Morning"/>
    <s v="Email"/>
    <n v="378.69"/>
    <n v="247.7"/>
    <n v="3"/>
    <s v="Returning"/>
    <s v="Gary Russell"/>
    <n v="126.23"/>
  </r>
  <r>
    <x v="227"/>
    <s v="Evening"/>
    <s v="Email"/>
    <n v="56.53"/>
    <n v="17.87"/>
    <n v="0"/>
    <s v="Returning"/>
    <s v="Frank Foster"/>
    <n v="0"/>
  </r>
  <r>
    <x v="339"/>
    <s v="Afternoon"/>
    <s v="Email"/>
    <n v="392.99"/>
    <n v="131.41999999999999"/>
    <n v="5"/>
    <s v="New"/>
    <s v="Dylan Brown"/>
    <n v="78.597999999999999"/>
  </r>
  <r>
    <x v="249"/>
    <s v="Night"/>
    <s v="Facebook"/>
    <n v="39.96"/>
    <n v="12.03"/>
    <n v="3"/>
    <s v="New"/>
    <s v="Trevor Ross"/>
    <n v="13.32"/>
  </r>
  <r>
    <x v="38"/>
    <s v="Evening"/>
    <s v="Walk-in"/>
    <n v="455.18"/>
    <n v="205.59"/>
    <n v="5"/>
    <s v="New"/>
    <s v="Sherri Gray"/>
    <n v="91.036000000000001"/>
  </r>
  <r>
    <x v="74"/>
    <s v="Morning"/>
    <s v="Instagram"/>
    <n v="321.62"/>
    <n v="80.75"/>
    <n v="7"/>
    <s v="Returning"/>
    <s v="Lauren Stone"/>
    <n v="45.945714285714288"/>
  </r>
  <r>
    <x v="17"/>
    <s v="Night"/>
    <s v="Referral"/>
    <n v="28.11"/>
    <n v="15.38"/>
    <n v="1"/>
    <s v="New"/>
    <s v="David Jones"/>
    <n v="28.11"/>
  </r>
  <r>
    <x v="220"/>
    <s v="Morning"/>
    <s v="Facebook"/>
    <n v="228.02"/>
    <n v="68.349999999999994"/>
    <n v="4"/>
    <s v="Returning"/>
    <s v="Matthew Sullivan"/>
    <n v="57.005000000000003"/>
  </r>
  <r>
    <x v="92"/>
    <s v="Afternoon"/>
    <s v="Email"/>
    <n v="380.79"/>
    <n v="261.24"/>
    <n v="4"/>
    <s v="New"/>
    <s v="William Morse"/>
    <n v="95.197500000000005"/>
  </r>
  <r>
    <x v="180"/>
    <s v="Night"/>
    <s v="Facebook"/>
    <n v="214.96"/>
    <n v="107.3"/>
    <n v="3"/>
    <s v="Returning"/>
    <s v="John Molina"/>
    <n v="71.653333333333336"/>
  </r>
  <r>
    <x v="320"/>
    <s v="Afternoon"/>
    <s v="Instagram"/>
    <n v="483.26"/>
    <n v="267.20999999999998"/>
    <n v="8"/>
    <s v="New"/>
    <s v="Travis Hubbard"/>
    <n v="60.407499999999999"/>
  </r>
  <r>
    <x v="304"/>
    <s v="Night"/>
    <s v="Referral"/>
    <n v="207.33"/>
    <n v="150.62"/>
    <n v="2"/>
    <s v="New"/>
    <s v="John Andrews"/>
    <n v="103.66500000000001"/>
  </r>
  <r>
    <x v="89"/>
    <s v="Night"/>
    <s v="Google Ads"/>
    <n v="60.51"/>
    <n v="12.49"/>
    <n v="2"/>
    <s v="New"/>
    <s v="Craig Harris"/>
    <n v="30.254999999999999"/>
  </r>
  <r>
    <x v="252"/>
    <s v="Night"/>
    <s v="Facebook"/>
    <n v="170.31"/>
    <n v="44.59"/>
    <n v="2"/>
    <s v="New"/>
    <s v="Amanda Rose MD"/>
    <n v="85.155000000000001"/>
  </r>
  <r>
    <x v="329"/>
    <s v="Night"/>
    <s v="Facebook"/>
    <n v="221.43"/>
    <n v="52.92"/>
    <n v="4"/>
    <s v="Returning"/>
    <s v="Jessica Berry"/>
    <n v="55.357500000000002"/>
  </r>
  <r>
    <x v="38"/>
    <s v="Afternoon"/>
    <s v="Facebook"/>
    <n v="216.86"/>
    <n v="141.87"/>
    <n v="4"/>
    <s v="Returning"/>
    <s v="Sandra Haney"/>
    <n v="54.215000000000003"/>
  </r>
  <r>
    <x v="107"/>
    <s v="Afternoon"/>
    <s v="Walk-in"/>
    <n v="244.66"/>
    <n v="50.45"/>
    <n v="2"/>
    <s v="New"/>
    <s v="Alexander Weeks"/>
    <n v="122.33"/>
  </r>
  <r>
    <x v="306"/>
    <s v="Afternoon"/>
    <s v="Facebook"/>
    <n v="231.49"/>
    <n v="91.57"/>
    <n v="4"/>
    <s v="New"/>
    <s v="Edward Duffy"/>
    <n v="57.872500000000002"/>
  </r>
  <r>
    <x v="100"/>
    <s v="Evening"/>
    <s v="Walk-in"/>
    <n v="367.91"/>
    <n v="109.13"/>
    <n v="7"/>
    <s v="New"/>
    <s v="Felicia Vargas"/>
    <n v="52.558571428571433"/>
  </r>
  <r>
    <x v="181"/>
    <s v="Evening"/>
    <s v="Google Ads"/>
    <n v="497.06"/>
    <n v="257.24"/>
    <n v="14"/>
    <s v="New"/>
    <s v="Darren Hall"/>
    <n v="35.504285714285714"/>
  </r>
  <r>
    <x v="14"/>
    <s v="Morning"/>
    <s v="Facebook"/>
    <n v="246.26"/>
    <n v="225.83"/>
    <n v="2"/>
    <s v="New"/>
    <s v="Elizabeth Cunningham"/>
    <n v="123.13"/>
  </r>
  <r>
    <x v="168"/>
    <s v="Evening"/>
    <s v="Walk-in"/>
    <n v="478.59"/>
    <n v="286.07"/>
    <n v="8"/>
    <s v="New"/>
    <s v="Michael Peterson"/>
    <n v="59.823749999999997"/>
  </r>
  <r>
    <x v="122"/>
    <s v="Afternoon"/>
    <s v="Facebook"/>
    <n v="443.52"/>
    <n v="90.16"/>
    <n v="20"/>
    <s v="New"/>
    <s v="Crystal Duke"/>
    <n v="22.175999999999998"/>
  </r>
  <r>
    <x v="328"/>
    <s v="Morning"/>
    <s v="Walk-in"/>
    <n v="12.25"/>
    <n v="3.06"/>
    <n v="0"/>
    <s v="Returning"/>
    <s v="Michael Cardenas"/>
    <n v="0"/>
  </r>
  <r>
    <x v="340"/>
    <s v="Evening"/>
    <s v="Facebook"/>
    <n v="243.01"/>
    <n v="54.44"/>
    <n v="3"/>
    <s v="New"/>
    <s v="Heather Meadows"/>
    <n v="81.00333333333333"/>
  </r>
  <r>
    <x v="60"/>
    <s v="Morning"/>
    <s v="Referral"/>
    <n v="371.41"/>
    <n v="88.09"/>
    <n v="8"/>
    <s v="Returning"/>
    <s v="Nicole Collins"/>
    <n v="46.426250000000003"/>
  </r>
  <r>
    <x v="173"/>
    <s v="Evening"/>
    <s v="Google Ads"/>
    <n v="394.81"/>
    <n v="373.38"/>
    <n v="4"/>
    <s v="New"/>
    <s v="Laurie White"/>
    <n v="98.702500000000001"/>
  </r>
  <r>
    <x v="316"/>
    <s v="Night"/>
    <s v="Instagram"/>
    <n v="343.06"/>
    <n v="73.86"/>
    <n v="3"/>
    <s v="New"/>
    <s v="Veronica Lewis"/>
    <n v="114.35333333333334"/>
  </r>
  <r>
    <x v="267"/>
    <s v="Evening"/>
    <s v="Instagram"/>
    <n v="455.75"/>
    <n v="350.45"/>
    <n v="4"/>
    <s v="New"/>
    <s v="Brian Singh"/>
    <n v="113.9375"/>
  </r>
  <r>
    <x v="219"/>
    <s v="Evening"/>
    <s v="Referral"/>
    <n v="131.58000000000001"/>
    <n v="60.9"/>
    <n v="4"/>
    <s v="New"/>
    <s v="Ronald Young"/>
    <n v="32.895000000000003"/>
  </r>
  <r>
    <x v="90"/>
    <s v="Evening"/>
    <s v="Referral"/>
    <n v="300.63"/>
    <n v="131.44"/>
    <n v="4"/>
    <s v="Returning"/>
    <s v="Cindy Bradley MD"/>
    <n v="75.157499999999999"/>
  </r>
  <r>
    <x v="303"/>
    <s v="Morning"/>
    <s v="Email"/>
    <n v="236.87"/>
    <n v="51.7"/>
    <n v="3"/>
    <s v="New"/>
    <s v="Thomas Nelson"/>
    <n v="78.956666666666663"/>
  </r>
  <r>
    <x v="55"/>
    <s v="Morning"/>
    <s v="Google Ads"/>
    <n v="338.8"/>
    <n v="124.15"/>
    <n v="5"/>
    <s v="Returning"/>
    <s v="Nathan Hickman Jr."/>
    <n v="67.760000000000005"/>
  </r>
  <r>
    <x v="24"/>
    <s v="Morning"/>
    <s v="Walk-in"/>
    <n v="217.4"/>
    <n v="55.77"/>
    <n v="3"/>
    <s v="New"/>
    <s v="Kristin Bailey"/>
    <n v="72.466666666666669"/>
  </r>
  <r>
    <x v="292"/>
    <s v="Morning"/>
    <s v="Referral"/>
    <n v="349.64"/>
    <n v="126.28"/>
    <n v="4"/>
    <s v="New"/>
    <s v="Shannon Booker"/>
    <n v="87.41"/>
  </r>
  <r>
    <x v="160"/>
    <s v="Afternoon"/>
    <s v="Instagram"/>
    <n v="235.52"/>
    <n v="94.78"/>
    <n v="2"/>
    <s v="Returning"/>
    <s v="Marc Glenn"/>
    <n v="117.76"/>
  </r>
  <r>
    <x v="72"/>
    <s v="Evening"/>
    <s v="Referral"/>
    <n v="289.27"/>
    <n v="115.49"/>
    <n v="9"/>
    <s v="New"/>
    <s v="Jasmine Chavez"/>
    <n v="32.141111111111108"/>
  </r>
  <r>
    <x v="275"/>
    <s v="Evening"/>
    <s v="Google Ads"/>
    <n v="436.67"/>
    <n v="156.47"/>
    <n v="5"/>
    <s v="Returning"/>
    <s v="Michael Ritter"/>
    <n v="87.334000000000003"/>
  </r>
  <r>
    <x v="76"/>
    <s v="Evening"/>
    <s v="Google Ads"/>
    <n v="473.26"/>
    <n v="108.75"/>
    <n v="21"/>
    <s v="New"/>
    <s v="Denise Gonzalez"/>
    <n v="22.536190476190477"/>
  </r>
  <r>
    <x v="135"/>
    <s v="Morning"/>
    <s v="Facebook"/>
    <n v="283.52"/>
    <n v="117.51"/>
    <n v="3"/>
    <s v="New"/>
    <s v="Phillip Lowery"/>
    <n v="94.506666666666661"/>
  </r>
  <r>
    <x v="231"/>
    <s v="Evening"/>
    <s v="Google Ads"/>
    <n v="339"/>
    <n v="161.58000000000001"/>
    <n v="4"/>
    <s v="Returning"/>
    <s v="Timothy Jordan"/>
    <n v="84.75"/>
  </r>
  <r>
    <x v="179"/>
    <s v="Evening"/>
    <s v="Referral"/>
    <n v="431.99"/>
    <n v="158.74"/>
    <n v="5"/>
    <s v="Returning"/>
    <s v="Justin Garcia"/>
    <n v="86.397999999999996"/>
  </r>
  <r>
    <x v="196"/>
    <s v="Evening"/>
    <s v="Facebook"/>
    <n v="323.97000000000003"/>
    <n v="97.51"/>
    <n v="7"/>
    <s v="New"/>
    <s v="Samantha Ford"/>
    <n v="46.281428571428577"/>
  </r>
  <r>
    <x v="276"/>
    <s v="Night"/>
    <s v="Email"/>
    <n v="170.97"/>
    <n v="39.590000000000003"/>
    <n v="4"/>
    <s v="Returning"/>
    <s v="Stanley Martinez"/>
    <n v="42.7425"/>
  </r>
  <r>
    <x v="330"/>
    <s v="Afternoon"/>
    <s v="Google Ads"/>
    <n v="87.85"/>
    <n v="30.62"/>
    <n v="1"/>
    <s v="Returning"/>
    <s v="Alexander Terry"/>
    <n v="87.85"/>
  </r>
  <r>
    <x v="224"/>
    <s v="Morning"/>
    <s v="Walk-in"/>
    <n v="482.72"/>
    <n v="281.73"/>
    <n v="13"/>
    <s v="Returning"/>
    <s v="Lisa Michael"/>
    <n v="37.132307692307691"/>
  </r>
  <r>
    <x v="204"/>
    <s v="Afternoon"/>
    <s v="Google Ads"/>
    <n v="24.32"/>
    <n v="20.81"/>
    <n v="0"/>
    <s v="New"/>
    <s v="Dennis Turner"/>
    <n v="0"/>
  </r>
  <r>
    <x v="117"/>
    <s v="Morning"/>
    <s v="Walk-in"/>
    <n v="121.91"/>
    <n v="33.54"/>
    <n v="9"/>
    <s v="Returning"/>
    <s v="Kevin Benson"/>
    <n v="13.545555555555556"/>
  </r>
  <r>
    <x v="201"/>
    <s v="Evening"/>
    <s v="Google Ads"/>
    <n v="204.78"/>
    <n v="72.47"/>
    <n v="3"/>
    <s v="New"/>
    <s v="Brian Phillips"/>
    <n v="68.260000000000005"/>
  </r>
  <r>
    <x v="238"/>
    <s v="Night"/>
    <s v="Walk-in"/>
    <n v="255.28"/>
    <n v="92.27"/>
    <n v="2"/>
    <s v="Returning"/>
    <s v="Maria Ward"/>
    <n v="127.64"/>
  </r>
  <r>
    <x v="235"/>
    <s v="Morning"/>
    <s v="Referral"/>
    <n v="236.08"/>
    <n v="111.41"/>
    <n v="11"/>
    <s v="New"/>
    <s v="Shane Greene"/>
    <n v="21.461818181818185"/>
  </r>
  <r>
    <x v="337"/>
    <s v="Afternoon"/>
    <s v="Referral"/>
    <n v="272.52999999999997"/>
    <n v="193.24"/>
    <n v="4"/>
    <s v="New"/>
    <s v="Matthew Alvarez"/>
    <n v="68.132499999999993"/>
  </r>
  <r>
    <x v="269"/>
    <s v="Morning"/>
    <s v="Referral"/>
    <n v="309.36"/>
    <n v="104.33"/>
    <n v="5"/>
    <s v="New"/>
    <s v="Annette Weaver"/>
    <n v="61.872"/>
  </r>
  <r>
    <x v="64"/>
    <s v="Morning"/>
    <s v="Walk-in"/>
    <n v="476.23"/>
    <n v="136.65"/>
    <n v="5"/>
    <s v="Returning"/>
    <s v="Troy Aguilar"/>
    <n v="95.246000000000009"/>
  </r>
  <r>
    <x v="37"/>
    <s v="Night"/>
    <s v="Google Ads"/>
    <n v="287.8"/>
    <n v="107.65"/>
    <n v="3"/>
    <s v="Returning"/>
    <s v="Frank Munoz"/>
    <n v="95.933333333333337"/>
  </r>
  <r>
    <x v="110"/>
    <s v="Morning"/>
    <s v="Referral"/>
    <n v="278.75"/>
    <n v="94.41"/>
    <n v="6"/>
    <s v="Returning"/>
    <s v="Amy Johnson"/>
    <n v="46.458333333333336"/>
  </r>
  <r>
    <x v="159"/>
    <s v="Afternoon"/>
    <s v="Google Ads"/>
    <n v="261.39999999999998"/>
    <n v="61.61"/>
    <n v="2"/>
    <s v="Returning"/>
    <s v="Jean Brown"/>
    <n v="130.69999999999999"/>
  </r>
  <r>
    <x v="201"/>
    <s v="Afternoon"/>
    <s v="Walk-in"/>
    <n v="484.99"/>
    <n v="281.48"/>
    <n v="6"/>
    <s v="Returning"/>
    <s v="Bobby Mullen"/>
    <n v="80.831666666666663"/>
  </r>
  <r>
    <x v="237"/>
    <s v="Night"/>
    <s v="Google Ads"/>
    <n v="151.76"/>
    <n v="41.1"/>
    <n v="2"/>
    <s v="New"/>
    <s v="Mary Brady"/>
    <n v="75.88"/>
  </r>
  <r>
    <x v="52"/>
    <s v="Afternoon"/>
    <s v="Referral"/>
    <n v="347.58"/>
    <n v="73.73"/>
    <n v="8"/>
    <s v="New"/>
    <s v="Gabriel Jones"/>
    <n v="43.447499999999998"/>
  </r>
  <r>
    <x v="195"/>
    <s v="Morning"/>
    <s v="Email"/>
    <n v="290.63"/>
    <n v="141.91999999999999"/>
    <n v="11"/>
    <s v="Returning"/>
    <s v="Kevin Lee"/>
    <n v="26.420909090909092"/>
  </r>
  <r>
    <x v="210"/>
    <s v="Evening"/>
    <s v="Referral"/>
    <n v="163.15"/>
    <n v="36.86"/>
    <n v="3"/>
    <s v="Returning"/>
    <s v="David Wise"/>
    <n v="54.383333333333333"/>
  </r>
  <r>
    <x v="48"/>
    <s v="Evening"/>
    <s v="Referral"/>
    <n v="424.19"/>
    <n v="99.17"/>
    <n v="7"/>
    <s v="New"/>
    <s v="Kayla Taylor"/>
    <n v="60.598571428571425"/>
  </r>
  <r>
    <x v="91"/>
    <s v="Afternoon"/>
    <s v="Walk-in"/>
    <n v="419.04"/>
    <n v="100.65"/>
    <n v="5"/>
    <s v="Returning"/>
    <s v="David Williams"/>
    <n v="83.808000000000007"/>
  </r>
  <r>
    <x v="40"/>
    <s v="Night"/>
    <s v="Google Ads"/>
    <n v="226.52"/>
    <n v="49.26"/>
    <n v="10"/>
    <s v="Returning"/>
    <s v="Kayla Rios"/>
    <n v="22.652000000000001"/>
  </r>
  <r>
    <x v="249"/>
    <s v="Morning"/>
    <s v="Instagram"/>
    <n v="411.98"/>
    <n v="237.29"/>
    <n v="4"/>
    <s v="New"/>
    <s v="Scott Wade"/>
    <n v="102.995"/>
  </r>
  <r>
    <x v="107"/>
    <s v="Night"/>
    <s v="Instagram"/>
    <n v="256.86"/>
    <n v="72.36"/>
    <n v="3"/>
    <s v="New"/>
    <s v="Kenneth Williams"/>
    <n v="85.62"/>
  </r>
  <r>
    <x v="92"/>
    <s v="Night"/>
    <s v="Email"/>
    <n v="358.77"/>
    <n v="78.37"/>
    <n v="11"/>
    <s v="Returning"/>
    <s v="Tiffany Gentry"/>
    <n v="32.615454545454547"/>
  </r>
  <r>
    <x v="32"/>
    <s v="Night"/>
    <s v="Email"/>
    <n v="120.82"/>
    <n v="27.75"/>
    <n v="2"/>
    <s v="New"/>
    <s v="Sarah Woods"/>
    <n v="60.41"/>
  </r>
  <r>
    <x v="234"/>
    <s v="Evening"/>
    <s v="Referral"/>
    <n v="390.81"/>
    <n v="87.59"/>
    <n v="10"/>
    <s v="New"/>
    <s v="Timothy Jones"/>
    <n v="39.081000000000003"/>
  </r>
  <r>
    <x v="312"/>
    <s v="Morning"/>
    <s v="Email"/>
    <n v="256.58999999999997"/>
    <n v="106.84"/>
    <n v="6"/>
    <s v="New"/>
    <s v="Dennis Martinez"/>
    <n v="42.764999999999993"/>
  </r>
  <r>
    <x v="209"/>
    <s v="Morning"/>
    <s v="Referral"/>
    <n v="330.67"/>
    <n v="214.91"/>
    <n v="3"/>
    <s v="Returning"/>
    <s v="Terry Owens"/>
    <n v="110.22333333333334"/>
  </r>
  <r>
    <x v="243"/>
    <s v="Afternoon"/>
    <s v="Walk-in"/>
    <n v="71.510000000000005"/>
    <n v="25.13"/>
    <n v="1"/>
    <s v="Returning"/>
    <s v="Lori Gutierrez"/>
    <n v="71.510000000000005"/>
  </r>
  <r>
    <x v="259"/>
    <s v="Evening"/>
    <s v="Instagram"/>
    <n v="163.80000000000001"/>
    <n v="45.51"/>
    <n v="1"/>
    <s v="Returning"/>
    <s v="Heidi Stewart"/>
    <n v="163.80000000000001"/>
  </r>
  <r>
    <x v="341"/>
    <s v="Night"/>
    <s v="Google Ads"/>
    <n v="402.13"/>
    <n v="137.66999999999999"/>
    <n v="5"/>
    <s v="New"/>
    <s v="Larry Martinez"/>
    <n v="80.426000000000002"/>
  </r>
  <r>
    <x v="336"/>
    <s v="Morning"/>
    <s v="Walk-in"/>
    <n v="249.6"/>
    <n v="87.33"/>
    <n v="7"/>
    <s v="New"/>
    <s v="William Payne"/>
    <n v="35.657142857142858"/>
  </r>
  <r>
    <x v="137"/>
    <s v="Morning"/>
    <s v="Facebook"/>
    <n v="118.64"/>
    <n v="52.81"/>
    <n v="2"/>
    <s v="New"/>
    <s v="Alisha Lewis"/>
    <n v="59.32"/>
  </r>
  <r>
    <x v="174"/>
    <s v="Afternoon"/>
    <s v="Referral"/>
    <n v="467.67"/>
    <n v="147.80000000000001"/>
    <n v="12"/>
    <s v="Returning"/>
    <s v="Nicholas Sanders"/>
    <n v="38.972500000000004"/>
  </r>
  <r>
    <x v="262"/>
    <s v="Night"/>
    <s v="Google Ads"/>
    <n v="473.47"/>
    <n v="106.72"/>
    <n v="18"/>
    <s v="New"/>
    <s v="John Brown"/>
    <n v="26.303888888888892"/>
  </r>
  <r>
    <x v="268"/>
    <s v="Morning"/>
    <s v="Facebook"/>
    <n v="442.6"/>
    <n v="208.47"/>
    <n v="20"/>
    <s v="Returning"/>
    <s v="Vanessa Walker"/>
    <n v="22.130000000000003"/>
  </r>
  <r>
    <x v="342"/>
    <s v="Afternoon"/>
    <s v="Walk-in"/>
    <n v="204.65"/>
    <n v="140.94999999999999"/>
    <n v="19"/>
    <s v="New"/>
    <s v="Colton Green"/>
    <n v="10.771052631578948"/>
  </r>
  <r>
    <x v="230"/>
    <s v="Afternoon"/>
    <s v="Google Ads"/>
    <n v="145.58000000000001"/>
    <n v="80.819999999999993"/>
    <n v="6"/>
    <s v="New"/>
    <s v="Mark Lawson"/>
    <n v="24.263333333333335"/>
  </r>
  <r>
    <x v="151"/>
    <s v="Afternoon"/>
    <s v="Instagram"/>
    <n v="447.53"/>
    <n v="153.55000000000001"/>
    <n v="6"/>
    <s v="New"/>
    <s v="Collin Gentry"/>
    <n v="74.588333333333324"/>
  </r>
  <r>
    <x v="295"/>
    <s v="Night"/>
    <s v="Email"/>
    <n v="215.07"/>
    <n v="79.819999999999993"/>
    <n v="3"/>
    <s v="New"/>
    <s v="Andrea Abbott"/>
    <n v="71.69"/>
  </r>
  <r>
    <x v="67"/>
    <s v="Night"/>
    <s v="Instagram"/>
    <n v="486.12"/>
    <n v="123.7"/>
    <n v="8"/>
    <s v="Returning"/>
    <s v="Adrian Sanchez"/>
    <n v="60.765000000000001"/>
  </r>
  <r>
    <x v="343"/>
    <s v="Morning"/>
    <s v="Referral"/>
    <n v="436.65"/>
    <n v="127.5"/>
    <n v="8"/>
    <s v="Returning"/>
    <s v="Kenneth Jones"/>
    <n v="54.581249999999997"/>
  </r>
  <r>
    <x v="236"/>
    <s v="Morning"/>
    <s v="Walk-in"/>
    <n v="121.23"/>
    <n v="28.76"/>
    <n v="11"/>
    <s v="Returning"/>
    <s v="Crystal White"/>
    <n v="11.020909090909091"/>
  </r>
  <r>
    <x v="285"/>
    <s v="Night"/>
    <s v="Google Ads"/>
    <n v="232.89"/>
    <n v="107.33"/>
    <n v="8"/>
    <s v="Returning"/>
    <s v="Richard Ferguson"/>
    <n v="29.111249999999998"/>
  </r>
  <r>
    <x v="119"/>
    <s v="Night"/>
    <s v="Email"/>
    <n v="248.84"/>
    <n v="53.26"/>
    <n v="5"/>
    <s v="New"/>
    <s v="Madison Morales"/>
    <n v="49.768000000000001"/>
  </r>
  <r>
    <x v="151"/>
    <s v="Night"/>
    <s v="Referral"/>
    <n v="435.33"/>
    <n v="154.55000000000001"/>
    <n v="5"/>
    <s v="Returning"/>
    <s v="Brian James"/>
    <n v="87.066000000000003"/>
  </r>
  <r>
    <x v="233"/>
    <s v="Morning"/>
    <s v="Facebook"/>
    <n v="77.22"/>
    <n v="29.27"/>
    <n v="4"/>
    <s v="New"/>
    <s v="Julia Green"/>
    <n v="19.305"/>
  </r>
  <r>
    <x v="66"/>
    <s v="Evening"/>
    <s v="Instagram"/>
    <n v="469.72"/>
    <n v="104.34"/>
    <n v="9"/>
    <s v="Returning"/>
    <s v="Latoya Singleton"/>
    <n v="52.191111111111113"/>
  </r>
  <r>
    <x v="99"/>
    <s v="Night"/>
    <s v="Referral"/>
    <n v="182.36"/>
    <n v="77.39"/>
    <n v="2"/>
    <s v="Returning"/>
    <s v="Cody Lopez"/>
    <n v="91.18"/>
  </r>
  <r>
    <x v="219"/>
    <s v="Morning"/>
    <s v="Walk-in"/>
    <n v="114.58"/>
    <n v="28.51"/>
    <n v="1"/>
    <s v="Returning"/>
    <s v="Pamela Scott"/>
    <n v="114.58"/>
  </r>
  <r>
    <x v="67"/>
    <s v="Morning"/>
    <s v="Facebook"/>
    <n v="260.66000000000003"/>
    <n v="54.53"/>
    <n v="15"/>
    <s v="Returning"/>
    <s v="Diana Ali"/>
    <n v="17.377333333333336"/>
  </r>
  <r>
    <x v="321"/>
    <s v="Evening"/>
    <s v="Email"/>
    <n v="128.25"/>
    <n v="39.01"/>
    <n v="1"/>
    <s v="New"/>
    <s v="Nicole Patterson"/>
    <n v="128.25"/>
  </r>
  <r>
    <x v="107"/>
    <s v="Afternoon"/>
    <s v="Walk-in"/>
    <n v="371.1"/>
    <n v="77.099999999999994"/>
    <n v="7"/>
    <s v="Returning"/>
    <s v="Kimberly Hunter"/>
    <n v="53.01428571428572"/>
  </r>
  <r>
    <x v="163"/>
    <s v="Night"/>
    <s v="Email"/>
    <n v="390.71"/>
    <n v="270.82"/>
    <n v="5"/>
    <s v="Returning"/>
    <s v="Stacey Jones"/>
    <n v="78.141999999999996"/>
  </r>
  <r>
    <x v="55"/>
    <s v="Evening"/>
    <s v="Walk-in"/>
    <n v="321.14999999999998"/>
    <n v="76"/>
    <n v="14"/>
    <s v="New"/>
    <s v="Courtney Williams"/>
    <n v="22.939285714285713"/>
  </r>
  <r>
    <x v="192"/>
    <s v="Morning"/>
    <s v="Google Ads"/>
    <n v="316.17"/>
    <n v="138.08000000000001"/>
    <n v="6"/>
    <s v="Returning"/>
    <s v="Larry Stone"/>
    <n v="52.695"/>
  </r>
  <r>
    <x v="195"/>
    <s v="Night"/>
    <s v="Walk-in"/>
    <n v="401.74"/>
    <n v="108.93"/>
    <n v="11"/>
    <s v="Returning"/>
    <s v="Jonathan Miller"/>
    <n v="36.521818181818183"/>
  </r>
  <r>
    <x v="113"/>
    <s v="Afternoon"/>
    <s v="Referral"/>
    <n v="84.33"/>
    <n v="53.7"/>
    <n v="3"/>
    <s v="Returning"/>
    <s v="Michael Wheeler"/>
    <n v="28.11"/>
  </r>
  <r>
    <x v="202"/>
    <s v="Afternoon"/>
    <s v="Email"/>
    <n v="395.39"/>
    <n v="112.44"/>
    <n v="14"/>
    <s v="Returning"/>
    <s v="Melissa Wise"/>
    <n v="28.242142857142856"/>
  </r>
  <r>
    <x v="137"/>
    <s v="Evening"/>
    <s v="Facebook"/>
    <n v="374.89"/>
    <n v="75.72"/>
    <n v="7"/>
    <s v="New"/>
    <s v="Melissa Jackson"/>
    <n v="53.555714285714281"/>
  </r>
  <r>
    <x v="98"/>
    <s v="Night"/>
    <s v="Referral"/>
    <n v="326.67"/>
    <n v="70.180000000000007"/>
    <n v="3"/>
    <s v="New"/>
    <s v="Mr. Leonard Jackson"/>
    <n v="108.89"/>
  </r>
  <r>
    <x v="15"/>
    <s v="Night"/>
    <s v="Walk-in"/>
    <n v="63.53"/>
    <n v="21.64"/>
    <n v="0"/>
    <s v="New"/>
    <s v="Brent Hernandez"/>
    <n v="0"/>
  </r>
  <r>
    <x v="84"/>
    <s v="Morning"/>
    <s v="Facebook"/>
    <n v="471.16"/>
    <n v="293.95999999999998"/>
    <n v="43"/>
    <s v="Returning"/>
    <s v="Deborah Price"/>
    <n v="10.957209302325582"/>
  </r>
  <r>
    <x v="242"/>
    <s v="Night"/>
    <s v="Email"/>
    <n v="444.4"/>
    <n v="201.18"/>
    <n v="6"/>
    <s v="Returning"/>
    <s v="Christopher Gutierrez"/>
    <n v="74.066666666666663"/>
  </r>
  <r>
    <x v="210"/>
    <s v="Night"/>
    <s v="Walk-in"/>
    <n v="47.26"/>
    <n v="14.23"/>
    <n v="0"/>
    <s v="Returning"/>
    <s v="Tracy Foster"/>
    <n v="0"/>
  </r>
  <r>
    <x v="327"/>
    <s v="Evening"/>
    <s v="Google Ads"/>
    <n v="231.85"/>
    <n v="72.22"/>
    <n v="3"/>
    <s v="New"/>
    <s v="Charles Nguyen"/>
    <n v="77.283333333333331"/>
  </r>
  <r>
    <x v="341"/>
    <s v="Afternoon"/>
    <s v="Email"/>
    <n v="459.17"/>
    <n v="301.63"/>
    <n v="6"/>
    <s v="Returning"/>
    <s v="Joseph Smith"/>
    <n v="76.528333333333336"/>
  </r>
  <r>
    <x v="268"/>
    <s v="Morning"/>
    <s v="Google Ads"/>
    <n v="490.27"/>
    <n v="102.25"/>
    <n v="6"/>
    <s v="New"/>
    <s v="Haley Harvey"/>
    <n v="81.711666666666659"/>
  </r>
  <r>
    <x v="245"/>
    <s v="Afternoon"/>
    <s v="Referral"/>
    <n v="223.14"/>
    <n v="154.19999999999999"/>
    <n v="4"/>
    <s v="Returning"/>
    <s v="Katherine Hammond"/>
    <n v="55.784999999999997"/>
  </r>
  <r>
    <x v="28"/>
    <s v="Evening"/>
    <s v="Walk-in"/>
    <n v="44.31"/>
    <n v="11.57"/>
    <n v="1"/>
    <s v="New"/>
    <s v="Tracy Hogan"/>
    <n v="44.31"/>
  </r>
  <r>
    <x v="179"/>
    <s v="Evening"/>
    <s v="Referral"/>
    <n v="189.33"/>
    <n v="82.77"/>
    <n v="3"/>
    <s v="Returning"/>
    <s v="Ronald Davila"/>
    <n v="63.110000000000007"/>
  </r>
  <r>
    <x v="289"/>
    <s v="Morning"/>
    <s v="Email"/>
    <n v="186.05"/>
    <n v="39.79"/>
    <n v="2"/>
    <s v="New"/>
    <s v="Emily Reed"/>
    <n v="93.025000000000006"/>
  </r>
  <r>
    <x v="344"/>
    <s v="Morning"/>
    <s v="Instagram"/>
    <n v="246.69"/>
    <n v="58.21"/>
    <n v="12"/>
    <s v="New"/>
    <s v="Maria Thomas"/>
    <n v="20.557500000000001"/>
  </r>
  <r>
    <x v="188"/>
    <s v="Afternoon"/>
    <s v="Referral"/>
    <n v="158.09"/>
    <n v="39.28"/>
    <n v="8"/>
    <s v="Returning"/>
    <s v="Debra Miller"/>
    <n v="19.76125"/>
  </r>
  <r>
    <x v="9"/>
    <s v="Afternoon"/>
    <s v="Instagram"/>
    <n v="492.61"/>
    <n v="100.4"/>
    <n v="8"/>
    <s v="Returning"/>
    <s v="Michael Huerta"/>
    <n v="61.576250000000002"/>
  </r>
  <r>
    <x v="296"/>
    <s v="Evening"/>
    <s v="Referral"/>
    <n v="304.32"/>
    <n v="137.58000000000001"/>
    <n v="24"/>
    <s v="New"/>
    <s v="Joy Robinson"/>
    <n v="12.68"/>
  </r>
  <r>
    <x v="295"/>
    <s v="Evening"/>
    <s v="Referral"/>
    <n v="445.14"/>
    <n v="293.10000000000002"/>
    <n v="7"/>
    <s v="New"/>
    <s v="Brittany Kelly"/>
    <n v="63.591428571428573"/>
  </r>
  <r>
    <x v="270"/>
    <s v="Afternoon"/>
    <s v="Email"/>
    <n v="414.85"/>
    <n v="110.49"/>
    <n v="7"/>
    <s v="Returning"/>
    <s v="Julie Jordan"/>
    <n v="59.26428571428572"/>
  </r>
  <r>
    <x v="188"/>
    <s v="Morning"/>
    <s v="Instagram"/>
    <n v="434.83"/>
    <n v="86.98"/>
    <n v="6"/>
    <s v="New"/>
    <s v="Jacob Peters"/>
    <n v="72.471666666666664"/>
  </r>
  <r>
    <x v="234"/>
    <s v="Night"/>
    <s v="Referral"/>
    <n v="225.35"/>
    <n v="110.51"/>
    <n v="11"/>
    <s v="Returning"/>
    <s v="Caitlyn Clark"/>
    <n v="20.486363636363635"/>
  </r>
  <r>
    <x v="288"/>
    <s v="Evening"/>
    <s v="Facebook"/>
    <n v="36.090000000000003"/>
    <n v="13.99"/>
    <n v="0"/>
    <s v="New"/>
    <s v="Kimberly Ward"/>
    <n v="0"/>
  </r>
  <r>
    <x v="291"/>
    <s v="Evening"/>
    <s v="Email"/>
    <n v="60.28"/>
    <n v="13.6"/>
    <n v="1"/>
    <s v="New"/>
    <s v="Amanda Gould"/>
    <n v="60.28"/>
  </r>
  <r>
    <x v="27"/>
    <s v="Afternoon"/>
    <s v="Facebook"/>
    <n v="420.94"/>
    <n v="271.61"/>
    <n v="13"/>
    <s v="Returning"/>
    <s v="Laura Martin"/>
    <n v="32.380000000000003"/>
  </r>
  <r>
    <x v="180"/>
    <s v="Morning"/>
    <s v="Facebook"/>
    <n v="488.48"/>
    <n v="364.09"/>
    <n v="30"/>
    <s v="Returning"/>
    <s v="Mark Taylor"/>
    <n v="16.282666666666668"/>
  </r>
  <r>
    <x v="79"/>
    <s v="Morning"/>
    <s v="Facebook"/>
    <n v="368.35"/>
    <n v="131.77000000000001"/>
    <n v="22"/>
    <s v="Returning"/>
    <s v="Tyrone Roberson"/>
    <n v="16.743181818181821"/>
  </r>
  <r>
    <x v="163"/>
    <s v="Evening"/>
    <s v="Google Ads"/>
    <n v="162.84"/>
    <n v="61.24"/>
    <n v="11"/>
    <s v="Returning"/>
    <s v="Brian Barron"/>
    <n v="14.803636363636365"/>
  </r>
  <r>
    <x v="60"/>
    <s v="Evening"/>
    <s v="Instagram"/>
    <n v="165.38"/>
    <n v="58.39"/>
    <n v="3"/>
    <s v="New"/>
    <s v="Kelly Harris"/>
    <n v="55.126666666666665"/>
  </r>
  <r>
    <x v="12"/>
    <s v="Morning"/>
    <s v="Walk-in"/>
    <n v="394.25"/>
    <n v="129.44999999999999"/>
    <n v="4"/>
    <s v="Returning"/>
    <s v="Jeremy Moran"/>
    <n v="98.5625"/>
  </r>
  <r>
    <x v="163"/>
    <s v="Night"/>
    <s v="Email"/>
    <n v="454.36"/>
    <n v="300.49"/>
    <n v="7"/>
    <s v="New"/>
    <s v="Dr. Donna Bailey"/>
    <n v="64.908571428571435"/>
  </r>
  <r>
    <x v="100"/>
    <s v="Evening"/>
    <s v="Email"/>
    <n v="438.3"/>
    <n v="142.35"/>
    <n v="31"/>
    <s v="New"/>
    <s v="John Smith"/>
    <n v="14.138709677419355"/>
  </r>
  <r>
    <x v="37"/>
    <s v="Night"/>
    <s v="Instagram"/>
    <n v="137.13999999999999"/>
    <n v="28.02"/>
    <n v="4"/>
    <s v="Returning"/>
    <s v="Sarah Pierce"/>
    <n v="34.284999999999997"/>
  </r>
  <r>
    <x v="323"/>
    <s v="Afternoon"/>
    <s v="Facebook"/>
    <n v="397.39"/>
    <n v="83.93"/>
    <n v="4"/>
    <s v="Returning"/>
    <s v="John Gallegos"/>
    <n v="99.347499999999997"/>
  </r>
  <r>
    <x v="283"/>
    <s v="Afternoon"/>
    <s v="Referral"/>
    <n v="30.12"/>
    <n v="9.5500000000000007"/>
    <n v="0"/>
    <s v="New"/>
    <s v="Michael Moore"/>
    <n v="0"/>
  </r>
  <r>
    <x v="249"/>
    <s v="Morning"/>
    <s v="Walk-in"/>
    <n v="308.75"/>
    <n v="63.23"/>
    <n v="15"/>
    <s v="Returning"/>
    <s v="Jessica Barron"/>
    <n v="20.583333333333332"/>
  </r>
  <r>
    <x v="48"/>
    <s v="Night"/>
    <s v="Instagram"/>
    <n v="278.69"/>
    <n v="56.39"/>
    <n v="3"/>
    <s v="New"/>
    <s v="Erika Moore"/>
    <n v="92.896666666666661"/>
  </r>
  <r>
    <x v="87"/>
    <s v="Night"/>
    <s v="Email"/>
    <n v="441.42"/>
    <n v="218.39"/>
    <n v="5"/>
    <s v="Returning"/>
    <s v="Erin Rivera"/>
    <n v="88.284000000000006"/>
  </r>
  <r>
    <x v="177"/>
    <s v="Night"/>
    <s v="Referral"/>
    <n v="92.01"/>
    <n v="30.81"/>
    <n v="2"/>
    <s v="Returning"/>
    <s v="Alicia Krueger"/>
    <n v="46.005000000000003"/>
  </r>
  <r>
    <x v="68"/>
    <s v="Night"/>
    <s v="Google Ads"/>
    <n v="455.58"/>
    <n v="311.52999999999997"/>
    <n v="10"/>
    <s v="Returning"/>
    <s v="Amanda Wilson"/>
    <n v="45.558"/>
  </r>
  <r>
    <x v="344"/>
    <s v="Morning"/>
    <s v="Google Ads"/>
    <n v="408.85"/>
    <n v="129.59"/>
    <n v="17"/>
    <s v="Returning"/>
    <s v="Joshua Scott"/>
    <n v="24.05"/>
  </r>
  <r>
    <x v="157"/>
    <s v="Morning"/>
    <s v="Facebook"/>
    <n v="255.41"/>
    <n v="66.7"/>
    <n v="4"/>
    <s v="New"/>
    <s v="Jeffrey Thompson"/>
    <n v="63.852499999999999"/>
  </r>
  <r>
    <x v="265"/>
    <s v="Morning"/>
    <s v="Instagram"/>
    <n v="179.01"/>
    <n v="59.78"/>
    <n v="1"/>
    <s v="Returning"/>
    <s v="Alexandria Barnes"/>
    <n v="179.01"/>
  </r>
  <r>
    <x v="345"/>
    <s v="Evening"/>
    <s v="Email"/>
    <n v="52.24"/>
    <n v="19.77"/>
    <n v="0"/>
    <s v="New"/>
    <s v="Brandy Allen MD"/>
    <n v="0"/>
  </r>
  <r>
    <x v="176"/>
    <s v="Afternoon"/>
    <s v="Instagram"/>
    <n v="156.31"/>
    <n v="51.5"/>
    <n v="3"/>
    <s v="Returning"/>
    <s v="Kendra Smith"/>
    <n v="52.103333333333332"/>
  </r>
  <r>
    <x v="245"/>
    <s v="Morning"/>
    <s v="Facebook"/>
    <n v="96.6"/>
    <n v="41.87"/>
    <n v="2"/>
    <s v="New"/>
    <s v="Mckenzie Vega"/>
    <n v="48.3"/>
  </r>
  <r>
    <x v="111"/>
    <s v="Night"/>
    <s v="Google Ads"/>
    <n v="211.55"/>
    <n v="87.42"/>
    <n v="4"/>
    <s v="Returning"/>
    <s v="Margaret Gonzalez"/>
    <n v="52.887500000000003"/>
  </r>
  <r>
    <x v="40"/>
    <s v="Night"/>
    <s v="Instagram"/>
    <n v="232.84"/>
    <n v="164.09"/>
    <n v="3"/>
    <s v="New"/>
    <s v="Robert Andrews"/>
    <n v="77.61333333333333"/>
  </r>
  <r>
    <x v="265"/>
    <s v="Evening"/>
    <s v="Facebook"/>
    <n v="176.21"/>
    <n v="47.87"/>
    <n v="3"/>
    <s v="New"/>
    <s v="Dr. Brenda Frye"/>
    <n v="58.736666666666672"/>
  </r>
  <r>
    <x v="268"/>
    <s v="Afternoon"/>
    <s v="Instagram"/>
    <n v="473.95"/>
    <n v="149.75"/>
    <n v="8"/>
    <s v="Returning"/>
    <s v="Larry Pitts"/>
    <n v="59.243749999999999"/>
  </r>
  <r>
    <x v="338"/>
    <s v="Night"/>
    <s v="Referral"/>
    <n v="432.6"/>
    <n v="87"/>
    <n v="8"/>
    <s v="New"/>
    <s v="Connie Henderson"/>
    <n v="54.075000000000003"/>
  </r>
  <r>
    <x v="109"/>
    <s v="Evening"/>
    <s v="Email"/>
    <n v="456.53"/>
    <n v="115.74"/>
    <n v="18"/>
    <s v="Returning"/>
    <s v="Jessica Cruz"/>
    <n v="25.362777777777776"/>
  </r>
  <r>
    <x v="108"/>
    <s v="Night"/>
    <s v="Email"/>
    <n v="249.64"/>
    <n v="109.11"/>
    <n v="8"/>
    <s v="New"/>
    <s v="Monica Torres"/>
    <n v="31.204999999999998"/>
  </r>
  <r>
    <x v="187"/>
    <s v="Night"/>
    <s v="Referral"/>
    <n v="68.59"/>
    <n v="14.01"/>
    <n v="0"/>
    <s v="New"/>
    <s v="Scott King"/>
    <n v="0"/>
  </r>
  <r>
    <x v="90"/>
    <s v="Morning"/>
    <s v="Instagram"/>
    <n v="150.04"/>
    <n v="43.72"/>
    <n v="2"/>
    <s v="Returning"/>
    <s v="David Hahn"/>
    <n v="75.02"/>
  </r>
  <r>
    <x v="304"/>
    <s v="Night"/>
    <s v="Walk-in"/>
    <n v="151.88"/>
    <n v="33.18"/>
    <n v="1"/>
    <s v="New"/>
    <s v="Jeffrey Baker"/>
    <n v="151.88"/>
  </r>
  <r>
    <x v="281"/>
    <s v="Night"/>
    <s v="Facebook"/>
    <n v="381.02"/>
    <n v="151.82"/>
    <n v="5"/>
    <s v="Returning"/>
    <s v="Andre Payne"/>
    <n v="76.203999999999994"/>
  </r>
  <r>
    <x v="95"/>
    <s v="Afternoon"/>
    <s v="Walk-in"/>
    <n v="490.39"/>
    <n v="106.67"/>
    <n v="6"/>
    <s v="Returning"/>
    <s v="Nicholas Tran"/>
    <n v="81.731666666666669"/>
  </r>
  <r>
    <x v="247"/>
    <s v="Night"/>
    <s v="Google Ads"/>
    <n v="109"/>
    <n v="102.6"/>
    <n v="7"/>
    <s v="New"/>
    <s v="Nicholas Davis"/>
    <n v="15.571428571428571"/>
  </r>
  <r>
    <x v="346"/>
    <s v="Morning"/>
    <s v="Facebook"/>
    <n v="419.19"/>
    <n v="136.79"/>
    <n v="13"/>
    <s v="New"/>
    <s v="Charles Dougherty"/>
    <n v="32.245384615384616"/>
  </r>
  <r>
    <x v="197"/>
    <s v="Morning"/>
    <s v="Google Ads"/>
    <n v="493.07"/>
    <n v="130.29"/>
    <n v="19"/>
    <s v="New"/>
    <s v="Carolyn Smith"/>
    <n v="25.951052631578946"/>
  </r>
  <r>
    <x v="94"/>
    <s v="Afternoon"/>
    <s v="Facebook"/>
    <n v="177.82"/>
    <n v="75.34"/>
    <n v="2"/>
    <s v="Returning"/>
    <s v="Brendan Howard"/>
    <n v="88.91"/>
  </r>
  <r>
    <x v="347"/>
    <s v="Night"/>
    <s v="Email"/>
    <n v="373.54"/>
    <n v="237.85"/>
    <n v="33"/>
    <s v="New"/>
    <s v="Albert Bishop"/>
    <n v="11.31939393939394"/>
  </r>
  <r>
    <x v="188"/>
    <s v="Evening"/>
    <s v="Referral"/>
    <n v="461.37"/>
    <n v="175.91"/>
    <n v="6"/>
    <s v="Returning"/>
    <s v="Lisa Good"/>
    <n v="76.894999999999996"/>
  </r>
  <r>
    <x v="61"/>
    <s v="Morning"/>
    <s v="Instagram"/>
    <n v="394.67"/>
    <n v="188.77"/>
    <n v="6"/>
    <s v="New"/>
    <s v="Nicholas Mejia"/>
    <n v="65.778333333333336"/>
  </r>
  <r>
    <x v="348"/>
    <s v="Evening"/>
    <s v="Google Ads"/>
    <n v="282.39999999999998"/>
    <n v="81.59"/>
    <n v="4"/>
    <s v="Returning"/>
    <s v="Russell Erickson"/>
    <n v="70.599999999999994"/>
  </r>
  <r>
    <x v="185"/>
    <s v="Morning"/>
    <s v="Referral"/>
    <n v="117.77"/>
    <n v="57.99"/>
    <n v="3"/>
    <s v="Returning"/>
    <s v="Michael Horton"/>
    <n v="39.256666666666668"/>
  </r>
  <r>
    <x v="262"/>
    <s v="Night"/>
    <s v="Instagram"/>
    <n v="485.32"/>
    <n v="143.78"/>
    <n v="25"/>
    <s v="Returning"/>
    <s v="Ricky Tran"/>
    <n v="19.412800000000001"/>
  </r>
  <r>
    <x v="53"/>
    <s v="Evening"/>
    <s v="Referral"/>
    <n v="450.54"/>
    <n v="115.82"/>
    <n v="5"/>
    <s v="Returning"/>
    <s v="Jonathan Kelley"/>
    <n v="90.108000000000004"/>
  </r>
  <r>
    <x v="92"/>
    <s v="Morning"/>
    <s v="Email"/>
    <n v="242.03"/>
    <n v="70.099999999999994"/>
    <n v="21"/>
    <s v="Returning"/>
    <s v="Miss Makayla Young"/>
    <n v="11.525238095238095"/>
  </r>
  <r>
    <x v="125"/>
    <s v="Afternoon"/>
    <s v="Facebook"/>
    <n v="275.77999999999997"/>
    <n v="60.21"/>
    <n v="9"/>
    <s v="Returning"/>
    <s v="Natalie Blevins"/>
    <n v="30.64222222222222"/>
  </r>
  <r>
    <x v="263"/>
    <s v="Afternoon"/>
    <s v="Walk-in"/>
    <n v="142.96"/>
    <n v="118.98"/>
    <n v="2"/>
    <s v="Returning"/>
    <s v="Elizabeth Carney"/>
    <n v="71.48"/>
  </r>
  <r>
    <x v="319"/>
    <s v="Afternoon"/>
    <s v="Referral"/>
    <n v="232.37"/>
    <n v="67.25"/>
    <n v="2"/>
    <s v="New"/>
    <s v="Gerald Berg"/>
    <n v="116.185"/>
  </r>
  <r>
    <x v="120"/>
    <s v="Evening"/>
    <s v="Email"/>
    <n v="368.78"/>
    <n v="97.33"/>
    <n v="15"/>
    <s v="Returning"/>
    <s v="Jackson Ingram"/>
    <n v="24.585333333333331"/>
  </r>
  <r>
    <x v="100"/>
    <s v="Morning"/>
    <s v="Email"/>
    <n v="62.42"/>
    <n v="30.77"/>
    <n v="4"/>
    <s v="New"/>
    <s v="Thomas Parsons"/>
    <n v="15.605"/>
  </r>
  <r>
    <x v="195"/>
    <s v="Morning"/>
    <s v="Email"/>
    <n v="106.87"/>
    <n v="45.92"/>
    <n v="1"/>
    <s v="New"/>
    <s v="Emma Jennings"/>
    <n v="106.87"/>
  </r>
  <r>
    <x v="39"/>
    <s v="Evening"/>
    <s v="Walk-in"/>
    <n v="155.57"/>
    <n v="58.16"/>
    <n v="2"/>
    <s v="New"/>
    <s v="Julie Padilla"/>
    <n v="77.784999999999997"/>
  </r>
  <r>
    <x v="309"/>
    <s v="Evening"/>
    <s v="Facebook"/>
    <n v="389.03"/>
    <n v="224.6"/>
    <n v="30"/>
    <s v="New"/>
    <s v="Cassandra Williams"/>
    <n v="12.967666666666666"/>
  </r>
  <r>
    <x v="129"/>
    <s v="Night"/>
    <s v="Instagram"/>
    <n v="420.67"/>
    <n v="360.92"/>
    <n v="4"/>
    <s v="New"/>
    <s v="Jeremy Schmidt"/>
    <n v="105.1675"/>
  </r>
  <r>
    <x v="171"/>
    <s v="Afternoon"/>
    <s v="Email"/>
    <n v="438.15"/>
    <n v="108.48"/>
    <n v="17"/>
    <s v="New"/>
    <s v="David Scott"/>
    <n v="25.773529411764706"/>
  </r>
  <r>
    <x v="52"/>
    <s v="Afternoon"/>
    <s v="Facebook"/>
    <n v="322.69"/>
    <n v="286.73"/>
    <n v="5"/>
    <s v="New"/>
    <s v="Rebekah Ferguson"/>
    <n v="64.537999999999997"/>
  </r>
  <r>
    <x v="264"/>
    <s v="Evening"/>
    <s v="Walk-in"/>
    <n v="167.74"/>
    <n v="93.32"/>
    <n v="2"/>
    <s v="Returning"/>
    <s v="Adriana Malone"/>
    <n v="83.87"/>
  </r>
  <r>
    <x v="162"/>
    <s v="Evening"/>
    <s v="Walk-in"/>
    <n v="485.6"/>
    <n v="97.43"/>
    <n v="5"/>
    <s v="Returning"/>
    <s v="Russell Reynolds"/>
    <n v="97.12"/>
  </r>
  <r>
    <x v="45"/>
    <s v="Afternoon"/>
    <s v="Instagram"/>
    <n v="17.62"/>
    <n v="5.35"/>
    <n v="1"/>
    <s v="Returning"/>
    <s v="Sarah Collins"/>
    <n v="17.62"/>
  </r>
  <r>
    <x v="284"/>
    <s v="Afternoon"/>
    <s v="Google Ads"/>
    <n v="16.53"/>
    <n v="8.39"/>
    <n v="0"/>
    <s v="Returning"/>
    <s v="Cassandra Frey"/>
    <n v="0"/>
  </r>
  <r>
    <x v="316"/>
    <s v="Afternoon"/>
    <s v="Facebook"/>
    <n v="339.64"/>
    <n v="102.81"/>
    <n v="6"/>
    <s v="New"/>
    <s v="Tyler Murphy"/>
    <n v="56.606666666666662"/>
  </r>
  <r>
    <x v="332"/>
    <s v="Night"/>
    <s v="Instagram"/>
    <n v="137.59"/>
    <n v="85.3"/>
    <n v="3"/>
    <s v="New"/>
    <s v="Elizabeth Simon"/>
    <n v="45.863333333333337"/>
  </r>
  <r>
    <x v="299"/>
    <s v="Afternoon"/>
    <s v="Email"/>
    <n v="141.19999999999999"/>
    <n v="84.29"/>
    <n v="8"/>
    <s v="Returning"/>
    <s v="Catherine Nguyen"/>
    <n v="17.649999999999999"/>
  </r>
  <r>
    <x v="201"/>
    <s v="Morning"/>
    <s v="Facebook"/>
    <n v="317.5"/>
    <n v="254.61"/>
    <n v="8"/>
    <s v="New"/>
    <s v="Kristy Ramos"/>
    <n v="39.6875"/>
  </r>
  <r>
    <x v="150"/>
    <s v="Morning"/>
    <s v="Walk-in"/>
    <n v="198.97"/>
    <n v="44.13"/>
    <n v="4"/>
    <s v="New"/>
    <s v="Kyle Haas"/>
    <n v="49.7425"/>
  </r>
  <r>
    <x v="305"/>
    <s v="Night"/>
    <s v="Referral"/>
    <n v="32.28"/>
    <n v="8.23"/>
    <n v="0"/>
    <s v="New"/>
    <s v="Michael Glover"/>
    <n v="0"/>
  </r>
  <r>
    <x v="242"/>
    <s v="Evening"/>
    <s v="Email"/>
    <n v="161.85"/>
    <n v="39.909999999999997"/>
    <n v="5"/>
    <s v="Returning"/>
    <s v="Rebecca Walker DDS"/>
    <n v="32.369999999999997"/>
  </r>
  <r>
    <x v="232"/>
    <s v="Afternoon"/>
    <s v="Google Ads"/>
    <n v="275.12"/>
    <n v="73.37"/>
    <n v="4"/>
    <s v="New"/>
    <s v="Julie Mata"/>
    <n v="68.78"/>
  </r>
  <r>
    <x v="219"/>
    <s v="Morning"/>
    <s v="Instagram"/>
    <n v="396.09"/>
    <n v="103.78"/>
    <n v="7"/>
    <s v="Returning"/>
    <s v="David Wang"/>
    <n v="56.584285714285713"/>
  </r>
  <r>
    <x v="178"/>
    <s v="Evening"/>
    <s v="Walk-in"/>
    <n v="455.65"/>
    <n v="350.49"/>
    <n v="19"/>
    <s v="Returning"/>
    <s v="Anita Price"/>
    <n v="23.981578947368419"/>
  </r>
  <r>
    <x v="158"/>
    <s v="Night"/>
    <s v="Facebook"/>
    <n v="187.7"/>
    <n v="58.46"/>
    <n v="3"/>
    <s v="New"/>
    <s v="Veronica Sweeney"/>
    <n v="62.566666666666663"/>
  </r>
  <r>
    <x v="46"/>
    <s v="Afternoon"/>
    <s v="Email"/>
    <n v="12.93"/>
    <n v="10.19"/>
    <n v="0"/>
    <s v="New"/>
    <s v="Laura Buck"/>
    <n v="0"/>
  </r>
  <r>
    <x v="331"/>
    <s v="Evening"/>
    <s v="Referral"/>
    <n v="97.03"/>
    <n v="19.72"/>
    <n v="3"/>
    <s v="New"/>
    <s v="Peter Humphrey"/>
    <n v="32.343333333333334"/>
  </r>
  <r>
    <x v="45"/>
    <s v="Afternoon"/>
    <s v="Facebook"/>
    <n v="289.66000000000003"/>
    <n v="108.84"/>
    <n v="2"/>
    <s v="Returning"/>
    <s v="Tracey White"/>
    <n v="144.83000000000001"/>
  </r>
  <r>
    <x v="87"/>
    <s v="Night"/>
    <s v="Google Ads"/>
    <n v="80.83"/>
    <n v="29.11"/>
    <n v="1"/>
    <s v="Returning"/>
    <s v="Christina Fletcher"/>
    <n v="80.83"/>
  </r>
  <r>
    <x v="230"/>
    <s v="Evening"/>
    <s v="Google Ads"/>
    <n v="491.72"/>
    <n v="470.92"/>
    <n v="19"/>
    <s v="Returning"/>
    <s v="Jamie Smith"/>
    <n v="25.880000000000003"/>
  </r>
  <r>
    <x v="37"/>
    <s v="Afternoon"/>
    <s v="Google Ads"/>
    <n v="164.93"/>
    <n v="39.64"/>
    <n v="6"/>
    <s v="Returning"/>
    <s v="Denise Reynolds"/>
    <n v="27.488333333333333"/>
  </r>
  <r>
    <x v="321"/>
    <s v="Afternoon"/>
    <s v="Email"/>
    <n v="241.38"/>
    <n v="75.7"/>
    <n v="4"/>
    <s v="Returning"/>
    <s v="Beverly Romero"/>
    <n v="60.344999999999999"/>
  </r>
  <r>
    <x v="287"/>
    <s v="Morning"/>
    <s v="Facebook"/>
    <n v="78.39"/>
    <n v="29.54"/>
    <n v="1"/>
    <s v="New"/>
    <s v="Kelli Williamson"/>
    <n v="78.39"/>
  </r>
  <r>
    <x v="238"/>
    <s v="Evening"/>
    <s v="Instagram"/>
    <n v="427.77"/>
    <n v="388.26"/>
    <n v="6"/>
    <s v="Returning"/>
    <s v="Michael Mccall"/>
    <n v="71.295000000000002"/>
  </r>
  <r>
    <x v="326"/>
    <s v="Morning"/>
    <s v="Facebook"/>
    <n v="286.08"/>
    <n v="224.59"/>
    <n v="14"/>
    <s v="Returning"/>
    <s v="Steven Yang"/>
    <n v="20.434285714285714"/>
  </r>
  <r>
    <x v="42"/>
    <s v="Afternoon"/>
    <s v="Facebook"/>
    <n v="486.31"/>
    <n v="406.49"/>
    <n v="6"/>
    <s v="Returning"/>
    <s v="Monica Armstrong"/>
    <n v="81.051666666666662"/>
  </r>
  <r>
    <x v="304"/>
    <s v="Night"/>
    <s v="Walk-in"/>
    <n v="18.329999999999998"/>
    <n v="4.34"/>
    <n v="0"/>
    <s v="Returning"/>
    <s v="Karen Henson"/>
    <n v="0"/>
  </r>
  <r>
    <x v="206"/>
    <s v="Evening"/>
    <s v="Walk-in"/>
    <n v="184.63"/>
    <n v="76.849999999999994"/>
    <n v="2"/>
    <s v="Returning"/>
    <s v="Beth Garcia"/>
    <n v="92.314999999999998"/>
  </r>
  <r>
    <x v="70"/>
    <s v="Night"/>
    <s v="Referral"/>
    <n v="447.31"/>
    <n v="127.75"/>
    <n v="7"/>
    <s v="New"/>
    <s v="Erin Long"/>
    <n v="63.901428571428575"/>
  </r>
  <r>
    <x v="112"/>
    <s v="Afternoon"/>
    <s v="Referral"/>
    <n v="115.47"/>
    <n v="26.9"/>
    <n v="1"/>
    <s v="New"/>
    <s v="Richard Sweeney"/>
    <n v="115.47"/>
  </r>
  <r>
    <x v="35"/>
    <s v="Afternoon"/>
    <s v="Email"/>
    <n v="186.95"/>
    <n v="88.96"/>
    <n v="4"/>
    <s v="Returning"/>
    <s v="Michael Goodman"/>
    <n v="46.737499999999997"/>
  </r>
  <r>
    <x v="227"/>
    <s v="Night"/>
    <s v="Email"/>
    <n v="349.85"/>
    <n v="169.64"/>
    <n v="19"/>
    <s v="Returning"/>
    <s v="Megan Khan"/>
    <n v="18.413157894736845"/>
  </r>
  <r>
    <x v="94"/>
    <s v="Afternoon"/>
    <s v="Referral"/>
    <n v="207.5"/>
    <n v="42.8"/>
    <n v="3"/>
    <s v="Returning"/>
    <s v="Jacob Day"/>
    <n v="69.166666666666671"/>
  </r>
  <r>
    <x v="163"/>
    <s v="Evening"/>
    <s v="Facebook"/>
    <n v="367.55"/>
    <n v="132.99"/>
    <n v="3"/>
    <s v="Returning"/>
    <s v="Shannon Hunt"/>
    <n v="122.51666666666667"/>
  </r>
  <r>
    <x v="154"/>
    <s v="Evening"/>
    <s v="Facebook"/>
    <n v="285.08999999999997"/>
    <n v="66.41"/>
    <n v="12"/>
    <s v="New"/>
    <s v="Ashley Mejia"/>
    <n v="23.757499999999997"/>
  </r>
  <r>
    <x v="271"/>
    <s v="Night"/>
    <s v="Google Ads"/>
    <n v="50.49"/>
    <n v="22.6"/>
    <n v="0"/>
    <s v="Returning"/>
    <s v="David Johnston"/>
    <n v="0"/>
  </r>
  <r>
    <x v="107"/>
    <s v="Night"/>
    <s v="Instagram"/>
    <n v="330.1"/>
    <n v="81.75"/>
    <n v="29"/>
    <s v="New"/>
    <s v="David Joseph"/>
    <n v="11.382758620689655"/>
  </r>
  <r>
    <x v="40"/>
    <s v="Evening"/>
    <s v="Referral"/>
    <n v="438.53"/>
    <n v="108.61"/>
    <n v="19"/>
    <s v="Returning"/>
    <s v="Alexa Smith"/>
    <n v="23.080526315789474"/>
  </r>
  <r>
    <x v="105"/>
    <s v="Afternoon"/>
    <s v="Google Ads"/>
    <n v="332.76"/>
    <n v="67.819999999999993"/>
    <n v="3"/>
    <s v="New"/>
    <s v="Kevin Gilbert"/>
    <n v="110.92"/>
  </r>
  <r>
    <x v="251"/>
    <s v="Evening"/>
    <s v="Instagram"/>
    <n v="353.4"/>
    <n v="161.43"/>
    <n v="6"/>
    <s v="Returning"/>
    <s v="Dr. Terri Valdez"/>
    <n v="58.9"/>
  </r>
  <r>
    <x v="349"/>
    <s v="Evening"/>
    <s v="Instagram"/>
    <n v="279.17"/>
    <n v="75.27"/>
    <n v="2"/>
    <s v="Returning"/>
    <s v="Donald Ford"/>
    <n v="139.58500000000001"/>
  </r>
  <r>
    <x v="68"/>
    <s v="Evening"/>
    <s v="Email"/>
    <n v="367.09"/>
    <n v="108.72"/>
    <n v="22"/>
    <s v="New"/>
    <s v="Mary Kane"/>
    <n v="16.685909090909089"/>
  </r>
  <r>
    <x v="294"/>
    <s v="Morning"/>
    <s v="Walk-in"/>
    <n v="90.64"/>
    <n v="90.2"/>
    <n v="1"/>
    <s v="New"/>
    <s v="Brian Mccarty"/>
    <n v="90.64"/>
  </r>
  <r>
    <x v="188"/>
    <s v="Evening"/>
    <s v="Instagram"/>
    <n v="363.92"/>
    <n v="184.91"/>
    <n v="4"/>
    <s v="New"/>
    <s v="Kevin Clayton"/>
    <n v="90.98"/>
  </r>
  <r>
    <x v="254"/>
    <s v="Night"/>
    <s v="Walk-in"/>
    <n v="399.71"/>
    <n v="90.02"/>
    <n v="9"/>
    <s v="Returning"/>
    <s v="Brandy Bowman"/>
    <n v="44.412222222222219"/>
  </r>
  <r>
    <x v="73"/>
    <s v="Morning"/>
    <s v="Email"/>
    <n v="136.25"/>
    <n v="81.25"/>
    <n v="11"/>
    <s v="Returning"/>
    <s v="Dominique Hall"/>
    <n v="12.386363636363637"/>
  </r>
  <r>
    <x v="339"/>
    <s v="Evening"/>
    <s v="Instagram"/>
    <n v="131.32"/>
    <n v="32.01"/>
    <n v="7"/>
    <s v="Returning"/>
    <s v="Sandra Holder"/>
    <n v="18.759999999999998"/>
  </r>
  <r>
    <x v="71"/>
    <s v="Night"/>
    <s v="Email"/>
    <n v="208.13"/>
    <n v="80.48"/>
    <n v="2"/>
    <s v="New"/>
    <s v="James Zuniga"/>
    <n v="104.065"/>
  </r>
  <r>
    <x v="350"/>
    <s v="Afternoon"/>
    <s v="Walk-in"/>
    <n v="65.08"/>
    <n v="23.25"/>
    <n v="3"/>
    <s v="Returning"/>
    <s v="Danielle Riley"/>
    <n v="21.693333333333332"/>
  </r>
  <r>
    <x v="83"/>
    <s v="Morning"/>
    <s v="Email"/>
    <n v="381.79"/>
    <n v="104.15"/>
    <n v="9"/>
    <s v="New"/>
    <s v="Christine Carr"/>
    <n v="42.421111111111117"/>
  </r>
  <r>
    <x v="26"/>
    <s v="Evening"/>
    <s v="Walk-in"/>
    <n v="52.32"/>
    <n v="10.96"/>
    <n v="2"/>
    <s v="New"/>
    <s v="Mark Page"/>
    <n v="26.16"/>
  </r>
  <r>
    <x v="62"/>
    <s v="Evening"/>
    <s v="Facebook"/>
    <n v="482.15"/>
    <n v="204.64"/>
    <n v="8"/>
    <s v="Returning"/>
    <s v="Amy Burnett"/>
    <n v="60.268749999999997"/>
  </r>
  <r>
    <x v="277"/>
    <s v="Night"/>
    <s v="Walk-in"/>
    <n v="405.85"/>
    <n v="102.37"/>
    <n v="8"/>
    <s v="Returning"/>
    <s v="Laura Patterson"/>
    <n v="50.731250000000003"/>
  </r>
  <r>
    <x v="152"/>
    <s v="Night"/>
    <s v="Instagram"/>
    <n v="300.60000000000002"/>
    <n v="132.62"/>
    <n v="19"/>
    <s v="New"/>
    <s v="Emily Romero"/>
    <n v="15.821052631578949"/>
  </r>
  <r>
    <x v="71"/>
    <s v="Night"/>
    <s v="Facebook"/>
    <n v="262.54000000000002"/>
    <n v="83.11"/>
    <n v="4"/>
    <s v="New"/>
    <s v="Michael Rivera"/>
    <n v="65.635000000000005"/>
  </r>
  <r>
    <x v="121"/>
    <s v="Night"/>
    <s v="Google Ads"/>
    <n v="292"/>
    <n v="236.81"/>
    <n v="3"/>
    <s v="Returning"/>
    <s v="Rebecca Jones"/>
    <n v="97.333333333333329"/>
  </r>
  <r>
    <x v="216"/>
    <s v="Evening"/>
    <s v="Referral"/>
    <n v="153.62"/>
    <n v="48.3"/>
    <n v="2"/>
    <s v="New"/>
    <s v="Eric Colon"/>
    <n v="76.81"/>
  </r>
  <r>
    <x v="318"/>
    <s v="Afternoon"/>
    <s v="Walk-in"/>
    <n v="394.96"/>
    <n v="127.45"/>
    <n v="8"/>
    <s v="New"/>
    <s v="Megan Burns DVM"/>
    <n v="49.37"/>
  </r>
  <r>
    <x v="287"/>
    <s v="Evening"/>
    <s v="Facebook"/>
    <n v="195.11"/>
    <n v="153.84"/>
    <n v="1"/>
    <s v="Returning"/>
    <s v="Zachary Pearson"/>
    <n v="195.11"/>
  </r>
  <r>
    <x v="168"/>
    <s v="Morning"/>
    <s v="Referral"/>
    <n v="76.78"/>
    <n v="16.75"/>
    <n v="1"/>
    <s v="New"/>
    <s v="Michael Owens"/>
    <n v="76.78"/>
  </r>
  <r>
    <x v="345"/>
    <s v="Evening"/>
    <s v="Walk-in"/>
    <n v="346.05"/>
    <n v="212.09"/>
    <n v="6"/>
    <s v="Returning"/>
    <s v="Anna Morse"/>
    <n v="57.675000000000004"/>
  </r>
  <r>
    <x v="234"/>
    <s v="Afternoon"/>
    <s v="Walk-in"/>
    <n v="402.92"/>
    <n v="143.91"/>
    <n v="21"/>
    <s v="New"/>
    <s v="Cheryl Sandoval"/>
    <n v="19.186666666666667"/>
  </r>
  <r>
    <x v="57"/>
    <s v="Afternoon"/>
    <s v="Referral"/>
    <n v="372.81"/>
    <n v="190.35"/>
    <n v="14"/>
    <s v="New"/>
    <s v="April Romero"/>
    <n v="26.629285714285714"/>
  </r>
  <r>
    <x v="342"/>
    <s v="Morning"/>
    <s v="Email"/>
    <n v="176.73"/>
    <n v="41.05"/>
    <n v="1"/>
    <s v="Returning"/>
    <s v="Kevin Hernandez"/>
    <n v="176.73"/>
  </r>
  <r>
    <x v="189"/>
    <s v="Evening"/>
    <s v="Instagram"/>
    <n v="349.31"/>
    <n v="76.150000000000006"/>
    <n v="9"/>
    <s v="New"/>
    <s v="Michael Morris"/>
    <n v="38.812222222222225"/>
  </r>
  <r>
    <x v="65"/>
    <s v="Evening"/>
    <s v="Referral"/>
    <n v="160.18"/>
    <n v="32.369999999999997"/>
    <n v="2"/>
    <s v="New"/>
    <s v="Tanner Ortiz"/>
    <n v="80.09"/>
  </r>
  <r>
    <x v="304"/>
    <s v="Morning"/>
    <s v="Email"/>
    <n v="485.17"/>
    <n v="129.63"/>
    <n v="8"/>
    <s v="Returning"/>
    <s v="Gina Finley"/>
    <n v="60.646250000000002"/>
  </r>
  <r>
    <x v="286"/>
    <s v="Evening"/>
    <s v="Referral"/>
    <n v="96.87"/>
    <n v="58.32"/>
    <n v="1"/>
    <s v="Returning"/>
    <s v="Ralph Luna"/>
    <n v="96.87"/>
  </r>
  <r>
    <x v="232"/>
    <s v="Evening"/>
    <s v="Instagram"/>
    <n v="176.39"/>
    <n v="64.849999999999994"/>
    <n v="3"/>
    <s v="Returning"/>
    <s v="Phillip Hayden"/>
    <n v="58.79666666666666"/>
  </r>
  <r>
    <x v="78"/>
    <s v="Afternoon"/>
    <s v="Instagram"/>
    <n v="119.47"/>
    <n v="57.18"/>
    <n v="1"/>
    <s v="New"/>
    <s v="Melinda Long"/>
    <n v="119.47"/>
  </r>
  <r>
    <x v="156"/>
    <s v="Evening"/>
    <s v="Facebook"/>
    <n v="60.64"/>
    <n v="15.59"/>
    <n v="1"/>
    <s v="New"/>
    <s v="Jimmy Edwards"/>
    <n v="60.64"/>
  </r>
  <r>
    <x v="74"/>
    <s v="Evening"/>
    <s v="Instagram"/>
    <n v="70.599999999999994"/>
    <n v="33.979999999999997"/>
    <n v="1"/>
    <s v="Returning"/>
    <s v="Erin Wilson"/>
    <n v="70.599999999999994"/>
  </r>
  <r>
    <x v="348"/>
    <s v="Night"/>
    <s v="Instagram"/>
    <n v="328.22"/>
    <n v="139.69"/>
    <n v="3"/>
    <s v="Returning"/>
    <s v="Brittney Wheeler"/>
    <n v="109.40666666666668"/>
  </r>
  <r>
    <x v="236"/>
    <s v="Night"/>
    <s v="Google Ads"/>
    <n v="262.47000000000003"/>
    <n v="60.06"/>
    <n v="3"/>
    <s v="Returning"/>
    <s v="Charles Anderson"/>
    <n v="87.490000000000009"/>
  </r>
  <r>
    <x v="260"/>
    <s v="Evening"/>
    <s v="Email"/>
    <n v="301.68"/>
    <n v="70.52"/>
    <n v="11"/>
    <s v="New"/>
    <s v="John Carter"/>
    <n v="27.425454545454546"/>
  </r>
  <r>
    <x v="1"/>
    <s v="Morning"/>
    <s v="Referral"/>
    <n v="115.44"/>
    <n v="48.78"/>
    <n v="4"/>
    <s v="Returning"/>
    <s v="Erin Johnson"/>
    <n v="28.86"/>
  </r>
  <r>
    <x v="39"/>
    <s v="Afternoon"/>
    <s v="Instagram"/>
    <n v="249.83"/>
    <n v="57.86"/>
    <n v="2"/>
    <s v="Returning"/>
    <s v="Howard Richardson"/>
    <n v="124.91500000000001"/>
  </r>
  <r>
    <x v="117"/>
    <s v="Afternoon"/>
    <s v="Instagram"/>
    <n v="291.89"/>
    <n v="66.819999999999993"/>
    <n v="3"/>
    <s v="Returning"/>
    <s v="Victoria Williams"/>
    <n v="97.296666666666667"/>
  </r>
  <r>
    <x v="92"/>
    <s v="Afternoon"/>
    <s v="Walk-in"/>
    <n v="302.17"/>
    <n v="67.12"/>
    <n v="3"/>
    <s v="New"/>
    <s v="Mrs. Jennifer Ruiz"/>
    <n v="100.72333333333334"/>
  </r>
  <r>
    <x v="53"/>
    <s v="Evening"/>
    <s v="Google Ads"/>
    <n v="475.66"/>
    <n v="121.19"/>
    <n v="5"/>
    <s v="New"/>
    <s v="Jason Parker"/>
    <n v="95.132000000000005"/>
  </r>
  <r>
    <x v="82"/>
    <s v="Night"/>
    <s v="Google Ads"/>
    <n v="280.94"/>
    <n v="107.44"/>
    <n v="4"/>
    <s v="New"/>
    <s v="Rebecca Elliott"/>
    <n v="70.234999999999999"/>
  </r>
  <r>
    <x v="148"/>
    <s v="Night"/>
    <s v="Email"/>
    <n v="448.31"/>
    <n v="361.22"/>
    <n v="5"/>
    <s v="New"/>
    <s v="Rebecca Rodriguez"/>
    <n v="89.662000000000006"/>
  </r>
  <r>
    <x v="25"/>
    <s v="Morning"/>
    <s v="Walk-in"/>
    <n v="346.52"/>
    <n v="106.12"/>
    <n v="10"/>
    <s v="New"/>
    <s v="Juan Wright"/>
    <n v="34.652000000000001"/>
  </r>
  <r>
    <x v="341"/>
    <s v="Night"/>
    <s v="Facebook"/>
    <n v="32.79"/>
    <n v="9.3000000000000007"/>
    <n v="0"/>
    <s v="New"/>
    <s v="Anna Reid"/>
    <n v="0"/>
  </r>
  <r>
    <x v="163"/>
    <s v="Evening"/>
    <s v="Facebook"/>
    <n v="182.55"/>
    <n v="70.37"/>
    <n v="2"/>
    <s v="New"/>
    <s v="Nicholas Floyd"/>
    <n v="91.275000000000006"/>
  </r>
  <r>
    <x v="41"/>
    <s v="Night"/>
    <s v="Instagram"/>
    <n v="249.75"/>
    <n v="137.63"/>
    <n v="3"/>
    <s v="Returning"/>
    <s v="Erika Kim"/>
    <n v="83.25"/>
  </r>
  <r>
    <x v="322"/>
    <s v="Evening"/>
    <s v="Google Ads"/>
    <n v="199.64"/>
    <n v="112.16"/>
    <n v="3"/>
    <s v="New"/>
    <s v="Terrance Jackson"/>
    <n v="66.546666666666667"/>
  </r>
  <r>
    <x v="349"/>
    <s v="Evening"/>
    <s v="Instagram"/>
    <n v="379"/>
    <n v="189.26"/>
    <n v="15"/>
    <s v="New"/>
    <s v="William Banks"/>
    <n v="25.266666666666666"/>
  </r>
  <r>
    <x v="11"/>
    <s v="Morning"/>
    <s v="Facebook"/>
    <n v="311.83999999999997"/>
    <n v="214.44"/>
    <n v="5"/>
    <s v="New"/>
    <s v="Mackenzie Diaz"/>
    <n v="62.367999999999995"/>
  </r>
  <r>
    <x v="228"/>
    <s v="Night"/>
    <s v="Referral"/>
    <n v="159.79"/>
    <n v="34.36"/>
    <n v="1"/>
    <s v="New"/>
    <s v="Jason Neal"/>
    <n v="159.79"/>
  </r>
  <r>
    <x v="312"/>
    <s v="Evening"/>
    <s v="Referral"/>
    <n v="25.78"/>
    <n v="5.74"/>
    <n v="0"/>
    <s v="Returning"/>
    <s v="Aaron Scott"/>
    <n v="0"/>
  </r>
  <r>
    <x v="191"/>
    <s v="Afternoon"/>
    <s v="Walk-in"/>
    <n v="460.68"/>
    <n v="192.12"/>
    <n v="5"/>
    <s v="Returning"/>
    <s v="Robert Peterson"/>
    <n v="92.135999999999996"/>
  </r>
  <r>
    <x v="180"/>
    <s v="Afternoon"/>
    <s v="Google Ads"/>
    <n v="449.93"/>
    <n v="142.13999999999999"/>
    <n v="12"/>
    <s v="Returning"/>
    <s v="Cameron Russell"/>
    <n v="37.494166666666665"/>
  </r>
  <r>
    <x v="126"/>
    <s v="Night"/>
    <s v="Google Ads"/>
    <n v="110.6"/>
    <n v="80.81"/>
    <n v="7"/>
    <s v="Returning"/>
    <s v="Jessica Porter"/>
    <n v="15.799999999999999"/>
  </r>
  <r>
    <x v="218"/>
    <s v="Night"/>
    <s v="Instagram"/>
    <n v="234.12"/>
    <n v="105.61"/>
    <n v="5"/>
    <s v="New"/>
    <s v="Mr. Robert Collins"/>
    <n v="46.823999999999998"/>
  </r>
  <r>
    <x v="161"/>
    <s v="Afternoon"/>
    <s v="Referral"/>
    <n v="78.8"/>
    <n v="17.25"/>
    <n v="0"/>
    <s v="New"/>
    <s v="Crystal Taylor"/>
    <n v="0"/>
  </r>
  <r>
    <x v="66"/>
    <s v="Morning"/>
    <s v="Walk-in"/>
    <n v="166.99"/>
    <n v="89.1"/>
    <n v="9"/>
    <s v="Returning"/>
    <s v="William Ray"/>
    <n v="18.554444444444446"/>
  </r>
  <r>
    <x v="116"/>
    <s v="Morning"/>
    <s v="Facebook"/>
    <n v="259.58999999999997"/>
    <n v="69.81"/>
    <n v="2"/>
    <s v="New"/>
    <s v="Deborah Colon"/>
    <n v="129.79499999999999"/>
  </r>
  <r>
    <x v="278"/>
    <s v="Night"/>
    <s v="Facebook"/>
    <n v="307.06"/>
    <n v="225.92"/>
    <n v="8"/>
    <s v="Returning"/>
    <s v="Joseph Benson"/>
    <n v="38.3825"/>
  </r>
  <r>
    <x v="257"/>
    <s v="Morning"/>
    <s v="Email"/>
    <n v="341.23"/>
    <n v="129.82"/>
    <n v="5"/>
    <s v="Returning"/>
    <s v="Jennifer Bennett"/>
    <n v="68.246000000000009"/>
  </r>
  <r>
    <x v="285"/>
    <s v="Morning"/>
    <s v="Walk-in"/>
    <n v="166.44"/>
    <n v="98.33"/>
    <n v="2"/>
    <s v="New"/>
    <s v="Sally Thomas"/>
    <n v="83.22"/>
  </r>
  <r>
    <x v="331"/>
    <s v="Night"/>
    <s v="Email"/>
    <n v="175.37"/>
    <n v="83.66"/>
    <n v="2"/>
    <s v="New"/>
    <s v="Stacy Hart"/>
    <n v="87.685000000000002"/>
  </r>
  <r>
    <x v="47"/>
    <s v="Afternoon"/>
    <s v="Referral"/>
    <n v="353.44"/>
    <n v="180.09"/>
    <n v="19"/>
    <s v="Returning"/>
    <s v="Michael Hernandez"/>
    <n v="18.602105263157895"/>
  </r>
  <r>
    <x v="107"/>
    <s v="Afternoon"/>
    <s v="Walk-in"/>
    <n v="298.95999999999998"/>
    <n v="102.12"/>
    <n v="7"/>
    <s v="New"/>
    <s v="Jade Rogers"/>
    <n v="42.708571428571425"/>
  </r>
  <r>
    <x v="105"/>
    <s v="Evening"/>
    <s v="Instagram"/>
    <n v="50.59"/>
    <n v="11.43"/>
    <n v="1"/>
    <s v="Returning"/>
    <s v="Brian Mejia"/>
    <n v="50.59"/>
  </r>
  <r>
    <x v="37"/>
    <s v="Evening"/>
    <s v="Referral"/>
    <n v="396.32"/>
    <n v="111.05"/>
    <n v="5"/>
    <s v="New"/>
    <s v="Mason Moon"/>
    <n v="79.263999999999996"/>
  </r>
  <r>
    <x v="240"/>
    <s v="Morning"/>
    <s v="Google Ads"/>
    <n v="274.95999999999998"/>
    <n v="56.98"/>
    <n v="10"/>
    <s v="New"/>
    <s v="Nathan Blanchard"/>
    <n v="27.495999999999999"/>
  </r>
  <r>
    <x v="60"/>
    <s v="Morning"/>
    <s v="Walk-in"/>
    <n v="72.77"/>
    <n v="68.069999999999993"/>
    <n v="1"/>
    <s v="New"/>
    <s v="Carrie Brown"/>
    <n v="72.77"/>
  </r>
  <r>
    <x v="180"/>
    <s v="Evening"/>
    <s v="Email"/>
    <n v="220.79"/>
    <n v="82.84"/>
    <n v="8"/>
    <s v="Returning"/>
    <s v="Christine Parker"/>
    <n v="27.598749999999999"/>
  </r>
  <r>
    <x v="10"/>
    <s v="Night"/>
    <s v="Google Ads"/>
    <n v="167.76"/>
    <n v="34.31"/>
    <n v="2"/>
    <s v="New"/>
    <s v="Jeffrey Alvarez"/>
    <n v="83.88"/>
  </r>
  <r>
    <x v="194"/>
    <s v="Evening"/>
    <s v="Email"/>
    <n v="155.5"/>
    <n v="75.430000000000007"/>
    <n v="1"/>
    <s v="Returning"/>
    <s v="Brian White"/>
    <n v="155.5"/>
  </r>
  <r>
    <x v="249"/>
    <s v="Afternoon"/>
    <s v="Instagram"/>
    <n v="252.87"/>
    <n v="76.39"/>
    <n v="3"/>
    <s v="New"/>
    <s v="Matthew Jennings"/>
    <n v="84.29"/>
  </r>
  <r>
    <x v="159"/>
    <s v="Morning"/>
    <s v="Instagram"/>
    <n v="268.27"/>
    <n v="69.88"/>
    <n v="6"/>
    <s v="Returning"/>
    <s v="Sabrina Chapman"/>
    <n v="44.711666666666666"/>
  </r>
  <r>
    <x v="179"/>
    <s v="Afternoon"/>
    <s v="Instagram"/>
    <n v="245.75"/>
    <n v="157.93"/>
    <n v="2"/>
    <s v="New"/>
    <s v="Sara Yang"/>
    <n v="122.875"/>
  </r>
  <r>
    <x v="91"/>
    <s v="Morning"/>
    <s v="Instagram"/>
    <n v="86"/>
    <n v="56.99"/>
    <n v="0"/>
    <s v="New"/>
    <s v="Thomas Logan"/>
    <n v="0"/>
  </r>
  <r>
    <x v="29"/>
    <s v="Night"/>
    <s v="Referral"/>
    <n v="385.98"/>
    <n v="262.69"/>
    <n v="5"/>
    <s v="New"/>
    <s v="Ashley Horn"/>
    <n v="77.195999999999998"/>
  </r>
  <r>
    <x v="351"/>
    <s v="Night"/>
    <s v="Email"/>
    <n v="492.93"/>
    <n v="100.7"/>
    <n v="5"/>
    <s v="Returning"/>
    <s v="John Moore"/>
    <n v="98.585999999999999"/>
  </r>
  <r>
    <x v="131"/>
    <s v="Morning"/>
    <s v="Walk-in"/>
    <n v="100.66"/>
    <n v="21.17"/>
    <n v="5"/>
    <s v="New"/>
    <s v="Amanda Brown"/>
    <n v="20.131999999999998"/>
  </r>
  <r>
    <x v="136"/>
    <s v="Afternoon"/>
    <s v="Facebook"/>
    <n v="481.75"/>
    <n v="97.16"/>
    <n v="10"/>
    <s v="Returning"/>
    <s v="Stacey Dixon"/>
    <n v="48.174999999999997"/>
  </r>
  <r>
    <x v="248"/>
    <s v="Night"/>
    <s v="Walk-in"/>
    <n v="244.44"/>
    <n v="52.81"/>
    <n v="4"/>
    <s v="New"/>
    <s v="Jill Ramirez"/>
    <n v="61.11"/>
  </r>
  <r>
    <x v="130"/>
    <s v="Morning"/>
    <s v="Referral"/>
    <n v="98.86"/>
    <n v="50.16"/>
    <n v="1"/>
    <s v="New"/>
    <s v="Anthony Mitchell"/>
    <n v="98.86"/>
  </r>
  <r>
    <x v="352"/>
    <s v="Morning"/>
    <s v="Referral"/>
    <n v="38.32"/>
    <n v="7.78"/>
    <n v="0"/>
    <s v="Returning"/>
    <s v="Katherine Weaver"/>
    <n v="0"/>
  </r>
  <r>
    <x v="245"/>
    <s v="Morning"/>
    <s v="Referral"/>
    <n v="36.22"/>
    <n v="10.78"/>
    <n v="0"/>
    <s v="New"/>
    <s v="Rachel Macdonald"/>
    <n v="0"/>
  </r>
  <r>
    <x v="92"/>
    <s v="Evening"/>
    <s v="Email"/>
    <n v="45.85"/>
    <n v="9.4499999999999993"/>
    <n v="0"/>
    <s v="New"/>
    <s v="Amy Lee"/>
    <n v="0"/>
  </r>
  <r>
    <x v="182"/>
    <s v="Morning"/>
    <s v="Referral"/>
    <n v="298.7"/>
    <n v="84.1"/>
    <n v="6"/>
    <s v="Returning"/>
    <s v="Matthew Rivas"/>
    <n v="49.783333333333331"/>
  </r>
  <r>
    <x v="78"/>
    <s v="Evening"/>
    <s v="Facebook"/>
    <n v="103.28"/>
    <n v="52.86"/>
    <n v="1"/>
    <s v="Returning"/>
    <s v="Allison Miller"/>
    <n v="103.28"/>
  </r>
  <r>
    <x v="86"/>
    <s v="Afternoon"/>
    <s v="Google Ads"/>
    <n v="301.08999999999997"/>
    <n v="61.32"/>
    <n v="19"/>
    <s v="Returning"/>
    <s v="Jennifer Ray MD"/>
    <n v="15.846842105263157"/>
  </r>
  <r>
    <x v="122"/>
    <s v="Afternoon"/>
    <s v="Google Ads"/>
    <n v="313.63"/>
    <n v="65.849999999999994"/>
    <n v="8"/>
    <s v="New"/>
    <s v="Jason Barnes"/>
    <n v="39.203749999999999"/>
  </r>
  <r>
    <x v="306"/>
    <s v="Afternoon"/>
    <s v="Email"/>
    <n v="163.26"/>
    <n v="71.48"/>
    <n v="2"/>
    <s v="New"/>
    <s v="Erica Yang"/>
    <n v="81.63"/>
  </r>
  <r>
    <x v="60"/>
    <s v="Afternoon"/>
    <s v="Email"/>
    <n v="304.75"/>
    <n v="63.51"/>
    <n v="5"/>
    <s v="Returning"/>
    <s v="Jason Kirk"/>
    <n v="60.95"/>
  </r>
  <r>
    <x v="353"/>
    <s v="Morning"/>
    <s v="Walk-in"/>
    <n v="147.34"/>
    <n v="35.67"/>
    <n v="3"/>
    <s v="New"/>
    <s v="Michael Smith"/>
    <n v="49.113333333333337"/>
  </r>
  <r>
    <x v="196"/>
    <s v="Afternoon"/>
    <s v="Referral"/>
    <n v="161.12"/>
    <n v="39.92"/>
    <n v="2"/>
    <s v="Returning"/>
    <s v="Ronald Baker"/>
    <n v="80.56"/>
  </r>
  <r>
    <x v="40"/>
    <s v="Evening"/>
    <s v="Email"/>
    <n v="413.8"/>
    <n v="299.87"/>
    <n v="6"/>
    <s v="New"/>
    <s v="Mark Rangel"/>
    <n v="68.966666666666669"/>
  </r>
  <r>
    <x v="315"/>
    <s v="Afternoon"/>
    <s v="Referral"/>
    <n v="358.18"/>
    <n v="148.46"/>
    <n v="6"/>
    <s v="Returning"/>
    <s v="Mrs. Julia Chavez DDS"/>
    <n v="59.696666666666665"/>
  </r>
  <r>
    <x v="135"/>
    <s v="Afternoon"/>
    <s v="Google Ads"/>
    <n v="130.75"/>
    <n v="35.07"/>
    <n v="1"/>
    <s v="New"/>
    <s v="Johnny Escobar"/>
    <n v="130.75"/>
  </r>
  <r>
    <x v="3"/>
    <s v="Afternoon"/>
    <s v="Facebook"/>
    <n v="425.16"/>
    <n v="127.92"/>
    <n v="11"/>
    <s v="Returning"/>
    <s v="Jeremy Cochran"/>
    <n v="38.650909090909096"/>
  </r>
  <r>
    <x v="68"/>
    <s v="Night"/>
    <s v="Referral"/>
    <n v="249.38"/>
    <n v="80.790000000000006"/>
    <n v="5"/>
    <s v="New"/>
    <s v="Denise Stewart"/>
    <n v="49.875999999999998"/>
  </r>
  <r>
    <x v="94"/>
    <s v="Night"/>
    <s v="Instagram"/>
    <n v="358.89"/>
    <n v="175.9"/>
    <n v="22"/>
    <s v="Returning"/>
    <s v="Reginald Brown"/>
    <n v="16.313181818181818"/>
  </r>
  <r>
    <x v="301"/>
    <s v="Evening"/>
    <s v="Email"/>
    <n v="185.03"/>
    <n v="146.38999999999999"/>
    <n v="5"/>
    <s v="New"/>
    <s v="Charles Mendez"/>
    <n v="37.006"/>
  </r>
  <r>
    <x v="267"/>
    <s v="Night"/>
    <s v="Facebook"/>
    <n v="341.18"/>
    <n v="206.31"/>
    <n v="5"/>
    <s v="New"/>
    <s v="Jordan Morse"/>
    <n v="68.236000000000004"/>
  </r>
  <r>
    <x v="276"/>
    <s v="Evening"/>
    <s v="Walk-in"/>
    <n v="397.89"/>
    <n v="160.97"/>
    <n v="17"/>
    <s v="New"/>
    <s v="Brittney Boyd"/>
    <n v="23.40529411764706"/>
  </r>
  <r>
    <x v="187"/>
    <s v="Afternoon"/>
    <s v="Referral"/>
    <n v="488.88"/>
    <n v="135.34"/>
    <n v="14"/>
    <s v="Returning"/>
    <s v="Brandy Hogan"/>
    <n v="34.92"/>
  </r>
  <r>
    <x v="338"/>
    <s v="Night"/>
    <s v="Referral"/>
    <n v="389.46"/>
    <n v="78.92"/>
    <n v="22"/>
    <s v="New"/>
    <s v="James Ball"/>
    <n v="17.702727272727273"/>
  </r>
  <r>
    <x v="107"/>
    <s v="Morning"/>
    <s v="Walk-in"/>
    <n v="483.69"/>
    <n v="203.33"/>
    <n v="6"/>
    <s v="New"/>
    <s v="Nicole Scott"/>
    <n v="80.614999999999995"/>
  </r>
  <r>
    <x v="42"/>
    <s v="Evening"/>
    <s v="Instagram"/>
    <n v="53.07"/>
    <n v="36.729999999999997"/>
    <n v="1"/>
    <s v="Returning"/>
    <s v="Aaron Gonzalez"/>
    <n v="53.07"/>
  </r>
  <r>
    <x v="64"/>
    <s v="Afternoon"/>
    <s v="Email"/>
    <n v="492.69"/>
    <n v="397.44"/>
    <n v="10"/>
    <s v="New"/>
    <s v="Matthew David Jr."/>
    <n v="49.268999999999998"/>
  </r>
  <r>
    <x v="262"/>
    <s v="Night"/>
    <s v="Walk-in"/>
    <n v="280.64"/>
    <n v="76.42"/>
    <n v="3"/>
    <s v="New"/>
    <s v="Mitchell Daniels"/>
    <n v="93.546666666666667"/>
  </r>
  <r>
    <x v="215"/>
    <s v="Morning"/>
    <s v="Instagram"/>
    <n v="187.97"/>
    <n v="153.15"/>
    <n v="2"/>
    <s v="New"/>
    <s v="Dakota Vaughn"/>
    <n v="93.984999999999999"/>
  </r>
  <r>
    <x v="5"/>
    <s v="Morning"/>
    <s v="Facebook"/>
    <n v="446.89"/>
    <n v="164.24"/>
    <n v="4"/>
    <s v="New"/>
    <s v="Jennifer Torres"/>
    <n v="111.7225"/>
  </r>
  <r>
    <x v="73"/>
    <s v="Afternoon"/>
    <s v="Instagram"/>
    <n v="38.340000000000003"/>
    <n v="7.74"/>
    <n v="1"/>
    <s v="Returning"/>
    <s v="Sergio Massey"/>
    <n v="38.340000000000003"/>
  </r>
  <r>
    <x v="205"/>
    <s v="Afternoon"/>
    <s v="Instagram"/>
    <n v="357.61"/>
    <n v="142.47"/>
    <n v="6"/>
    <s v="Returning"/>
    <s v="Brianna Aguilar"/>
    <n v="59.601666666666667"/>
  </r>
  <r>
    <x v="344"/>
    <s v="Afternoon"/>
    <s v="Google Ads"/>
    <n v="106.61"/>
    <n v="27.14"/>
    <n v="3"/>
    <s v="Returning"/>
    <s v="Bryce Thompson"/>
    <n v="35.536666666666669"/>
  </r>
  <r>
    <x v="202"/>
    <s v="Night"/>
    <s v="Walk-in"/>
    <n v="107.92"/>
    <n v="103.09"/>
    <n v="1"/>
    <s v="Returning"/>
    <s v="Deborah Hawkins"/>
    <n v="107.92"/>
  </r>
  <r>
    <x v="307"/>
    <s v="Evening"/>
    <s v="Instagram"/>
    <n v="39.89"/>
    <n v="11.88"/>
    <n v="0"/>
    <s v="Returning"/>
    <s v="William Chambers"/>
    <n v="0"/>
  </r>
  <r>
    <x v="244"/>
    <s v="Night"/>
    <s v="Referral"/>
    <n v="154.13999999999999"/>
    <n v="98.29"/>
    <n v="1"/>
    <s v="New"/>
    <s v="Ryan Conner"/>
    <n v="154.13999999999999"/>
  </r>
  <r>
    <x v="191"/>
    <s v="Morning"/>
    <s v="Google Ads"/>
    <n v="236.64"/>
    <n v="54.32"/>
    <n v="9"/>
    <s v="Returning"/>
    <s v="Larry Rowland"/>
    <n v="26.293333333333333"/>
  </r>
  <r>
    <x v="107"/>
    <s v="Evening"/>
    <s v="Instagram"/>
    <n v="238.35"/>
    <n v="125.76"/>
    <n v="5"/>
    <s v="New"/>
    <s v="Deborah Smith"/>
    <n v="47.67"/>
  </r>
  <r>
    <x v="35"/>
    <s v="Night"/>
    <s v="Google Ads"/>
    <n v="78.150000000000006"/>
    <n v="24.37"/>
    <n v="1"/>
    <s v="Returning"/>
    <s v="Timothy Wilson"/>
    <n v="78.150000000000006"/>
  </r>
  <r>
    <x v="133"/>
    <s v="Morning"/>
    <s v="Facebook"/>
    <n v="379.39"/>
    <n v="220.83"/>
    <n v="9"/>
    <s v="Returning"/>
    <s v="Jose Ramsey"/>
    <n v="42.154444444444444"/>
  </r>
  <r>
    <x v="127"/>
    <s v="Morning"/>
    <s v="Email"/>
    <n v="497.81"/>
    <n v="106.4"/>
    <n v="5"/>
    <s v="Returning"/>
    <s v="Shane Garcia"/>
    <n v="99.561999999999998"/>
  </r>
  <r>
    <x v="49"/>
    <s v="Evening"/>
    <s v="Referral"/>
    <n v="162.15"/>
    <n v="49.32"/>
    <n v="11"/>
    <s v="Returning"/>
    <s v="John Banks"/>
    <n v="14.740909090909092"/>
  </r>
  <r>
    <x v="31"/>
    <s v="Morning"/>
    <s v="Google Ads"/>
    <n v="245.37"/>
    <n v="61.3"/>
    <n v="3"/>
    <s v="Returning"/>
    <s v="Amy Wilcox"/>
    <n v="81.790000000000006"/>
  </r>
  <r>
    <x v="134"/>
    <s v="Night"/>
    <s v="Facebook"/>
    <n v="261.3"/>
    <n v="61.3"/>
    <n v="3"/>
    <s v="New"/>
    <s v="Darrell Coleman"/>
    <n v="87.100000000000009"/>
  </r>
  <r>
    <x v="244"/>
    <s v="Night"/>
    <s v="Email"/>
    <n v="236.44"/>
    <n v="143.16"/>
    <n v="3"/>
    <s v="New"/>
    <s v="Jacqueline Ramos"/>
    <n v="78.813333333333333"/>
  </r>
  <r>
    <x v="244"/>
    <s v="Night"/>
    <s v="Google Ads"/>
    <n v="240.89"/>
    <n v="91.91"/>
    <n v="7"/>
    <s v="Returning"/>
    <s v="Michael Wong"/>
    <n v="34.412857142857142"/>
  </r>
  <r>
    <x v="53"/>
    <s v="Night"/>
    <s v="Google Ads"/>
    <n v="178.98"/>
    <n v="91.16"/>
    <n v="2"/>
    <s v="Returning"/>
    <s v="Bradley Brown"/>
    <n v="89.49"/>
  </r>
  <r>
    <x v="297"/>
    <s v="Afternoon"/>
    <s v="Email"/>
    <n v="181.11"/>
    <n v="90.85"/>
    <n v="2"/>
    <s v="New"/>
    <s v="Anna House"/>
    <n v="90.555000000000007"/>
  </r>
  <r>
    <x v="191"/>
    <s v="Evening"/>
    <s v="Email"/>
    <n v="70.34"/>
    <n v="23.87"/>
    <n v="1"/>
    <s v="Returning"/>
    <s v="April Rhodes"/>
    <n v="70.34"/>
  </r>
  <r>
    <x v="28"/>
    <s v="Afternoon"/>
    <s v="Referral"/>
    <n v="406.92"/>
    <n v="123.94"/>
    <n v="25"/>
    <s v="Returning"/>
    <s v="Brian Peters"/>
    <n v="16.276800000000001"/>
  </r>
  <r>
    <x v="62"/>
    <s v="Evening"/>
    <s v="Walk-in"/>
    <n v="277.43"/>
    <n v="94.08"/>
    <n v="4"/>
    <s v="Returning"/>
    <s v="Nicholas Smith"/>
    <n v="69.357500000000002"/>
  </r>
  <r>
    <x v="59"/>
    <s v="Afternoon"/>
    <s v="Email"/>
    <n v="152.57"/>
    <n v="67.62"/>
    <n v="4"/>
    <s v="Returning"/>
    <s v="Gregory Roberts"/>
    <n v="38.142499999999998"/>
  </r>
  <r>
    <x v="94"/>
    <s v="Afternoon"/>
    <s v="Referral"/>
    <n v="116.7"/>
    <n v="50.25"/>
    <n v="1"/>
    <s v="Returning"/>
    <s v="Michael Conrad"/>
    <n v="116.7"/>
  </r>
  <r>
    <x v="87"/>
    <s v="Night"/>
    <s v="Referral"/>
    <n v="162.55000000000001"/>
    <n v="37.06"/>
    <n v="2"/>
    <s v="New"/>
    <s v="Michael Thompson"/>
    <n v="81.275000000000006"/>
  </r>
  <r>
    <x v="266"/>
    <s v="Night"/>
    <s v="Facebook"/>
    <n v="160.24"/>
    <n v="108.76"/>
    <n v="14"/>
    <s v="New"/>
    <s v="William Jackson"/>
    <n v="11.445714285714287"/>
  </r>
  <r>
    <x v="7"/>
    <s v="Evening"/>
    <s v="Email"/>
    <n v="490.71"/>
    <n v="109.84"/>
    <n v="6"/>
    <s v="Returning"/>
    <s v="Julie Conway"/>
    <n v="81.784999999999997"/>
  </r>
  <r>
    <x v="162"/>
    <s v="Afternoon"/>
    <s v="Referral"/>
    <n v="173.3"/>
    <n v="157.83000000000001"/>
    <n v="2"/>
    <s v="Returning"/>
    <s v="Kara Wong"/>
    <n v="86.65"/>
  </r>
  <r>
    <x v="255"/>
    <s v="Night"/>
    <s v="Instagram"/>
    <n v="392.09"/>
    <n v="180.88"/>
    <n v="11"/>
    <s v="Returning"/>
    <s v="Martha Dalton"/>
    <n v="35.644545454545451"/>
  </r>
  <r>
    <x v="21"/>
    <s v="Evening"/>
    <s v="Email"/>
    <n v="295.14999999999998"/>
    <n v="99.03"/>
    <n v="10"/>
    <s v="Returning"/>
    <s v="David Greene"/>
    <n v="29.514999999999997"/>
  </r>
  <r>
    <x v="250"/>
    <s v="Morning"/>
    <s v="Referral"/>
    <n v="453.33"/>
    <n v="156.88999999999999"/>
    <n v="13"/>
    <s v="Returning"/>
    <s v="Sean Huerta"/>
    <n v="34.871538461538464"/>
  </r>
  <r>
    <x v="166"/>
    <s v="Night"/>
    <s v="Walk-in"/>
    <n v="439.39"/>
    <n v="101.25"/>
    <n v="31"/>
    <s v="Returning"/>
    <s v="Dawn Wolf"/>
    <n v="14.173870967741935"/>
  </r>
  <r>
    <x v="9"/>
    <s v="Night"/>
    <s v="Instagram"/>
    <n v="76.239999999999995"/>
    <n v="75.38"/>
    <n v="1"/>
    <s v="Returning"/>
    <s v="James Gregory"/>
    <n v="76.239999999999995"/>
  </r>
  <r>
    <x v="139"/>
    <s v="Evening"/>
    <s v="Google Ads"/>
    <n v="190.59"/>
    <n v="91.18"/>
    <n v="1"/>
    <s v="Returning"/>
    <s v="Natalie Caldwell"/>
    <n v="190.59"/>
  </r>
  <r>
    <x v="76"/>
    <s v="Morning"/>
    <s v="Google Ads"/>
    <n v="367.46"/>
    <n v="210.02"/>
    <n v="4"/>
    <s v="Returning"/>
    <s v="Douglas Sullivan"/>
    <n v="91.864999999999995"/>
  </r>
  <r>
    <x v="103"/>
    <s v="Evening"/>
    <s v="Google Ads"/>
    <n v="338.78"/>
    <n v="169.59"/>
    <n v="13"/>
    <s v="Returning"/>
    <s v="Richard Clark"/>
    <n v="26.06"/>
  </r>
  <r>
    <x v="217"/>
    <s v="Morning"/>
    <s v="Referral"/>
    <n v="108.07"/>
    <n v="27.98"/>
    <n v="1"/>
    <s v="Returning"/>
    <s v="Todd Buchanan"/>
    <n v="108.07"/>
  </r>
  <r>
    <x v="330"/>
    <s v="Morning"/>
    <s v="Facebook"/>
    <n v="54.88"/>
    <n v="42.82"/>
    <n v="0"/>
    <s v="New"/>
    <s v="Anna Villanueva"/>
    <n v="0"/>
  </r>
  <r>
    <x v="46"/>
    <s v="Evening"/>
    <s v="Facebook"/>
    <n v="343.52"/>
    <n v="76.98"/>
    <n v="13"/>
    <s v="New"/>
    <s v="Jimmy Norman"/>
    <n v="26.424615384615382"/>
  </r>
  <r>
    <x v="180"/>
    <s v="Night"/>
    <s v="Facebook"/>
    <n v="69.83"/>
    <n v="25.04"/>
    <n v="2"/>
    <s v="New"/>
    <s v="Crystal Wallace"/>
    <n v="34.914999999999999"/>
  </r>
  <r>
    <x v="294"/>
    <s v="Evening"/>
    <s v="Instagram"/>
    <n v="394.1"/>
    <n v="145.30000000000001"/>
    <n v="12"/>
    <s v="New"/>
    <s v="Paul Figueroa"/>
    <n v="32.841666666666669"/>
  </r>
  <r>
    <x v="262"/>
    <s v="Afternoon"/>
    <s v="Facebook"/>
    <n v="412.39"/>
    <n v="112.14"/>
    <n v="9"/>
    <s v="Returning"/>
    <s v="Melissa West"/>
    <n v="45.821111111111108"/>
  </r>
  <r>
    <x v="335"/>
    <s v="Afternoon"/>
    <s v="Instagram"/>
    <n v="381.68"/>
    <n v="180.93"/>
    <n v="10"/>
    <s v="Returning"/>
    <s v="Natasha Lester"/>
    <n v="38.167999999999999"/>
  </r>
  <r>
    <x v="44"/>
    <s v="Night"/>
    <s v="Email"/>
    <n v="360.01"/>
    <n v="154.03"/>
    <n v="4"/>
    <s v="New"/>
    <s v="Abigail Moreno"/>
    <n v="90.002499999999998"/>
  </r>
  <r>
    <x v="55"/>
    <s v="Afternoon"/>
    <s v="Google Ads"/>
    <n v="30.75"/>
    <n v="7.55"/>
    <n v="0"/>
    <s v="New"/>
    <s v="Randall Stokes"/>
    <n v="0"/>
  </r>
  <r>
    <x v="78"/>
    <s v="Evening"/>
    <s v="Email"/>
    <n v="11.98"/>
    <n v="5.19"/>
    <n v="1"/>
    <s v="Returning"/>
    <s v="Kyle Williams"/>
    <n v="11.98"/>
  </r>
  <r>
    <x v="312"/>
    <s v="Morning"/>
    <s v="Google Ads"/>
    <n v="13.11"/>
    <n v="2.84"/>
    <n v="0"/>
    <s v="Returning"/>
    <s v="Edward Cummings"/>
    <n v="0"/>
  </r>
  <r>
    <x v="317"/>
    <s v="Night"/>
    <s v="Walk-in"/>
    <n v="57.46"/>
    <n v="14.27"/>
    <n v="1"/>
    <s v="Returning"/>
    <s v="Angela Nelson"/>
    <n v="57.46"/>
  </r>
  <r>
    <x v="89"/>
    <s v="Evening"/>
    <s v="Instagram"/>
    <n v="234.45"/>
    <n v="108.86"/>
    <n v="19"/>
    <s v="Returning"/>
    <s v="Kaylee Lewis"/>
    <n v="12.339473684210526"/>
  </r>
  <r>
    <x v="248"/>
    <s v="Evening"/>
    <s v="Referral"/>
    <n v="101.22"/>
    <n v="31.85"/>
    <n v="1"/>
    <s v="Returning"/>
    <s v="Gail Morales"/>
    <n v="101.22"/>
  </r>
  <r>
    <x v="72"/>
    <s v="Afternoon"/>
    <s v="Email"/>
    <n v="161.83000000000001"/>
    <n v="36.65"/>
    <n v="2"/>
    <s v="New"/>
    <s v="Andrew Kelly"/>
    <n v="80.915000000000006"/>
  </r>
  <r>
    <x v="127"/>
    <s v="Night"/>
    <s v="Instagram"/>
    <n v="116.5"/>
    <n v="28.24"/>
    <n v="2"/>
    <s v="Returning"/>
    <s v="Gary Cunningham"/>
    <n v="58.25"/>
  </r>
  <r>
    <x v="136"/>
    <s v="Night"/>
    <s v="Referral"/>
    <n v="254.73"/>
    <n v="125.12"/>
    <n v="5"/>
    <s v="New"/>
    <s v="Jessica White"/>
    <n v="50.945999999999998"/>
  </r>
  <r>
    <x v="74"/>
    <s v="Night"/>
    <s v="Facebook"/>
    <n v="268.68"/>
    <n v="118.47"/>
    <n v="2"/>
    <s v="New"/>
    <s v="David Thomas"/>
    <n v="134.34"/>
  </r>
  <r>
    <x v="295"/>
    <s v="Evening"/>
    <s v="Facebook"/>
    <n v="478.7"/>
    <n v="404.03"/>
    <n v="12"/>
    <s v="New"/>
    <s v="Kevin Davis"/>
    <n v="39.891666666666666"/>
  </r>
  <r>
    <x v="36"/>
    <s v="Night"/>
    <s v="Email"/>
    <n v="42.6"/>
    <n v="10.56"/>
    <n v="0"/>
    <s v="New"/>
    <s v="Michael Brown"/>
    <n v="0"/>
  </r>
  <r>
    <x v="342"/>
    <s v="Afternoon"/>
    <s v="Facebook"/>
    <n v="156.43"/>
    <n v="58.95"/>
    <n v="1"/>
    <s v="Returning"/>
    <s v="Jacqueline Steele"/>
    <n v="156.43"/>
  </r>
  <r>
    <x v="60"/>
    <s v="Afternoon"/>
    <s v="Email"/>
    <n v="192.12"/>
    <n v="38.74"/>
    <n v="2"/>
    <s v="Returning"/>
    <s v="Joseph Jenkins"/>
    <n v="96.06"/>
  </r>
  <r>
    <x v="104"/>
    <s v="Evening"/>
    <s v="Google Ads"/>
    <n v="283.17"/>
    <n v="85.7"/>
    <n v="3"/>
    <s v="Returning"/>
    <s v="Jorge Spencer"/>
    <n v="94.39"/>
  </r>
  <r>
    <x v="151"/>
    <s v="Evening"/>
    <s v="Facebook"/>
    <n v="489.64"/>
    <n v="107.74"/>
    <n v="5"/>
    <s v="New"/>
    <s v="Erica Walker MD"/>
    <n v="97.927999999999997"/>
  </r>
  <r>
    <x v="162"/>
    <s v="Morning"/>
    <s v="Walk-in"/>
    <n v="173.3"/>
    <n v="47.04"/>
    <n v="4"/>
    <s v="Returning"/>
    <s v="Ronald Jenkins"/>
    <n v="43.325000000000003"/>
  </r>
  <r>
    <x v="167"/>
    <s v="Evening"/>
    <s v="Facebook"/>
    <n v="212.21"/>
    <n v="48"/>
    <n v="2"/>
    <s v="Returning"/>
    <s v="Christine Cardenas"/>
    <n v="106.105"/>
  </r>
  <r>
    <x v="122"/>
    <s v="Morning"/>
    <s v="Email"/>
    <n v="136.22"/>
    <n v="81.31"/>
    <n v="2"/>
    <s v="New"/>
    <s v="Michael Curtis"/>
    <n v="68.11"/>
  </r>
  <r>
    <x v="176"/>
    <s v="Afternoon"/>
    <s v="Google Ads"/>
    <n v="19.18"/>
    <n v="12.98"/>
    <n v="0"/>
    <s v="New"/>
    <s v="Sarah Smith"/>
    <n v="0"/>
  </r>
  <r>
    <x v="147"/>
    <s v="Afternoon"/>
    <s v="Instagram"/>
    <n v="158.74"/>
    <n v="69.75"/>
    <n v="2"/>
    <s v="Returning"/>
    <s v="Stacey Hernandez"/>
    <n v="79.37"/>
  </r>
  <r>
    <x v="179"/>
    <s v="Night"/>
    <s v="Facebook"/>
    <n v="259.69"/>
    <n v="141.58000000000001"/>
    <n v="7"/>
    <s v="Returning"/>
    <s v="Deborah Reed"/>
    <n v="37.098571428571425"/>
  </r>
  <r>
    <x v="241"/>
    <s v="Evening"/>
    <s v="Facebook"/>
    <n v="175.16"/>
    <n v="36.46"/>
    <n v="6"/>
    <s v="Returning"/>
    <s v="Kathleen Randolph"/>
    <n v="29.193333333333332"/>
  </r>
  <r>
    <x v="161"/>
    <s v="Evening"/>
    <s v="Referral"/>
    <n v="108.02"/>
    <n v="38.619999999999997"/>
    <n v="2"/>
    <s v="Returning"/>
    <s v="Samuel Phillips"/>
    <n v="54.01"/>
  </r>
  <r>
    <x v="275"/>
    <s v="Evening"/>
    <s v="Google Ads"/>
    <n v="262.77999999999997"/>
    <n v="80.75"/>
    <n v="13"/>
    <s v="New"/>
    <s v="Samantha Holmes"/>
    <n v="20.213846153846152"/>
  </r>
  <r>
    <x v="197"/>
    <s v="Morning"/>
    <s v="Facebook"/>
    <n v="255.88"/>
    <n v="125.4"/>
    <n v="17"/>
    <s v="New"/>
    <s v="Kari Conner"/>
    <n v="15.051764705882352"/>
  </r>
  <r>
    <x v="213"/>
    <s v="Evening"/>
    <s v="Referral"/>
    <n v="250.75"/>
    <n v="51.88"/>
    <n v="9"/>
    <s v="New"/>
    <s v="Michelle Thomas"/>
    <n v="27.861111111111111"/>
  </r>
  <r>
    <x v="12"/>
    <s v="Morning"/>
    <s v="Instagram"/>
    <n v="437.1"/>
    <n v="177.87"/>
    <n v="5"/>
    <s v="New"/>
    <s v="Peter Campbell"/>
    <n v="87.42"/>
  </r>
  <r>
    <x v="84"/>
    <s v="Afternoon"/>
    <s v="Facebook"/>
    <n v="421.1"/>
    <n v="103.66"/>
    <n v="12"/>
    <s v="New"/>
    <s v="Dawn Daniel"/>
    <n v="35.091666666666669"/>
  </r>
  <r>
    <x v="225"/>
    <s v="Night"/>
    <s v="Referral"/>
    <n v="59.57"/>
    <n v="42.37"/>
    <n v="1"/>
    <s v="Returning"/>
    <s v="Eric Smith"/>
    <n v="59.57"/>
  </r>
  <r>
    <x v="228"/>
    <s v="Evening"/>
    <s v="Facebook"/>
    <n v="299.33999999999997"/>
    <n v="137.65"/>
    <n v="10"/>
    <s v="New"/>
    <s v="David Bryant"/>
    <n v="29.933999999999997"/>
  </r>
  <r>
    <x v="116"/>
    <s v="Morning"/>
    <s v="Referral"/>
    <n v="448.6"/>
    <n v="99.47"/>
    <n v="5"/>
    <s v="New"/>
    <s v="Nathan Ellison"/>
    <n v="89.72"/>
  </r>
  <r>
    <x v="37"/>
    <s v="Evening"/>
    <s v="Walk-in"/>
    <n v="40.61"/>
    <n v="10.67"/>
    <n v="2"/>
    <s v="New"/>
    <s v="Victoria Hobbs"/>
    <n v="20.305"/>
  </r>
  <r>
    <x v="179"/>
    <s v="Morning"/>
    <s v="Facebook"/>
    <n v="56.09"/>
    <n v="16.82"/>
    <n v="0"/>
    <s v="New"/>
    <s v="Jeffrey Ellis"/>
    <n v="0"/>
  </r>
  <r>
    <x v="130"/>
    <s v="Night"/>
    <s v="Facebook"/>
    <n v="384.92"/>
    <n v="99.31"/>
    <n v="3"/>
    <s v="Returning"/>
    <s v="Mr. Robert Cooper Jr."/>
    <n v="128.30666666666667"/>
  </r>
  <r>
    <x v="158"/>
    <s v="Evening"/>
    <s v="Walk-in"/>
    <n v="341.7"/>
    <n v="71.91"/>
    <n v="22"/>
    <s v="New"/>
    <s v="Catherine Griffin"/>
    <n v="15.531818181818181"/>
  </r>
  <r>
    <x v="82"/>
    <s v="Morning"/>
    <s v="Facebook"/>
    <n v="463.1"/>
    <n v="309.06"/>
    <n v="6"/>
    <s v="New"/>
    <s v="Jessica Calhoun"/>
    <n v="77.183333333333337"/>
  </r>
  <r>
    <x v="133"/>
    <s v="Evening"/>
    <s v="Google Ads"/>
    <n v="70.86"/>
    <n v="15.4"/>
    <n v="0"/>
    <s v="New"/>
    <s v="Lisa Lawrence"/>
    <n v="0"/>
  </r>
  <r>
    <x v="195"/>
    <s v="Evening"/>
    <s v="Referral"/>
    <n v="57.41"/>
    <n v="34.4"/>
    <n v="0"/>
    <s v="New"/>
    <s v="Julia Ruiz"/>
    <n v="0"/>
  </r>
  <r>
    <x v="42"/>
    <s v="Afternoon"/>
    <s v="Referral"/>
    <n v="31.08"/>
    <n v="10.58"/>
    <n v="0"/>
    <s v="New"/>
    <s v="Gary Scott"/>
    <n v="0"/>
  </r>
  <r>
    <x v="341"/>
    <s v="Night"/>
    <s v="Email"/>
    <n v="196.55"/>
    <n v="137.88999999999999"/>
    <n v="14"/>
    <s v="New"/>
    <s v="Edward Jones"/>
    <n v="14.039285714285715"/>
  </r>
  <r>
    <x v="299"/>
    <s v="Evening"/>
    <s v="Google Ads"/>
    <n v="452.88"/>
    <n v="178.54"/>
    <n v="5"/>
    <s v="Returning"/>
    <s v="Brian Bishop"/>
    <n v="90.575999999999993"/>
  </r>
  <r>
    <x v="98"/>
    <s v="Afternoon"/>
    <s v="Referral"/>
    <n v="196.23"/>
    <n v="90.13"/>
    <n v="2"/>
    <s v="New"/>
    <s v="Miranda Perkins DDS"/>
    <n v="98.114999999999995"/>
  </r>
  <r>
    <x v="179"/>
    <s v="Morning"/>
    <s v="Referral"/>
    <n v="390.55"/>
    <n v="94.09"/>
    <n v="4"/>
    <s v="Returning"/>
    <s v="Zachary Stark"/>
    <n v="97.637500000000003"/>
  </r>
  <r>
    <x v="153"/>
    <s v="Night"/>
    <s v="Instagram"/>
    <n v="49.05"/>
    <n v="13.49"/>
    <n v="0"/>
    <s v="Returning"/>
    <s v="Tonya Graham"/>
    <n v="0"/>
  </r>
  <r>
    <x v="240"/>
    <s v="Night"/>
    <s v="Instagram"/>
    <n v="129.59"/>
    <n v="37.76"/>
    <n v="1"/>
    <s v="New"/>
    <s v="Faith Ritter"/>
    <n v="129.59"/>
  </r>
  <r>
    <x v="99"/>
    <s v="Night"/>
    <s v="Walk-in"/>
    <n v="476.66"/>
    <n v="106.69"/>
    <n v="27"/>
    <s v="Returning"/>
    <s v="Lauren King DVM"/>
    <n v="17.654074074074074"/>
  </r>
  <r>
    <x v="315"/>
    <s v="Evening"/>
    <s v="Google Ads"/>
    <n v="133.52000000000001"/>
    <n v="80.319999999999993"/>
    <n v="2"/>
    <s v="New"/>
    <s v="Alyssa Hernandez"/>
    <n v="66.760000000000005"/>
  </r>
  <r>
    <x v="287"/>
    <s v="Afternoon"/>
    <s v="Facebook"/>
    <n v="136.16"/>
    <n v="95.84"/>
    <n v="1"/>
    <s v="Returning"/>
    <s v="William Mitchell"/>
    <n v="136.16"/>
  </r>
  <r>
    <x v="164"/>
    <s v="Morning"/>
    <s v="Facebook"/>
    <n v="469.34"/>
    <n v="276.56"/>
    <n v="6"/>
    <s v="New"/>
    <s v="Larry Henderson"/>
    <n v="78.223333333333329"/>
  </r>
  <r>
    <x v="278"/>
    <s v="Night"/>
    <s v="Referral"/>
    <n v="12.41"/>
    <n v="3.86"/>
    <n v="0"/>
    <s v="New"/>
    <s v="Hannah Wilson"/>
    <n v="0"/>
  </r>
  <r>
    <x v="99"/>
    <s v="Afternoon"/>
    <s v="Instagram"/>
    <n v="416.1"/>
    <n v="225.52"/>
    <n v="13"/>
    <s v="Returning"/>
    <s v="Veronica Ortiz"/>
    <n v="32.007692307692309"/>
  </r>
  <r>
    <x v="44"/>
    <s v="Evening"/>
    <s v="Walk-in"/>
    <n v="249.11"/>
    <n v="229.59"/>
    <n v="3"/>
    <s v="New"/>
    <s v="Brandy Anderson"/>
    <n v="83.036666666666676"/>
  </r>
  <r>
    <x v="117"/>
    <s v="Afternoon"/>
    <s v="Email"/>
    <n v="279.95"/>
    <n v="146.47"/>
    <n v="9"/>
    <s v="New"/>
    <s v="Shawna Brown"/>
    <n v="31.105555555555554"/>
  </r>
  <r>
    <x v="34"/>
    <s v="Afternoon"/>
    <s v="Email"/>
    <n v="360.38"/>
    <n v="74.819999999999993"/>
    <n v="6"/>
    <s v="Returning"/>
    <s v="Julie Sandoval"/>
    <n v="60.063333333333333"/>
  </r>
  <r>
    <x v="243"/>
    <s v="Evening"/>
    <s v="Referral"/>
    <n v="231.99"/>
    <n v="80.39"/>
    <n v="2"/>
    <s v="New"/>
    <s v="David Johnson"/>
    <n v="115.995"/>
  </r>
  <r>
    <x v="168"/>
    <s v="Evening"/>
    <s v="Facebook"/>
    <n v="203.99"/>
    <n v="47.8"/>
    <n v="10"/>
    <s v="Returning"/>
    <s v="David Gray"/>
    <n v="20.399000000000001"/>
  </r>
  <r>
    <x v="247"/>
    <s v="Night"/>
    <s v="Instagram"/>
    <n v="10.71"/>
    <n v="2.4500000000000002"/>
    <n v="0"/>
    <s v="New"/>
    <s v="Carlos Reid"/>
    <n v="0"/>
  </r>
  <r>
    <x v="155"/>
    <s v="Night"/>
    <s v="Google Ads"/>
    <n v="163.41"/>
    <n v="90.22"/>
    <n v="3"/>
    <s v="Returning"/>
    <s v="David Lewis"/>
    <n v="54.47"/>
  </r>
  <r>
    <x v="106"/>
    <s v="Night"/>
    <s v="Google Ads"/>
    <n v="361.75"/>
    <n v="77.319999999999993"/>
    <n v="5"/>
    <s v="Returning"/>
    <s v="Michael Stokes"/>
    <n v="72.349999999999994"/>
  </r>
  <r>
    <x v="150"/>
    <s v="Afternoon"/>
    <s v="Referral"/>
    <n v="204.68"/>
    <n v="169.32"/>
    <n v="5"/>
    <s v="Returning"/>
    <s v="Michelle Kerr"/>
    <n v="40.936"/>
  </r>
  <r>
    <x v="87"/>
    <s v="Night"/>
    <s v="Google Ads"/>
    <n v="497.21"/>
    <n v="123.6"/>
    <n v="12"/>
    <s v="Returning"/>
    <s v="Jason Wong"/>
    <n v="41.434166666666663"/>
  </r>
  <r>
    <x v="250"/>
    <s v="Night"/>
    <s v="Instagram"/>
    <n v="397.98"/>
    <n v="117.74"/>
    <n v="11"/>
    <s v="Returning"/>
    <s v="Jesus Sawyer"/>
    <n v="36.18"/>
  </r>
  <r>
    <x v="248"/>
    <s v="Morning"/>
    <s v="Email"/>
    <n v="289.89"/>
    <n v="104.96"/>
    <n v="15"/>
    <s v="New"/>
    <s v="Scott Marsh"/>
    <n v="19.326000000000001"/>
  </r>
  <r>
    <x v="178"/>
    <s v="Evening"/>
    <s v="Walk-in"/>
    <n v="303.51"/>
    <n v="175.12"/>
    <n v="5"/>
    <s v="Returning"/>
    <s v="Mario Clark"/>
    <n v="60.701999999999998"/>
  </r>
  <r>
    <x v="215"/>
    <s v="Morning"/>
    <s v="Facebook"/>
    <n v="119.16"/>
    <n v="63.42"/>
    <n v="1"/>
    <s v="New"/>
    <s v="Katherine Boone"/>
    <n v="119.16"/>
  </r>
  <r>
    <x v="181"/>
    <s v="Night"/>
    <s v="Google Ads"/>
    <n v="29.92"/>
    <n v="7.08"/>
    <n v="2"/>
    <s v="New"/>
    <s v="Katherine Chang"/>
    <n v="14.96"/>
  </r>
  <r>
    <x v="349"/>
    <s v="Night"/>
    <s v="Walk-in"/>
    <n v="260.89999999999998"/>
    <n v="82.1"/>
    <n v="2"/>
    <s v="New"/>
    <s v="James Jones"/>
    <n v="130.44999999999999"/>
  </r>
  <r>
    <x v="123"/>
    <s v="Afternoon"/>
    <s v="Email"/>
    <n v="291.5"/>
    <n v="279.99"/>
    <n v="10"/>
    <s v="New"/>
    <s v="Elizabeth Dean"/>
    <n v="29.15"/>
  </r>
  <r>
    <x v="25"/>
    <s v="Morning"/>
    <s v="Instagram"/>
    <n v="233.85"/>
    <n v="82.28"/>
    <n v="3"/>
    <s v="New"/>
    <s v="Kayla Bennett"/>
    <n v="77.95"/>
  </r>
  <r>
    <x v="76"/>
    <s v="Morning"/>
    <s v="Referral"/>
    <n v="391.59"/>
    <n v="90.35"/>
    <n v="4"/>
    <s v="New"/>
    <s v="Gabriel Whitaker"/>
    <n v="97.897499999999994"/>
  </r>
  <r>
    <x v="269"/>
    <s v="Night"/>
    <s v="Referral"/>
    <n v="427.59"/>
    <n v="302.93"/>
    <n v="6"/>
    <s v="New"/>
    <s v="Timothy Martin"/>
    <n v="71.265000000000001"/>
  </r>
  <r>
    <x v="201"/>
    <s v="Morning"/>
    <s v="Email"/>
    <n v="92.72"/>
    <n v="37.979999999999997"/>
    <n v="2"/>
    <s v="New"/>
    <s v="Melanie Thompson"/>
    <n v="46.36"/>
  </r>
  <r>
    <x v="82"/>
    <s v="Evening"/>
    <s v="Instagram"/>
    <n v="59.23"/>
    <n v="33.549999999999997"/>
    <n v="1"/>
    <s v="New"/>
    <s v="Todd Melendez"/>
    <n v="59.23"/>
  </r>
  <r>
    <x v="175"/>
    <s v="Evening"/>
    <s v="Facebook"/>
    <n v="178.34"/>
    <n v="72.48"/>
    <n v="4"/>
    <s v="Returning"/>
    <s v="Kimberly Reynolds"/>
    <n v="44.585000000000001"/>
  </r>
  <r>
    <x v="314"/>
    <s v="Night"/>
    <s v="Email"/>
    <n v="418.54"/>
    <n v="139.9"/>
    <n v="6"/>
    <s v="Returning"/>
    <s v="Timothy Flowers"/>
    <n v="69.756666666666675"/>
  </r>
  <r>
    <x v="295"/>
    <s v="Evening"/>
    <s v="Email"/>
    <n v="468.96"/>
    <n v="208.78"/>
    <n v="5"/>
    <s v="Returning"/>
    <s v="Jeanette Nielsen"/>
    <n v="93.792000000000002"/>
  </r>
  <r>
    <x v="239"/>
    <s v="Morning"/>
    <s v="Facebook"/>
    <n v="33.619999999999997"/>
    <n v="17.62"/>
    <n v="1"/>
    <s v="New"/>
    <s v="Paige Thompson"/>
    <n v="33.619999999999997"/>
  </r>
  <r>
    <x v="297"/>
    <s v="Morning"/>
    <s v="Facebook"/>
    <n v="458.2"/>
    <n v="122.82"/>
    <n v="13"/>
    <s v="Returning"/>
    <s v="Brooke Schwartz"/>
    <n v="35.246153846153845"/>
  </r>
  <r>
    <x v="215"/>
    <s v="Evening"/>
    <s v="Referral"/>
    <n v="22.19"/>
    <n v="16.68"/>
    <n v="0"/>
    <s v="New"/>
    <s v="Donna Stephenson"/>
    <n v="0"/>
  </r>
  <r>
    <x v="98"/>
    <s v="Night"/>
    <s v="Email"/>
    <n v="253.98"/>
    <n v="128.1"/>
    <n v="4"/>
    <s v="New"/>
    <s v="Andrew Miller"/>
    <n v="63.494999999999997"/>
  </r>
  <r>
    <x v="336"/>
    <s v="Night"/>
    <s v="Referral"/>
    <n v="131.6"/>
    <n v="49.16"/>
    <n v="4"/>
    <s v="Returning"/>
    <s v="Michael Olsen"/>
    <n v="32.9"/>
  </r>
  <r>
    <x v="53"/>
    <s v="Afternoon"/>
    <s v="Instagram"/>
    <n v="222.81"/>
    <n v="73.63"/>
    <n v="17"/>
    <s v="New"/>
    <s v="Sharon Stevens"/>
    <n v="13.106470588235295"/>
  </r>
  <r>
    <x v="156"/>
    <s v="Morning"/>
    <s v="Facebook"/>
    <n v="380.37"/>
    <n v="76.739999999999995"/>
    <n v="6"/>
    <s v="Returning"/>
    <s v="Nicole Jackson"/>
    <n v="63.395000000000003"/>
  </r>
  <r>
    <x v="340"/>
    <s v="Night"/>
    <s v="Email"/>
    <n v="365.6"/>
    <n v="161.01"/>
    <n v="9"/>
    <s v="New"/>
    <s v="Tabitha Clark"/>
    <n v="40.622222222222227"/>
  </r>
  <r>
    <x v="115"/>
    <s v="Evening"/>
    <s v="Google Ads"/>
    <n v="26"/>
    <n v="6.96"/>
    <n v="0"/>
    <s v="New"/>
    <s v="James Kim"/>
    <n v="0"/>
  </r>
  <r>
    <x v="280"/>
    <s v="Morning"/>
    <s v="Google Ads"/>
    <n v="40.74"/>
    <n v="32.299999999999997"/>
    <n v="1"/>
    <s v="Returning"/>
    <s v="Richard Noble"/>
    <n v="40.74"/>
  </r>
  <r>
    <x v="279"/>
    <s v="Night"/>
    <s v="Google Ads"/>
    <n v="403.14"/>
    <n v="123.92"/>
    <n v="5"/>
    <s v="Returning"/>
    <s v="Kimberly Taylor"/>
    <n v="80.628"/>
  </r>
  <r>
    <x v="332"/>
    <s v="Night"/>
    <s v="Email"/>
    <n v="361.58"/>
    <n v="183.55"/>
    <n v="10"/>
    <s v="New"/>
    <s v="Michaela Strickland"/>
    <n v="36.158000000000001"/>
  </r>
  <r>
    <x v="205"/>
    <s v="Night"/>
    <s v="Walk-in"/>
    <n v="381.18"/>
    <n v="109.98"/>
    <n v="6"/>
    <s v="New"/>
    <s v="Charles Ford"/>
    <n v="63.53"/>
  </r>
  <r>
    <x v="143"/>
    <s v="Night"/>
    <s v="Instagram"/>
    <n v="18.04"/>
    <n v="6.66"/>
    <n v="0"/>
    <s v="New"/>
    <s v="Allen Sanchez"/>
    <n v="0"/>
  </r>
  <r>
    <x v="354"/>
    <s v="Morning"/>
    <s v="Walk-in"/>
    <n v="176.36"/>
    <n v="47.52"/>
    <n v="1"/>
    <s v="Returning"/>
    <s v="Xavier Webb"/>
    <n v="176.36"/>
  </r>
  <r>
    <x v="258"/>
    <s v="Morning"/>
    <s v="Email"/>
    <n v="216.58"/>
    <n v="77.59"/>
    <n v="3"/>
    <s v="Returning"/>
    <s v="Sandra Kim"/>
    <n v="72.193333333333342"/>
  </r>
  <r>
    <x v="201"/>
    <s v="Afternoon"/>
    <s v="Email"/>
    <n v="144.46"/>
    <n v="80.209999999999994"/>
    <n v="2"/>
    <s v="Returning"/>
    <s v="Patrick Russell"/>
    <n v="72.23"/>
  </r>
  <r>
    <x v="70"/>
    <s v="Night"/>
    <s v="Email"/>
    <n v="36.909999999999997"/>
    <n v="9.43"/>
    <n v="0"/>
    <s v="New"/>
    <s v="Crystal Walker"/>
    <n v="0"/>
  </r>
  <r>
    <x v="216"/>
    <s v="Evening"/>
    <s v="Email"/>
    <n v="125.88"/>
    <n v="32.06"/>
    <n v="1"/>
    <s v="Returning"/>
    <s v="Hannah Berg"/>
    <n v="125.88"/>
  </r>
  <r>
    <x v="343"/>
    <s v="Afternoon"/>
    <s v="Facebook"/>
    <n v="312.69"/>
    <n v="85.7"/>
    <n v="13"/>
    <s v="Returning"/>
    <s v="Tina Padilla"/>
    <n v="24.053076923076922"/>
  </r>
  <r>
    <x v="26"/>
    <s v="Afternoon"/>
    <s v="Referral"/>
    <n v="498.21"/>
    <n v="186.22"/>
    <n v="24"/>
    <s v="New"/>
    <s v="Mr. Jeffery Lee"/>
    <n v="20.758749999999999"/>
  </r>
  <r>
    <x v="178"/>
    <s v="Evening"/>
    <s v="Email"/>
    <n v="148.81"/>
    <n v="40.03"/>
    <n v="2"/>
    <s v="New"/>
    <s v="Shannon York"/>
    <n v="74.405000000000001"/>
  </r>
  <r>
    <x v="262"/>
    <s v="Morning"/>
    <s v="Walk-in"/>
    <n v="262.04000000000002"/>
    <n v="87.52"/>
    <n v="3"/>
    <s v="New"/>
    <s v="Matthew Wang"/>
    <n v="87.346666666666678"/>
  </r>
  <r>
    <x v="121"/>
    <s v="Night"/>
    <s v="Instagram"/>
    <n v="378.24"/>
    <n v="100.5"/>
    <n v="9"/>
    <s v="Returning"/>
    <s v="Gary Morgan"/>
    <n v="42.026666666666671"/>
  </r>
  <r>
    <x v="235"/>
    <s v="Afternoon"/>
    <s v="Referral"/>
    <n v="167.3"/>
    <n v="60.77"/>
    <n v="15"/>
    <s v="Returning"/>
    <s v="Kevin Robinson"/>
    <n v="11.153333333333334"/>
  </r>
  <r>
    <x v="1"/>
    <s v="Night"/>
    <s v="Instagram"/>
    <n v="41.67"/>
    <n v="9.4600000000000009"/>
    <n v="0"/>
    <s v="Returning"/>
    <s v="Patty Walker"/>
    <n v="0"/>
  </r>
  <r>
    <x v="355"/>
    <s v="Morning"/>
    <s v="Walk-in"/>
    <n v="38.92"/>
    <n v="13.31"/>
    <n v="0"/>
    <s v="New"/>
    <s v="Samantha Jackson"/>
    <n v="0"/>
  </r>
  <r>
    <x v="107"/>
    <s v="Afternoon"/>
    <s v="Referral"/>
    <n v="28.47"/>
    <n v="6.55"/>
    <n v="0"/>
    <s v="Returning"/>
    <s v="Tim West"/>
    <n v="0"/>
  </r>
  <r>
    <x v="163"/>
    <s v="Evening"/>
    <s v="Referral"/>
    <n v="473.46"/>
    <n v="123.48"/>
    <n v="18"/>
    <s v="Returning"/>
    <s v="Emily Martin"/>
    <n v="26.303333333333331"/>
  </r>
  <r>
    <x v="290"/>
    <s v="Morning"/>
    <s v="Walk-in"/>
    <n v="128.82"/>
    <n v="41.17"/>
    <n v="2"/>
    <s v="New"/>
    <s v="Phillip Maddox"/>
    <n v="64.41"/>
  </r>
  <r>
    <x v="127"/>
    <s v="Afternoon"/>
    <s v="Google Ads"/>
    <n v="128.75"/>
    <n v="32.270000000000003"/>
    <n v="2"/>
    <s v="Returning"/>
    <s v="George Odonnell"/>
    <n v="64.375"/>
  </r>
  <r>
    <x v="302"/>
    <s v="Afternoon"/>
    <s v="Google Ads"/>
    <n v="385.63"/>
    <n v="268.75"/>
    <n v="18"/>
    <s v="New"/>
    <s v="Molly Graves"/>
    <n v="21.423888888888889"/>
  </r>
  <r>
    <x v="39"/>
    <s v="Night"/>
    <s v="Walk-in"/>
    <n v="465.84"/>
    <n v="138.36000000000001"/>
    <n v="7"/>
    <s v="Returning"/>
    <s v="Kent Cole"/>
    <n v="66.548571428571421"/>
  </r>
  <r>
    <x v="55"/>
    <s v="Morning"/>
    <s v="Walk-in"/>
    <n v="45.76"/>
    <n v="11.42"/>
    <n v="1"/>
    <s v="New"/>
    <s v="Judith Johnson"/>
    <n v="45.76"/>
  </r>
  <r>
    <x v="141"/>
    <s v="Night"/>
    <s v="Walk-in"/>
    <n v="361.22"/>
    <n v="83.53"/>
    <n v="4"/>
    <s v="New"/>
    <s v="Jason Maddox"/>
    <n v="90.305000000000007"/>
  </r>
  <r>
    <x v="78"/>
    <s v="Afternoon"/>
    <s v="Google Ads"/>
    <n v="124.17"/>
    <n v="30.36"/>
    <n v="1"/>
    <s v="Returning"/>
    <s v="Tiffany Ward"/>
    <n v="124.17"/>
  </r>
  <r>
    <x v="293"/>
    <s v="Morning"/>
    <s v="Referral"/>
    <n v="329.85"/>
    <n v="297.57"/>
    <n v="3"/>
    <s v="New"/>
    <s v="Marcia Lin"/>
    <n v="109.95"/>
  </r>
  <r>
    <x v="215"/>
    <s v="Afternoon"/>
    <s v="Walk-in"/>
    <n v="38.54"/>
    <n v="7.77"/>
    <n v="0"/>
    <s v="New"/>
    <s v="Matthew Hall"/>
    <n v="0"/>
  </r>
  <r>
    <x v="285"/>
    <s v="Morning"/>
    <s v="Referral"/>
    <n v="438.64"/>
    <n v="129.6"/>
    <n v="8"/>
    <s v="New"/>
    <s v="Richard Russo"/>
    <n v="54.83"/>
  </r>
  <r>
    <x v="31"/>
    <s v="Morning"/>
    <s v="Instagram"/>
    <n v="88.64"/>
    <n v="20.45"/>
    <n v="1"/>
    <s v="Returning"/>
    <s v="Adam Maynard"/>
    <n v="88.64"/>
  </r>
  <r>
    <x v="325"/>
    <s v="Morning"/>
    <s v="Google Ads"/>
    <n v="470.86"/>
    <n v="106.88"/>
    <n v="12"/>
    <s v="Returning"/>
    <s v="Michael Hurst"/>
    <n v="39.238333333333337"/>
  </r>
  <r>
    <x v="2"/>
    <s v="Night"/>
    <s v="Referral"/>
    <n v="107.35"/>
    <n v="26.39"/>
    <n v="1"/>
    <s v="Returning"/>
    <s v="Jessica Reese"/>
    <n v="107.35"/>
  </r>
  <r>
    <x v="26"/>
    <s v="Afternoon"/>
    <s v="Walk-in"/>
    <n v="75.989999999999995"/>
    <n v="16.5"/>
    <n v="1"/>
    <s v="New"/>
    <s v="Michael Hanson"/>
    <n v="75.989999999999995"/>
  </r>
  <r>
    <x v="355"/>
    <s v="Afternoon"/>
    <s v="Referral"/>
    <n v="300.81"/>
    <n v="60.29"/>
    <n v="3"/>
    <s v="New"/>
    <s v="Michael Campbell"/>
    <n v="100.27"/>
  </r>
  <r>
    <x v="206"/>
    <s v="Afternoon"/>
    <s v="Instagram"/>
    <n v="256.74"/>
    <n v="93.84"/>
    <n v="5"/>
    <s v="New"/>
    <s v="Heather Marshall"/>
    <n v="51.347999999999999"/>
  </r>
  <r>
    <x v="120"/>
    <s v="Evening"/>
    <s v="Facebook"/>
    <n v="325.04000000000002"/>
    <n v="129.61000000000001"/>
    <n v="6"/>
    <s v="New"/>
    <s v="Alyssa Hopkins"/>
    <n v="54.173333333333339"/>
  </r>
  <r>
    <x v="289"/>
    <s v="Night"/>
    <s v="Instagram"/>
    <n v="318.52"/>
    <n v="138.91999999999999"/>
    <n v="28"/>
    <s v="New"/>
    <s v="Christopher Byrd"/>
    <n v="11.375714285714285"/>
  </r>
  <r>
    <x v="230"/>
    <s v="Night"/>
    <s v="Instagram"/>
    <n v="343.17"/>
    <n v="226.48"/>
    <n v="6"/>
    <s v="Returning"/>
    <s v="Erik Pittman"/>
    <n v="57.195"/>
  </r>
  <r>
    <x v="206"/>
    <s v="Night"/>
    <s v="Google Ads"/>
    <n v="110.18"/>
    <n v="27.1"/>
    <n v="2"/>
    <s v="New"/>
    <s v="Diana Moore"/>
    <n v="55.09"/>
  </r>
  <r>
    <x v="55"/>
    <s v="Morning"/>
    <s v="Instagram"/>
    <n v="279.32"/>
    <n v="107.08"/>
    <n v="5"/>
    <s v="New"/>
    <s v="John Johnson"/>
    <n v="55.863999999999997"/>
  </r>
  <r>
    <x v="262"/>
    <s v="Night"/>
    <s v="Referral"/>
    <n v="164.54"/>
    <n v="66.09"/>
    <n v="1"/>
    <s v="Returning"/>
    <s v="Erica Brown"/>
    <n v="164.54"/>
  </r>
  <r>
    <x v="109"/>
    <s v="Afternoon"/>
    <s v="Referral"/>
    <n v="238.79"/>
    <n v="48.41"/>
    <n v="5"/>
    <s v="New"/>
    <s v="Nathan Perez"/>
    <n v="47.757999999999996"/>
  </r>
  <r>
    <x v="17"/>
    <s v="Afternoon"/>
    <s v="Referral"/>
    <n v="416.08"/>
    <n v="193.82"/>
    <n v="8"/>
    <s v="Returning"/>
    <s v="Laura Johnson"/>
    <n v="52.01"/>
  </r>
  <r>
    <x v="150"/>
    <s v="Morning"/>
    <s v="Referral"/>
    <n v="497.9"/>
    <n v="180.43"/>
    <n v="38"/>
    <s v="New"/>
    <s v="Nathan Wagner"/>
    <n v="13.102631578947367"/>
  </r>
  <r>
    <x v="196"/>
    <s v="Afternoon"/>
    <s v="Facebook"/>
    <n v="476"/>
    <n v="182.28"/>
    <n v="14"/>
    <s v="Returning"/>
    <s v="Peter Thomas"/>
    <n v="34"/>
  </r>
  <r>
    <x v="332"/>
    <s v="Afternoon"/>
    <s v="Email"/>
    <n v="426.3"/>
    <n v="152.51"/>
    <n v="5"/>
    <s v="Returning"/>
    <s v="Henry Dunn"/>
    <n v="85.26"/>
  </r>
  <r>
    <x v="118"/>
    <s v="Evening"/>
    <s v="Email"/>
    <n v="102.53"/>
    <n v="55.72"/>
    <n v="6"/>
    <s v="Returning"/>
    <s v="Steven Kelley"/>
    <n v="17.088333333333335"/>
  </r>
  <r>
    <x v="347"/>
    <s v="Night"/>
    <s v="Google Ads"/>
    <n v="195.91"/>
    <n v="44.78"/>
    <n v="12"/>
    <s v="New"/>
    <s v="Mrs. Megan Potts MD"/>
    <n v="16.325833333333332"/>
  </r>
  <r>
    <x v="312"/>
    <s v="Night"/>
    <s v="Referral"/>
    <n v="13.9"/>
    <n v="3.46"/>
    <n v="0"/>
    <s v="Returning"/>
    <s v="Jim Monroe"/>
    <n v="0"/>
  </r>
  <r>
    <x v="356"/>
    <s v="Afternoon"/>
    <s v="Walk-in"/>
    <n v="362.43"/>
    <n v="197.11"/>
    <n v="3"/>
    <s v="Returning"/>
    <s v="Jamie Smith"/>
    <n v="120.81"/>
  </r>
  <r>
    <x v="102"/>
    <s v="Evening"/>
    <s v="Facebook"/>
    <n v="475.34"/>
    <n v="275.18"/>
    <n v="38"/>
    <s v="New"/>
    <s v="Joanna Martin"/>
    <n v="12.508947368421053"/>
  </r>
  <r>
    <x v="289"/>
    <s v="Morning"/>
    <s v="Instagram"/>
    <n v="458.16"/>
    <n v="170.63"/>
    <n v="5"/>
    <s v="Returning"/>
    <s v="Andrea Flores"/>
    <n v="91.632000000000005"/>
  </r>
  <r>
    <x v="172"/>
    <s v="Evening"/>
    <s v="Facebook"/>
    <n v="357.86"/>
    <n v="72.86"/>
    <n v="12"/>
    <s v="Returning"/>
    <s v="Lee Keller"/>
    <n v="29.821666666666669"/>
  </r>
  <r>
    <x v="222"/>
    <s v="Afternoon"/>
    <s v="Walk-in"/>
    <n v="420.43"/>
    <n v="190.09"/>
    <n v="7"/>
    <s v="New"/>
    <s v="Michael Perkins"/>
    <n v="60.061428571428571"/>
  </r>
  <r>
    <x v="236"/>
    <s v="Afternoon"/>
    <s v="Email"/>
    <n v="137"/>
    <n v="75.510000000000005"/>
    <n v="2"/>
    <s v="Returning"/>
    <s v="Heather Simpson"/>
    <n v="68.5"/>
  </r>
  <r>
    <x v="85"/>
    <s v="Night"/>
    <s v="Facebook"/>
    <n v="176.95"/>
    <n v="44.6"/>
    <n v="4"/>
    <s v="Returning"/>
    <s v="Lisa Wood"/>
    <n v="44.237499999999997"/>
  </r>
  <r>
    <x v="305"/>
    <s v="Night"/>
    <s v="Walk-in"/>
    <n v="465.08"/>
    <n v="244.06"/>
    <n v="12"/>
    <s v="New"/>
    <s v="Steven Nguyen"/>
    <n v="38.756666666666668"/>
  </r>
  <r>
    <x v="128"/>
    <s v="Evening"/>
    <s v="Instagram"/>
    <n v="450.15"/>
    <n v="168.82"/>
    <n v="6"/>
    <s v="Returning"/>
    <s v="Melissa Hughes"/>
    <n v="75.024999999999991"/>
  </r>
  <r>
    <x v="318"/>
    <s v="Morning"/>
    <s v="Google Ads"/>
    <n v="410.31"/>
    <n v="128.26"/>
    <n v="4"/>
    <s v="Returning"/>
    <s v="Lynn Ramos"/>
    <n v="102.5775"/>
  </r>
  <r>
    <x v="212"/>
    <s v="Afternoon"/>
    <s v="Walk-in"/>
    <n v="222.55"/>
    <n v="74.540000000000006"/>
    <n v="3"/>
    <s v="New"/>
    <s v="Jacob Wu"/>
    <n v="74.183333333333337"/>
  </r>
  <r>
    <x v="332"/>
    <s v="Night"/>
    <s v="Walk-in"/>
    <n v="144.77000000000001"/>
    <n v="35.869999999999997"/>
    <n v="7"/>
    <s v="Returning"/>
    <s v="Stephanie Hansen"/>
    <n v="20.681428571428572"/>
  </r>
  <r>
    <x v="140"/>
    <s v="Morning"/>
    <s v="Email"/>
    <n v="15.52"/>
    <n v="5.41"/>
    <n v="0"/>
    <s v="Returning"/>
    <s v="Teresa Norris"/>
    <n v="0"/>
  </r>
  <r>
    <x v="220"/>
    <s v="Afternoon"/>
    <s v="Email"/>
    <n v="251.54"/>
    <n v="79.209999999999994"/>
    <n v="4"/>
    <s v="Returning"/>
    <s v="Samuel Prince"/>
    <n v="62.884999999999998"/>
  </r>
  <r>
    <x v="187"/>
    <s v="Morning"/>
    <s v="Walk-in"/>
    <n v="360.24"/>
    <n v="72.569999999999993"/>
    <n v="24"/>
    <s v="Returning"/>
    <s v="Timothy Dunlap"/>
    <n v="15.01"/>
  </r>
  <r>
    <x v="138"/>
    <s v="Evening"/>
    <s v="Walk-in"/>
    <n v="310.76"/>
    <n v="150.84"/>
    <n v="5"/>
    <s v="Returning"/>
    <s v="Patricia Brewer"/>
    <n v="62.152000000000001"/>
  </r>
  <r>
    <x v="42"/>
    <s v="Afternoon"/>
    <s v="Facebook"/>
    <n v="408.1"/>
    <n v="176.61"/>
    <n v="18"/>
    <s v="New"/>
    <s v="Patricia Jones"/>
    <n v="22.672222222222224"/>
  </r>
  <r>
    <x v="19"/>
    <s v="Afternoon"/>
    <s v="Google Ads"/>
    <n v="290.2"/>
    <n v="283.66000000000003"/>
    <n v="7"/>
    <s v="New"/>
    <s v="Anne Jones"/>
    <n v="41.457142857142856"/>
  </r>
  <r>
    <x v="1"/>
    <s v="Evening"/>
    <s v="Referral"/>
    <n v="381.59"/>
    <n v="77.239999999999995"/>
    <n v="6"/>
    <s v="Returning"/>
    <s v="Cathy Evans"/>
    <n v="63.598333333333329"/>
  </r>
  <r>
    <x v="349"/>
    <s v="Afternoon"/>
    <s v="Instagram"/>
    <n v="420.82"/>
    <n v="121.91"/>
    <n v="10"/>
    <s v="New"/>
    <s v="Katherine Page"/>
    <n v="42.082000000000001"/>
  </r>
  <r>
    <x v="290"/>
    <s v="Morning"/>
    <s v="Instagram"/>
    <n v="448.32"/>
    <n v="183.79"/>
    <n v="7"/>
    <s v="New"/>
    <s v="Anthony Harris"/>
    <n v="64.045714285714283"/>
  </r>
  <r>
    <x v="240"/>
    <s v="Evening"/>
    <s v="Facebook"/>
    <n v="108.36"/>
    <n v="29.69"/>
    <n v="10"/>
    <s v="New"/>
    <s v="Mary Wells"/>
    <n v="10.836"/>
  </r>
  <r>
    <x v="40"/>
    <s v="Night"/>
    <s v="Walk-in"/>
    <n v="338.71"/>
    <n v="187.56"/>
    <n v="12"/>
    <s v="Returning"/>
    <s v="Marcus Baker"/>
    <n v="28.22583333333333"/>
  </r>
  <r>
    <x v="194"/>
    <s v="Morning"/>
    <s v="Google Ads"/>
    <n v="17.2"/>
    <n v="4.0999999999999996"/>
    <n v="0"/>
    <s v="Returning"/>
    <s v="Jose Hampton"/>
    <n v="0"/>
  </r>
  <r>
    <x v="29"/>
    <s v="Evening"/>
    <s v="Instagram"/>
    <n v="198.65"/>
    <n v="70.53"/>
    <n v="9"/>
    <s v="New"/>
    <s v="Trevor Lopez"/>
    <n v="22.072222222222223"/>
  </r>
  <r>
    <x v="319"/>
    <s v="Night"/>
    <s v="Walk-in"/>
    <n v="269.52"/>
    <n v="85.02"/>
    <n v="19"/>
    <s v="New"/>
    <s v="Melinda Allen"/>
    <n v="14.185263157894736"/>
  </r>
  <r>
    <x v="344"/>
    <s v="Morning"/>
    <s v="Email"/>
    <n v="459.14"/>
    <n v="107.89"/>
    <n v="24"/>
    <s v="Returning"/>
    <s v="Anna Jackson"/>
    <n v="19.130833333333332"/>
  </r>
  <r>
    <x v="281"/>
    <s v="Evening"/>
    <s v="Instagram"/>
    <n v="470.01"/>
    <n v="231.43"/>
    <n v="10"/>
    <s v="New"/>
    <s v="Sherry Mitchell PhD"/>
    <n v="47.000999999999998"/>
  </r>
  <r>
    <x v="205"/>
    <s v="Morning"/>
    <s v="Walk-in"/>
    <n v="284.25"/>
    <n v="112.41"/>
    <n v="5"/>
    <s v="New"/>
    <s v="Curtis Mejia"/>
    <n v="56.85"/>
  </r>
  <r>
    <x v="38"/>
    <s v="Morning"/>
    <s v="Facebook"/>
    <n v="452.8"/>
    <n v="347.52"/>
    <n v="6"/>
    <s v="Returning"/>
    <s v="Mathew Bauer"/>
    <n v="75.466666666666669"/>
  </r>
  <r>
    <x v="124"/>
    <s v="Morning"/>
    <s v="Email"/>
    <n v="45.18"/>
    <n v="18.84"/>
    <n v="0"/>
    <s v="Returning"/>
    <s v="David Thompson"/>
    <n v="0"/>
  </r>
  <r>
    <x v="354"/>
    <s v="Night"/>
    <s v="Instagram"/>
    <n v="239.08"/>
    <n v="123.17"/>
    <n v="5"/>
    <s v="Returning"/>
    <s v="Samantha Santana"/>
    <n v="47.816000000000003"/>
  </r>
  <r>
    <x v="138"/>
    <s v="Morning"/>
    <s v="Email"/>
    <n v="311.82"/>
    <n v="77.180000000000007"/>
    <n v="11"/>
    <s v="Returning"/>
    <s v="Ronald Martin"/>
    <n v="28.347272727272728"/>
  </r>
  <r>
    <x v="52"/>
    <s v="Afternoon"/>
    <s v="Email"/>
    <n v="271.94"/>
    <n v="86.22"/>
    <n v="2"/>
    <s v="Returning"/>
    <s v="Evan Carroll"/>
    <n v="135.97"/>
  </r>
  <r>
    <x v="357"/>
    <s v="Evening"/>
    <s v="Google Ads"/>
    <n v="84.08"/>
    <n v="17.54"/>
    <n v="0"/>
    <s v="Returning"/>
    <s v="Diane Roth"/>
    <n v="0"/>
  </r>
  <r>
    <x v="253"/>
    <s v="Afternoon"/>
    <s v="Email"/>
    <n v="94"/>
    <n v="29.64"/>
    <n v="1"/>
    <s v="New"/>
    <s v="Dawn Taylor"/>
    <n v="94"/>
  </r>
  <r>
    <x v="317"/>
    <s v="Morning"/>
    <s v="Walk-in"/>
    <n v="287.13"/>
    <n v="84.89"/>
    <n v="9"/>
    <s v="New"/>
    <s v="Cynthia Moore"/>
    <n v="31.903333333333332"/>
  </r>
  <r>
    <x v="138"/>
    <s v="Morning"/>
    <s v="Instagram"/>
    <n v="391.9"/>
    <n v="107.03"/>
    <n v="9"/>
    <s v="New"/>
    <s v="Adam Spencer"/>
    <n v="43.544444444444444"/>
  </r>
  <r>
    <x v="354"/>
    <s v="Night"/>
    <s v="Google Ads"/>
    <n v="186.16"/>
    <n v="109.28"/>
    <n v="15"/>
    <s v="New"/>
    <s v="Tina Harrington"/>
    <n v="12.410666666666666"/>
  </r>
  <r>
    <x v="48"/>
    <s v="Evening"/>
    <s v="Email"/>
    <n v="53.09"/>
    <n v="42.05"/>
    <n v="1"/>
    <s v="Returning"/>
    <s v="Eric Richmond"/>
    <n v="53.09"/>
  </r>
  <r>
    <x v="0"/>
    <s v="Afternoon"/>
    <s v="Instagram"/>
    <n v="190"/>
    <n v="44.92"/>
    <n v="2"/>
    <s v="Returning"/>
    <s v="Deborah Shaw"/>
    <n v="95"/>
  </r>
  <r>
    <x v="10"/>
    <s v="Afternoon"/>
    <s v="Referral"/>
    <n v="311.35000000000002"/>
    <n v="74.650000000000006"/>
    <n v="3"/>
    <s v="New"/>
    <s v="Barry Lewis"/>
    <n v="103.78333333333335"/>
  </r>
  <r>
    <x v="21"/>
    <s v="Afternoon"/>
    <s v="Referral"/>
    <n v="432.2"/>
    <n v="99.98"/>
    <n v="12"/>
    <s v="New"/>
    <s v="Loretta Holt"/>
    <n v="36.016666666666666"/>
  </r>
  <r>
    <x v="261"/>
    <s v="Night"/>
    <s v="Referral"/>
    <n v="402.34"/>
    <n v="100.5"/>
    <n v="4"/>
    <s v="New"/>
    <s v="Jessica Perry"/>
    <n v="100.58499999999999"/>
  </r>
  <r>
    <x v="156"/>
    <s v="Evening"/>
    <s v="Google Ads"/>
    <n v="22.66"/>
    <n v="10.32"/>
    <n v="0"/>
    <s v="Returning"/>
    <s v="David Weiss"/>
    <n v="0"/>
  </r>
  <r>
    <x v="307"/>
    <s v="Night"/>
    <s v="Facebook"/>
    <n v="326.04000000000002"/>
    <n v="121.26"/>
    <n v="5"/>
    <s v="New"/>
    <s v="Bruce Johnson"/>
    <n v="65.207999999999998"/>
  </r>
  <r>
    <x v="220"/>
    <s v="Afternoon"/>
    <s v="Referral"/>
    <n v="19.13"/>
    <n v="10.19"/>
    <n v="0"/>
    <s v="Returning"/>
    <s v="Brandon Dominguez"/>
    <n v="0"/>
  </r>
  <r>
    <x v="73"/>
    <s v="Morning"/>
    <s v="Google Ads"/>
    <n v="80.459999999999994"/>
    <n v="72.900000000000006"/>
    <n v="2"/>
    <s v="New"/>
    <s v="Bradley Walker"/>
    <n v="40.229999999999997"/>
  </r>
  <r>
    <x v="358"/>
    <s v="Night"/>
    <s v="Instagram"/>
    <n v="78.27"/>
    <n v="19.989999999999998"/>
    <n v="1"/>
    <s v="Returning"/>
    <s v="Kevin Torres"/>
    <n v="78.27"/>
  </r>
  <r>
    <x v="228"/>
    <s v="Morning"/>
    <s v="Email"/>
    <n v="87.06"/>
    <n v="64.47"/>
    <n v="2"/>
    <s v="Returning"/>
    <s v="Luke Sampson"/>
    <n v="43.53"/>
  </r>
  <r>
    <x v="236"/>
    <s v="Evening"/>
    <s v="Instagram"/>
    <n v="63.72"/>
    <n v="16.170000000000002"/>
    <n v="2"/>
    <s v="Returning"/>
    <s v="Joshua Rice"/>
    <n v="31.86"/>
  </r>
  <r>
    <x v="335"/>
    <s v="Morning"/>
    <s v="Instagram"/>
    <n v="390.89"/>
    <n v="151.04"/>
    <n v="10"/>
    <s v="Returning"/>
    <s v="James Jenkins"/>
    <n v="39.088999999999999"/>
  </r>
  <r>
    <x v="335"/>
    <s v="Evening"/>
    <s v="Email"/>
    <n v="193.68"/>
    <n v="57.31"/>
    <n v="4"/>
    <s v="New"/>
    <s v="Brooke Wilson"/>
    <n v="48.42"/>
  </r>
  <r>
    <x v="332"/>
    <s v="Night"/>
    <s v="Referral"/>
    <n v="410.02"/>
    <n v="262.38"/>
    <n v="36"/>
    <s v="Returning"/>
    <s v="Megan Melton"/>
    <n v="11.389444444444443"/>
  </r>
  <r>
    <x v="230"/>
    <s v="Afternoon"/>
    <s v="Email"/>
    <n v="408.16"/>
    <n v="100.08"/>
    <n v="8"/>
    <s v="Returning"/>
    <s v="Christian Lambert"/>
    <n v="51.02"/>
  </r>
  <r>
    <x v="220"/>
    <s v="Afternoon"/>
    <s v="Facebook"/>
    <n v="390.32"/>
    <n v="142.27000000000001"/>
    <n v="6"/>
    <s v="Returning"/>
    <s v="James Hoffman"/>
    <n v="65.053333333333327"/>
  </r>
  <r>
    <x v="84"/>
    <s v="Night"/>
    <s v="Referral"/>
    <n v="45.7"/>
    <n v="16.260000000000002"/>
    <n v="0"/>
    <s v="New"/>
    <s v="Christine Ramos"/>
    <n v="0"/>
  </r>
  <r>
    <x v="153"/>
    <s v="Morning"/>
    <s v="Facebook"/>
    <n v="187.66"/>
    <n v="38.21"/>
    <n v="2"/>
    <s v="Returning"/>
    <s v="Philip Ibarra"/>
    <n v="93.83"/>
  </r>
  <r>
    <x v="145"/>
    <s v="Afternoon"/>
    <s v="Walk-in"/>
    <n v="204.16"/>
    <n v="141.66999999999999"/>
    <n v="3"/>
    <s v="New"/>
    <s v="Katherine Frey"/>
    <n v="68.053333333333327"/>
  </r>
  <r>
    <x v="30"/>
    <s v="Evening"/>
    <s v="Email"/>
    <n v="81.72"/>
    <n v="42.51"/>
    <n v="3"/>
    <s v="Returning"/>
    <s v="Michelle Dominguez"/>
    <n v="27.24"/>
  </r>
  <r>
    <x v="346"/>
    <s v="Afternoon"/>
    <s v="Walk-in"/>
    <n v="104.59"/>
    <n v="29.24"/>
    <n v="1"/>
    <s v="New"/>
    <s v="John Smith"/>
    <n v="104.59"/>
  </r>
  <r>
    <x v="351"/>
    <s v="Afternoon"/>
    <s v="Referral"/>
    <n v="107.5"/>
    <n v="61.61"/>
    <n v="2"/>
    <s v="Returning"/>
    <s v="Melissa Winters"/>
    <n v="53.75"/>
  </r>
  <r>
    <x v="176"/>
    <s v="Morning"/>
    <s v="Referral"/>
    <n v="25.03"/>
    <n v="15.12"/>
    <n v="0"/>
    <s v="New"/>
    <s v="Brian Hunter"/>
    <n v="0"/>
  </r>
  <r>
    <x v="284"/>
    <s v="Afternoon"/>
    <s v="Google Ads"/>
    <n v="437.98"/>
    <n v="105.65"/>
    <n v="9"/>
    <s v="New"/>
    <s v="Donna Morris"/>
    <n v="48.664444444444449"/>
  </r>
  <r>
    <x v="111"/>
    <s v="Night"/>
    <s v="Google Ads"/>
    <n v="258.69"/>
    <n v="125.33"/>
    <n v="4"/>
    <s v="New"/>
    <s v="Ashley Bowen"/>
    <n v="64.672499999999999"/>
  </r>
  <r>
    <x v="130"/>
    <s v="Morning"/>
    <s v="Referral"/>
    <n v="272.73"/>
    <n v="138.01"/>
    <n v="14"/>
    <s v="Returning"/>
    <s v="Allison Clay"/>
    <n v="19.480714285714289"/>
  </r>
  <r>
    <x v="91"/>
    <s v="Morning"/>
    <s v="Email"/>
    <n v="222.53"/>
    <n v="54.56"/>
    <n v="8"/>
    <s v="Returning"/>
    <s v="Troy Baker"/>
    <n v="27.81625"/>
  </r>
  <r>
    <x v="31"/>
    <s v="Night"/>
    <s v="Google Ads"/>
    <n v="250"/>
    <n v="221.66"/>
    <n v="3"/>
    <s v="Returning"/>
    <s v="Alexis Snyder"/>
    <n v="83.333333333333329"/>
  </r>
  <r>
    <x v="236"/>
    <s v="Morning"/>
    <s v="Referral"/>
    <n v="138.16999999999999"/>
    <n v="31.5"/>
    <n v="8"/>
    <s v="Returning"/>
    <s v="Joseph Carrillo"/>
    <n v="17.271249999999998"/>
  </r>
  <r>
    <x v="73"/>
    <s v="Night"/>
    <s v="Instagram"/>
    <n v="259.60000000000002"/>
    <n v="182.72"/>
    <n v="4"/>
    <s v="Returning"/>
    <s v="Ronald Crawford"/>
    <n v="64.900000000000006"/>
  </r>
  <r>
    <x v="238"/>
    <s v="Night"/>
    <s v="Instagram"/>
    <n v="82.69"/>
    <n v="28.72"/>
    <n v="2"/>
    <s v="Returning"/>
    <s v="Michael Howard"/>
    <n v="41.344999999999999"/>
  </r>
  <r>
    <x v="164"/>
    <s v="Morning"/>
    <s v="Instagram"/>
    <n v="431.55"/>
    <n v="113.01"/>
    <n v="7"/>
    <s v="Returning"/>
    <s v="Judy Perez"/>
    <n v="61.65"/>
  </r>
  <r>
    <x v="163"/>
    <s v="Afternoon"/>
    <s v="Instagram"/>
    <n v="56.99"/>
    <n v="14.07"/>
    <n v="1"/>
    <s v="New"/>
    <s v="Nicole Clark"/>
    <n v="56.99"/>
  </r>
  <r>
    <x v="178"/>
    <s v="Morning"/>
    <s v="Referral"/>
    <n v="181.74"/>
    <n v="37.5"/>
    <n v="4"/>
    <s v="New"/>
    <s v="Russell Bates"/>
    <n v="45.435000000000002"/>
  </r>
  <r>
    <x v="262"/>
    <s v="Night"/>
    <s v="Facebook"/>
    <n v="298.87"/>
    <n v="108.65"/>
    <n v="4"/>
    <s v="New"/>
    <s v="Kathy Jones"/>
    <n v="74.717500000000001"/>
  </r>
  <r>
    <x v="148"/>
    <s v="Morning"/>
    <s v="Instagram"/>
    <n v="227.49"/>
    <n v="50.68"/>
    <n v="3"/>
    <s v="New"/>
    <s v="Sarah Garner"/>
    <n v="75.83"/>
  </r>
  <r>
    <x v="19"/>
    <s v="Morning"/>
    <s v="Walk-in"/>
    <n v="474.32"/>
    <n v="109.66"/>
    <n v="4"/>
    <s v="New"/>
    <s v="Emily Oneal"/>
    <n v="118.58"/>
  </r>
  <r>
    <x v="234"/>
    <s v="Morning"/>
    <s v="Instagram"/>
    <n v="241.36"/>
    <n v="75.7"/>
    <n v="6"/>
    <s v="Returning"/>
    <s v="Vanessa Maddox"/>
    <n v="40.226666666666667"/>
  </r>
  <r>
    <x v="267"/>
    <s v="Afternoon"/>
    <s v="Walk-in"/>
    <n v="216.76"/>
    <n v="49.34"/>
    <n v="4"/>
    <s v="New"/>
    <s v="Olivia Berry"/>
    <n v="54.19"/>
  </r>
  <r>
    <x v="57"/>
    <s v="Morning"/>
    <s v="Referral"/>
    <n v="169.27"/>
    <n v="74.569999999999993"/>
    <n v="1"/>
    <s v="New"/>
    <s v="Raymond Brown"/>
    <n v="169.27"/>
  </r>
  <r>
    <x v="207"/>
    <s v="Afternoon"/>
    <s v="Instagram"/>
    <n v="296.79000000000002"/>
    <n v="64.16"/>
    <n v="5"/>
    <s v="New"/>
    <s v="Joel Smith"/>
    <n v="59.358000000000004"/>
  </r>
  <r>
    <x v="120"/>
    <s v="Evening"/>
    <s v="Instagram"/>
    <n v="459.48"/>
    <n v="124.95"/>
    <n v="9"/>
    <s v="New"/>
    <s v="Diana Sloan"/>
    <n v="51.053333333333335"/>
  </r>
  <r>
    <x v="69"/>
    <s v="Evening"/>
    <s v="Google Ads"/>
    <n v="416.71"/>
    <n v="304.38"/>
    <n v="22"/>
    <s v="New"/>
    <s v="Tracy Sanders"/>
    <n v="18.941363636363636"/>
  </r>
  <r>
    <x v="220"/>
    <s v="Afternoon"/>
    <s v="Google Ads"/>
    <n v="63.81"/>
    <n v="13.23"/>
    <n v="0"/>
    <s v="Returning"/>
    <s v="Shannon Taylor"/>
    <n v="0"/>
  </r>
  <r>
    <x v="67"/>
    <s v="Afternoon"/>
    <s v="Walk-in"/>
    <n v="167.27"/>
    <n v="89.98"/>
    <n v="6"/>
    <s v="New"/>
    <s v="Colleen Murray"/>
    <n v="27.878333333333334"/>
  </r>
  <r>
    <x v="312"/>
    <s v="Evening"/>
    <s v="Email"/>
    <n v="61.54"/>
    <n v="15.38"/>
    <n v="0"/>
    <s v="Returning"/>
    <s v="Brian Maldonado"/>
    <n v="0"/>
  </r>
  <r>
    <x v="154"/>
    <s v="Evening"/>
    <s v="Facebook"/>
    <n v="111.72"/>
    <n v="81.2"/>
    <n v="1"/>
    <s v="New"/>
    <s v="Alexa Johnson"/>
    <n v="111.72"/>
  </r>
  <r>
    <x v="100"/>
    <s v="Night"/>
    <s v="Instagram"/>
    <n v="380.85"/>
    <n v="79.62"/>
    <n v="5"/>
    <s v="Returning"/>
    <s v="Thomas Hill Jr."/>
    <n v="76.17"/>
  </r>
  <r>
    <x v="166"/>
    <s v="Morning"/>
    <s v="Referral"/>
    <n v="207.34"/>
    <n v="103.6"/>
    <n v="10"/>
    <s v="New"/>
    <s v="David Robinson"/>
    <n v="20.734000000000002"/>
  </r>
  <r>
    <x v="65"/>
    <s v="Evening"/>
    <s v="Referral"/>
    <n v="184.57"/>
    <n v="79.540000000000006"/>
    <n v="7"/>
    <s v="New"/>
    <s v="Andre Goodwin"/>
    <n v="26.367142857142856"/>
  </r>
  <r>
    <x v="270"/>
    <s v="Night"/>
    <s v="Facebook"/>
    <n v="41.83"/>
    <n v="26.94"/>
    <n v="1"/>
    <s v="New"/>
    <s v="Joseph Henry"/>
    <n v="41.83"/>
  </r>
  <r>
    <x v="124"/>
    <s v="Morning"/>
    <s v="Walk-in"/>
    <n v="93.77"/>
    <n v="21.92"/>
    <n v="2"/>
    <s v="New"/>
    <s v="Michael Steele"/>
    <n v="46.884999999999998"/>
  </r>
  <r>
    <x v="228"/>
    <s v="Night"/>
    <s v="Instagram"/>
    <n v="470.98"/>
    <n v="112.6"/>
    <n v="15"/>
    <s v="Returning"/>
    <s v="Lisa Curtis"/>
    <n v="31.398666666666667"/>
  </r>
  <r>
    <x v="108"/>
    <s v="Night"/>
    <s v="Email"/>
    <n v="156.47999999999999"/>
    <n v="39.76"/>
    <n v="2"/>
    <s v="Returning"/>
    <s v="George Oconnor"/>
    <n v="78.239999999999995"/>
  </r>
  <r>
    <x v="178"/>
    <s v="Afternoon"/>
    <s v="Google Ads"/>
    <n v="322.72000000000003"/>
    <n v="232.35"/>
    <n v="9"/>
    <s v="New"/>
    <s v="Katherine Thomas"/>
    <n v="35.857777777777784"/>
  </r>
  <r>
    <x v="173"/>
    <s v="Evening"/>
    <s v="Email"/>
    <n v="47.48"/>
    <n v="21.73"/>
    <n v="0"/>
    <s v="Returning"/>
    <s v="Erika Weaver"/>
    <n v="0"/>
  </r>
  <r>
    <x v="28"/>
    <s v="Evening"/>
    <s v="Walk-in"/>
    <n v="372.63"/>
    <n v="83.01"/>
    <n v="8"/>
    <s v="Returning"/>
    <s v="Melissa Pierce"/>
    <n v="46.578749999999999"/>
  </r>
  <r>
    <x v="160"/>
    <s v="Afternoon"/>
    <s v="Google Ads"/>
    <n v="466.16"/>
    <n v="111.56"/>
    <n v="12"/>
    <s v="New"/>
    <s v="Donald Stewart"/>
    <n v="38.846666666666671"/>
  </r>
  <r>
    <x v="300"/>
    <s v="Afternoon"/>
    <s v="Facebook"/>
    <n v="30.07"/>
    <n v="28.62"/>
    <n v="0"/>
    <s v="New"/>
    <s v="Christine Hammond"/>
    <n v="0"/>
  </r>
  <r>
    <x v="88"/>
    <s v="Evening"/>
    <s v="Facebook"/>
    <n v="146"/>
    <n v="33.32"/>
    <n v="3"/>
    <s v="Returning"/>
    <s v="Tina Harrington"/>
    <n v="48.666666666666664"/>
  </r>
  <r>
    <x v="6"/>
    <s v="Night"/>
    <s v="Referral"/>
    <n v="109.54"/>
    <n v="89.58"/>
    <n v="1"/>
    <s v="Returning"/>
    <s v="Tamara Stone"/>
    <n v="109.54"/>
  </r>
  <r>
    <x v="80"/>
    <s v="Morning"/>
    <s v="Google Ads"/>
    <n v="305.79000000000002"/>
    <n v="62.22"/>
    <n v="5"/>
    <s v="Returning"/>
    <s v="Paul Patterson"/>
    <n v="61.158000000000001"/>
  </r>
  <r>
    <x v="292"/>
    <s v="Morning"/>
    <s v="Walk-in"/>
    <n v="186.34"/>
    <n v="55.42"/>
    <n v="2"/>
    <s v="Returning"/>
    <s v="Susan Kelley"/>
    <n v="93.17"/>
  </r>
  <r>
    <x v="193"/>
    <s v="Night"/>
    <s v="Referral"/>
    <n v="143.77000000000001"/>
    <n v="45.93"/>
    <n v="1"/>
    <s v="Returning"/>
    <s v="James Hart DDS"/>
    <n v="143.77000000000001"/>
  </r>
  <r>
    <x v="42"/>
    <s v="Morning"/>
    <s v="Referral"/>
    <n v="282.74"/>
    <n v="69.790000000000006"/>
    <n v="6"/>
    <s v="Returning"/>
    <s v="David Smith"/>
    <n v="47.123333333333335"/>
  </r>
  <r>
    <x v="109"/>
    <s v="Night"/>
    <s v="Referral"/>
    <n v="349.34"/>
    <n v="232.94"/>
    <n v="8"/>
    <s v="New"/>
    <s v="David Scott"/>
    <n v="43.667499999999997"/>
  </r>
  <r>
    <x v="205"/>
    <s v="Afternoon"/>
    <s v="Referral"/>
    <n v="87.09"/>
    <n v="22.49"/>
    <n v="7"/>
    <s v="New"/>
    <s v="Eric Fisher"/>
    <n v="12.441428571428572"/>
  </r>
  <r>
    <x v="308"/>
    <s v="Morning"/>
    <s v="Walk-in"/>
    <n v="272.76"/>
    <n v="71.48"/>
    <n v="6"/>
    <s v="Returning"/>
    <s v="Kelly Rojas"/>
    <n v="45.46"/>
  </r>
  <r>
    <x v="356"/>
    <s v="Morning"/>
    <s v="Walk-in"/>
    <n v="405.1"/>
    <n v="132.96"/>
    <n v="4"/>
    <s v="Returning"/>
    <s v="Deborah Long"/>
    <n v="101.27500000000001"/>
  </r>
  <r>
    <x v="51"/>
    <s v="Morning"/>
    <s v="Walk-in"/>
    <n v="242.87"/>
    <n v="74.94"/>
    <n v="4"/>
    <s v="New"/>
    <s v="Brandon Johnson II"/>
    <n v="60.717500000000001"/>
  </r>
  <r>
    <x v="319"/>
    <s v="Night"/>
    <s v="Email"/>
    <n v="115.18"/>
    <n v="83.05"/>
    <n v="7"/>
    <s v="Returning"/>
    <s v="Gregory Jackson"/>
    <n v="16.454285714285714"/>
  </r>
  <r>
    <x v="10"/>
    <s v="Night"/>
    <s v="Referral"/>
    <n v="358.23"/>
    <n v="153.09"/>
    <n v="14"/>
    <s v="New"/>
    <s v="James Martinez"/>
    <n v="25.587857142857143"/>
  </r>
  <r>
    <x v="300"/>
    <s v="Morning"/>
    <s v="Instagram"/>
    <n v="262.83999999999997"/>
    <n v="55.11"/>
    <n v="15"/>
    <s v="New"/>
    <s v="Eric Hunt"/>
    <n v="17.522666666666666"/>
  </r>
  <r>
    <x v="290"/>
    <s v="Morning"/>
    <s v="Referral"/>
    <n v="259"/>
    <n v="237.8"/>
    <n v="9"/>
    <s v="Returning"/>
    <s v="Ricardo King"/>
    <n v="28.777777777777779"/>
  </r>
  <r>
    <x v="203"/>
    <s v="Night"/>
    <s v="Instagram"/>
    <n v="180.1"/>
    <n v="53.38"/>
    <n v="4"/>
    <s v="New"/>
    <s v="Jeffrey Stephens"/>
    <n v="45.024999999999999"/>
  </r>
  <r>
    <x v="3"/>
    <s v="Night"/>
    <s v="Email"/>
    <n v="57.79"/>
    <n v="37.229999999999997"/>
    <n v="0"/>
    <s v="New"/>
    <s v="Michelle Warner"/>
    <n v="0"/>
  </r>
  <r>
    <x v="263"/>
    <s v="Evening"/>
    <s v="Referral"/>
    <n v="183.15"/>
    <n v="41.5"/>
    <n v="2"/>
    <s v="New"/>
    <s v="Angel Ryan"/>
    <n v="91.575000000000003"/>
  </r>
  <r>
    <x v="133"/>
    <s v="Morning"/>
    <s v="Email"/>
    <n v="74.77"/>
    <n v="16.600000000000001"/>
    <n v="5"/>
    <s v="Returning"/>
    <s v="Eric Lowery"/>
    <n v="14.953999999999999"/>
  </r>
  <r>
    <x v="109"/>
    <s v="Evening"/>
    <s v="Referral"/>
    <n v="440.62"/>
    <n v="149.11000000000001"/>
    <n v="5"/>
    <s v="New"/>
    <s v="Sherry Jones"/>
    <n v="88.123999999999995"/>
  </r>
  <r>
    <x v="138"/>
    <s v="Afternoon"/>
    <s v="Google Ads"/>
    <n v="385.44"/>
    <n v="83.94"/>
    <n v="13"/>
    <s v="New"/>
    <s v="Carol Goodman"/>
    <n v="29.649230769230769"/>
  </r>
  <r>
    <x v="191"/>
    <s v="Afternoon"/>
    <s v="Google Ads"/>
    <n v="218.17"/>
    <n v="84.6"/>
    <n v="5"/>
    <s v="Returning"/>
    <s v="Gary Morgan"/>
    <n v="43.634"/>
  </r>
  <r>
    <x v="260"/>
    <s v="Morning"/>
    <s v="Facebook"/>
    <n v="279.72000000000003"/>
    <n v="106.84"/>
    <n v="4"/>
    <s v="Returning"/>
    <s v="Jamie Bell"/>
    <n v="69.930000000000007"/>
  </r>
  <r>
    <x v="300"/>
    <s v="Evening"/>
    <s v="Email"/>
    <n v="369.21"/>
    <n v="138.37"/>
    <n v="6"/>
    <s v="New"/>
    <s v="Patrick Mason"/>
    <n v="61.534999999999997"/>
  </r>
  <r>
    <x v="229"/>
    <s v="Night"/>
    <s v="Email"/>
    <n v="336.21"/>
    <n v="79.819999999999993"/>
    <n v="6"/>
    <s v="Returning"/>
    <s v="Jonathon Scott"/>
    <n v="56.034999999999997"/>
  </r>
  <r>
    <x v="192"/>
    <s v="Afternoon"/>
    <s v="Referral"/>
    <n v="37.65"/>
    <n v="16.72"/>
    <n v="3"/>
    <s v="New"/>
    <s v="Peggy Singleton"/>
    <n v="12.549999999999999"/>
  </r>
  <r>
    <x v="96"/>
    <s v="Morning"/>
    <s v="Walk-in"/>
    <n v="467.82"/>
    <n v="178.85"/>
    <n v="6"/>
    <s v="New"/>
    <s v="Jesse Hinton"/>
    <n v="77.97"/>
  </r>
  <r>
    <x v="255"/>
    <s v="Afternoon"/>
    <s v="Referral"/>
    <n v="408.96"/>
    <n v="205.56"/>
    <n v="4"/>
    <s v="New"/>
    <s v="Christina Wiley"/>
    <n v="102.24"/>
  </r>
  <r>
    <x v="333"/>
    <s v="Evening"/>
    <s v="Walk-in"/>
    <n v="324.47000000000003"/>
    <n v="161.34"/>
    <n v="10"/>
    <s v="New"/>
    <s v="Lynn Edwards"/>
    <n v="32.447000000000003"/>
  </r>
  <r>
    <x v="262"/>
    <s v="Morning"/>
    <s v="Walk-in"/>
    <n v="359.47"/>
    <n v="72.22"/>
    <n v="18"/>
    <s v="New"/>
    <s v="Sarah Gomez MD"/>
    <n v="19.970555555555556"/>
  </r>
  <r>
    <x v="69"/>
    <s v="Morning"/>
    <s v="Referral"/>
    <n v="415.29"/>
    <n v="223.97"/>
    <n v="5"/>
    <s v="Returning"/>
    <s v="Adam Riddle"/>
    <n v="83.058000000000007"/>
  </r>
  <r>
    <x v="98"/>
    <s v="Night"/>
    <s v="Walk-in"/>
    <n v="421.59"/>
    <n v="189.63"/>
    <n v="8"/>
    <s v="Returning"/>
    <s v="Anna Moses"/>
    <n v="52.698749999999997"/>
  </r>
  <r>
    <x v="272"/>
    <s v="Night"/>
    <s v="Instagram"/>
    <n v="452.38"/>
    <n v="279.52999999999997"/>
    <n v="6"/>
    <s v="Returning"/>
    <s v="Brenda Crawford"/>
    <n v="75.396666666666661"/>
  </r>
  <r>
    <x v="300"/>
    <s v="Evening"/>
    <s v="Referral"/>
    <n v="251.3"/>
    <n v="92.5"/>
    <n v="10"/>
    <s v="Returning"/>
    <s v="Daniel Mills"/>
    <n v="25.130000000000003"/>
  </r>
  <r>
    <x v="332"/>
    <s v="Evening"/>
    <s v="Referral"/>
    <n v="99.1"/>
    <n v="24.85"/>
    <n v="2"/>
    <s v="New"/>
    <s v="Kaitlyn Adams"/>
    <n v="49.55"/>
  </r>
  <r>
    <x v="212"/>
    <s v="Afternoon"/>
    <s v="Walk-in"/>
    <n v="228.38"/>
    <n v="95.87"/>
    <n v="2"/>
    <s v="Returning"/>
    <s v="Brett Vincent"/>
    <n v="114.19"/>
  </r>
  <r>
    <x v="313"/>
    <s v="Night"/>
    <s v="Instagram"/>
    <n v="216.96"/>
    <n v="160.5"/>
    <n v="5"/>
    <s v="Returning"/>
    <s v="Jill Brennan"/>
    <n v="43.392000000000003"/>
  </r>
  <r>
    <x v="35"/>
    <s v="Night"/>
    <s v="Instagram"/>
    <n v="435.06"/>
    <n v="136.09"/>
    <n v="8"/>
    <s v="New"/>
    <s v="Robert Hall"/>
    <n v="54.3825"/>
  </r>
  <r>
    <x v="90"/>
    <s v="Morning"/>
    <s v="Referral"/>
    <n v="186.01"/>
    <n v="49.11"/>
    <n v="16"/>
    <s v="Returning"/>
    <s v="Richard Brown"/>
    <n v="11.625624999999999"/>
  </r>
  <r>
    <x v="227"/>
    <s v="Afternoon"/>
    <s v="Walk-in"/>
    <n v="414.5"/>
    <n v="86.95"/>
    <n v="13"/>
    <s v="Returning"/>
    <s v="Sara Mccoy"/>
    <n v="31.884615384615383"/>
  </r>
  <r>
    <x v="243"/>
    <s v="Night"/>
    <s v="Email"/>
    <n v="48.69"/>
    <n v="19.03"/>
    <n v="1"/>
    <s v="Returning"/>
    <s v="Richard Lee"/>
    <n v="48.69"/>
  </r>
  <r>
    <x v="270"/>
    <s v="Morning"/>
    <s v="Facebook"/>
    <n v="373.67"/>
    <n v="196.64"/>
    <n v="36"/>
    <s v="Returning"/>
    <s v="Mike Berry"/>
    <n v="10.379722222222222"/>
  </r>
  <r>
    <x v="95"/>
    <s v="Morning"/>
    <s v="Instagram"/>
    <n v="170"/>
    <n v="99.03"/>
    <n v="4"/>
    <s v="Returning"/>
    <s v="Thomas Ward"/>
    <n v="42.5"/>
  </r>
  <r>
    <x v="284"/>
    <s v="Night"/>
    <s v="Referral"/>
    <n v="276.77"/>
    <n v="83.8"/>
    <n v="13"/>
    <s v="New"/>
    <s v="Andrea Jenkins"/>
    <n v="21.29"/>
  </r>
  <r>
    <x v="43"/>
    <s v="Evening"/>
    <s v="Walk-in"/>
    <n v="303.97000000000003"/>
    <n v="135.84"/>
    <n v="30"/>
    <s v="New"/>
    <s v="Debbie Snow"/>
    <n v="10.132333333333333"/>
  </r>
  <r>
    <x v="42"/>
    <s v="Night"/>
    <s v="Google Ads"/>
    <n v="434.54"/>
    <n v="247.88"/>
    <n v="5"/>
    <s v="Returning"/>
    <s v="Alicia Hill"/>
    <n v="86.908000000000001"/>
  </r>
  <r>
    <x v="74"/>
    <s v="Morning"/>
    <s v="Walk-in"/>
    <n v="387.98"/>
    <n v="133.02000000000001"/>
    <n v="4"/>
    <s v="New"/>
    <s v="Darlene Nelson"/>
    <n v="96.995000000000005"/>
  </r>
  <r>
    <x v="203"/>
    <s v="Afternoon"/>
    <s v="Referral"/>
    <n v="113.04"/>
    <n v="25.5"/>
    <n v="1"/>
    <s v="Returning"/>
    <s v="Tonya Hess"/>
    <n v="113.04"/>
  </r>
  <r>
    <x v="159"/>
    <s v="Afternoon"/>
    <s v="Referral"/>
    <n v="255.36"/>
    <n v="55.21"/>
    <n v="3"/>
    <s v="Returning"/>
    <s v="Michael Thompson"/>
    <n v="85.12"/>
  </r>
  <r>
    <x v="209"/>
    <s v="Night"/>
    <s v="Email"/>
    <n v="308.02"/>
    <n v="134.69"/>
    <n v="3"/>
    <s v="New"/>
    <s v="Mr. Micheal Ray"/>
    <n v="102.67333333333333"/>
  </r>
  <r>
    <x v="108"/>
    <s v="Morning"/>
    <s v="Walk-in"/>
    <n v="391.12"/>
    <n v="96.9"/>
    <n v="6"/>
    <s v="New"/>
    <s v="Becky Shepherd"/>
    <n v="65.186666666666667"/>
  </r>
  <r>
    <x v="61"/>
    <s v="Evening"/>
    <s v="Referral"/>
    <n v="263.26"/>
    <n v="58.11"/>
    <n v="2"/>
    <s v="New"/>
    <s v="Heather Mitchell"/>
    <n v="131.63"/>
  </r>
  <r>
    <x v="22"/>
    <s v="Afternoon"/>
    <s v="Instagram"/>
    <n v="193.78"/>
    <n v="41.56"/>
    <n v="3"/>
    <s v="Returning"/>
    <s v="Jessica Murphy"/>
    <n v="64.593333333333334"/>
  </r>
  <r>
    <x v="208"/>
    <s v="Morning"/>
    <s v="Walk-in"/>
    <n v="218.12"/>
    <n v="79.8"/>
    <n v="2"/>
    <s v="New"/>
    <s v="Bradley Harmon"/>
    <n v="109.06"/>
  </r>
  <r>
    <x v="57"/>
    <s v="Evening"/>
    <s v="Email"/>
    <n v="160.74"/>
    <n v="127.59"/>
    <n v="2"/>
    <s v="Returning"/>
    <s v="Sarah Wolfe"/>
    <n v="80.37"/>
  </r>
  <r>
    <x v="186"/>
    <s v="Afternoon"/>
    <s v="Referral"/>
    <n v="331.49"/>
    <n v="96.5"/>
    <n v="5"/>
    <s v="Returning"/>
    <s v="Jeffrey Wells"/>
    <n v="66.298000000000002"/>
  </r>
  <r>
    <x v="262"/>
    <s v="Morning"/>
    <s v="Instagram"/>
    <n v="410.47"/>
    <n v="157.61000000000001"/>
    <n v="5"/>
    <s v="Returning"/>
    <s v="Adam Smith"/>
    <n v="82.094000000000008"/>
  </r>
  <r>
    <x v="50"/>
    <s v="Afternoon"/>
    <s v="Facebook"/>
    <n v="196.54"/>
    <n v="191.93"/>
    <n v="2"/>
    <s v="Returning"/>
    <s v="Timothy Small"/>
    <n v="98.27"/>
  </r>
  <r>
    <x v="130"/>
    <s v="Morning"/>
    <s v="Google Ads"/>
    <n v="120.49"/>
    <n v="43.09"/>
    <n v="1"/>
    <s v="New"/>
    <s v="Michelle Jones"/>
    <n v="120.49"/>
  </r>
  <r>
    <x v="23"/>
    <s v="Afternoon"/>
    <s v="Google Ads"/>
    <n v="204.57"/>
    <n v="55.75"/>
    <n v="2"/>
    <s v="Returning"/>
    <s v="Christine Torres DDS"/>
    <n v="102.285"/>
  </r>
  <r>
    <x v="335"/>
    <s v="Evening"/>
    <s v="Google Ads"/>
    <n v="377.4"/>
    <n v="85.09"/>
    <n v="3"/>
    <s v="New"/>
    <s v="Melissa Flores"/>
    <n v="125.8"/>
  </r>
  <r>
    <x v="275"/>
    <s v="Evening"/>
    <s v="Referral"/>
    <n v="54.17"/>
    <n v="38.47"/>
    <n v="0"/>
    <s v="New"/>
    <s v="Erik Wilson"/>
    <n v="0"/>
  </r>
  <r>
    <x v="218"/>
    <s v="Evening"/>
    <s v="Instagram"/>
    <n v="343.45"/>
    <n v="337.85"/>
    <n v="9"/>
    <s v="Returning"/>
    <s v="Daniel Perez"/>
    <n v="38.161111111111111"/>
  </r>
  <r>
    <x v="221"/>
    <s v="Morning"/>
    <s v="Instagram"/>
    <n v="256.22000000000003"/>
    <n v="85.58"/>
    <n v="6"/>
    <s v="Returning"/>
    <s v="Donald Oconnor"/>
    <n v="42.70333333333334"/>
  </r>
  <r>
    <x v="221"/>
    <s v="Morning"/>
    <s v="Email"/>
    <n v="237.06"/>
    <n v="206.6"/>
    <n v="2"/>
    <s v="New"/>
    <s v="Michelle Mcdaniel"/>
    <n v="118.53"/>
  </r>
  <r>
    <x v="324"/>
    <s v="Evening"/>
    <s v="Facebook"/>
    <n v="10.29"/>
    <n v="2.15"/>
    <n v="0"/>
    <s v="New"/>
    <s v="Amber Davis"/>
    <n v="0"/>
  </r>
  <r>
    <x v="332"/>
    <s v="Afternoon"/>
    <s v="Instagram"/>
    <n v="116.4"/>
    <n v="50.64"/>
    <n v="1"/>
    <s v="New"/>
    <s v="Justin Bautista"/>
    <n v="116.4"/>
  </r>
  <r>
    <x v="359"/>
    <s v="Afternoon"/>
    <s v="Walk-in"/>
    <n v="140.69"/>
    <n v="30.87"/>
    <n v="1"/>
    <s v="Returning"/>
    <s v="Michael Campbell"/>
    <n v="140.69"/>
  </r>
  <r>
    <x v="292"/>
    <s v="Evening"/>
    <s v="Walk-in"/>
    <n v="99.01"/>
    <n v="53.48"/>
    <n v="1"/>
    <s v="New"/>
    <s v="Joan Crane"/>
    <n v="99.01"/>
  </r>
  <r>
    <x v="338"/>
    <s v="Morning"/>
    <s v="Google Ads"/>
    <n v="442.14"/>
    <n v="196.11"/>
    <n v="18"/>
    <s v="New"/>
    <s v="Cynthia Gates"/>
    <n v="24.563333333333333"/>
  </r>
  <r>
    <x v="252"/>
    <s v="Morning"/>
    <s v="Instagram"/>
    <n v="283.70999999999998"/>
    <n v="66.06"/>
    <n v="2"/>
    <s v="New"/>
    <s v="Paula Case"/>
    <n v="141.85499999999999"/>
  </r>
  <r>
    <x v="246"/>
    <s v="Afternoon"/>
    <s v="Instagram"/>
    <n v="223.37"/>
    <n v="75.25"/>
    <n v="2"/>
    <s v="Returning"/>
    <s v="Douglas Hale"/>
    <n v="111.685"/>
  </r>
  <r>
    <x v="256"/>
    <s v="Evening"/>
    <s v="Google Ads"/>
    <n v="334.52"/>
    <n v="321.88"/>
    <n v="7"/>
    <s v="Returning"/>
    <s v="Carrie Thornton"/>
    <n v="47.788571428571423"/>
  </r>
  <r>
    <x v="108"/>
    <s v="Night"/>
    <s v="Email"/>
    <n v="288.04000000000002"/>
    <n v="208.49"/>
    <n v="3"/>
    <s v="Returning"/>
    <s v="Stacy Sanchez"/>
    <n v="96.013333333333335"/>
  </r>
  <r>
    <x v="68"/>
    <s v="Evening"/>
    <s v="Instagram"/>
    <n v="182.07"/>
    <n v="148.38999999999999"/>
    <n v="8"/>
    <s v="New"/>
    <s v="Patricia Cobb"/>
    <n v="22.758749999999999"/>
  </r>
  <r>
    <x v="214"/>
    <s v="Morning"/>
    <s v="Referral"/>
    <n v="154.4"/>
    <n v="39.450000000000003"/>
    <n v="2"/>
    <s v="New"/>
    <s v="Stephanie Harris"/>
    <n v="77.2"/>
  </r>
  <r>
    <x v="19"/>
    <s v="Night"/>
    <s v="Walk-in"/>
    <n v="481.51"/>
    <n v="357.1"/>
    <n v="5"/>
    <s v="Returning"/>
    <s v="Christopher Nichols"/>
    <n v="96.301999999999992"/>
  </r>
  <r>
    <x v="48"/>
    <s v="Morning"/>
    <s v="Walk-in"/>
    <n v="402.23"/>
    <n v="85.31"/>
    <n v="7"/>
    <s v="New"/>
    <s v="Ian Sullivan"/>
    <n v="57.461428571428577"/>
  </r>
  <r>
    <x v="272"/>
    <s v="Afternoon"/>
    <s v="Facebook"/>
    <n v="450.19"/>
    <n v="278"/>
    <n v="7"/>
    <s v="Returning"/>
    <s v="Wyatt Martinez II"/>
    <n v="64.312857142857141"/>
  </r>
  <r>
    <x v="149"/>
    <s v="Evening"/>
    <s v="Facebook"/>
    <n v="129.51"/>
    <n v="55.1"/>
    <n v="1"/>
    <s v="Returning"/>
    <s v="Jennifer Nguyen"/>
    <n v="129.51"/>
  </r>
  <r>
    <x v="137"/>
    <s v="Evening"/>
    <s v="Instagram"/>
    <n v="488.9"/>
    <n v="177.52"/>
    <n v="10"/>
    <s v="New"/>
    <s v="Jesus Dawson"/>
    <n v="48.89"/>
  </r>
  <r>
    <x v="73"/>
    <s v="Evening"/>
    <s v="Facebook"/>
    <n v="438.49"/>
    <n v="360.77"/>
    <n v="6"/>
    <s v="Returning"/>
    <s v="Bradley Holmes"/>
    <n v="73.081666666666663"/>
  </r>
  <r>
    <x v="218"/>
    <s v="Afternoon"/>
    <s v="Email"/>
    <n v="340.44"/>
    <n v="81.8"/>
    <n v="9"/>
    <s v="New"/>
    <s v="Nicholas Rollins"/>
    <n v="37.826666666666668"/>
  </r>
  <r>
    <x v="130"/>
    <s v="Evening"/>
    <s v="Google Ads"/>
    <n v="24.65"/>
    <n v="17.88"/>
    <n v="0"/>
    <s v="Returning"/>
    <s v="Sharon Choi"/>
    <n v="0"/>
  </r>
  <r>
    <x v="251"/>
    <s v="Morning"/>
    <s v="Referral"/>
    <n v="157.72"/>
    <n v="62.19"/>
    <n v="4"/>
    <s v="New"/>
    <s v="Megan Boyd"/>
    <n v="39.43"/>
  </r>
  <r>
    <x v="212"/>
    <s v="Afternoon"/>
    <s v="Referral"/>
    <n v="135.28"/>
    <n v="91.28"/>
    <n v="2"/>
    <s v="New"/>
    <s v="Angel Griffith"/>
    <n v="67.64"/>
  </r>
  <r>
    <x v="135"/>
    <s v="Night"/>
    <s v="Email"/>
    <n v="496.33"/>
    <n v="102.03"/>
    <n v="8"/>
    <s v="New"/>
    <s v="Nicholas Martinez"/>
    <n v="62.041249999999998"/>
  </r>
  <r>
    <x v="14"/>
    <s v="Night"/>
    <s v="Instagram"/>
    <n v="145.63999999999999"/>
    <n v="52.11"/>
    <n v="1"/>
    <s v="Returning"/>
    <s v="Barbara Turner MD"/>
    <n v="145.63999999999999"/>
  </r>
  <r>
    <x v="239"/>
    <s v="Morning"/>
    <s v="Walk-in"/>
    <n v="164.06"/>
    <n v="160.19"/>
    <n v="1"/>
    <s v="New"/>
    <s v="Micheal Miller"/>
    <n v="164.06"/>
  </r>
  <r>
    <x v="100"/>
    <s v="Afternoon"/>
    <s v="Walk-in"/>
    <n v="217.81"/>
    <n v="202.91"/>
    <n v="2"/>
    <s v="New"/>
    <s v="Kevin Wagner"/>
    <n v="108.905"/>
  </r>
  <r>
    <x v="70"/>
    <s v="Evening"/>
    <s v="Instagram"/>
    <n v="51.62"/>
    <n v="18.28"/>
    <n v="0"/>
    <s v="Returning"/>
    <s v="Kenneth Cox"/>
    <n v="0"/>
  </r>
  <r>
    <x v="204"/>
    <s v="Night"/>
    <s v="Facebook"/>
    <n v="33.520000000000003"/>
    <n v="17.82"/>
    <n v="3"/>
    <s v="Returning"/>
    <s v="Nicholas Turner"/>
    <n v="11.173333333333334"/>
  </r>
  <r>
    <x v="226"/>
    <s v="Afternoon"/>
    <s v="Google Ads"/>
    <n v="70.94"/>
    <n v="18.420000000000002"/>
    <n v="3"/>
    <s v="Returning"/>
    <s v="Christy Dennis"/>
    <n v="23.646666666666665"/>
  </r>
  <r>
    <x v="253"/>
    <s v="Night"/>
    <s v="Google Ads"/>
    <n v="108.03"/>
    <n v="76.849999999999994"/>
    <n v="2"/>
    <s v="New"/>
    <s v="Kelli Payne"/>
    <n v="54.015000000000001"/>
  </r>
  <r>
    <x v="287"/>
    <s v="Morning"/>
    <s v="Walk-in"/>
    <n v="81.53"/>
    <n v="19.739999999999998"/>
    <n v="1"/>
    <s v="New"/>
    <s v="Gabrielle Page"/>
    <n v="81.53"/>
  </r>
  <r>
    <x v="20"/>
    <s v="Night"/>
    <s v="Walk-in"/>
    <n v="384.45"/>
    <n v="103.65"/>
    <n v="6"/>
    <s v="Returning"/>
    <s v="Zachary Caldwell"/>
    <n v="64.075000000000003"/>
  </r>
  <r>
    <x v="314"/>
    <s v="Afternoon"/>
    <s v="Google Ads"/>
    <n v="344.74"/>
    <n v="194.31"/>
    <n v="16"/>
    <s v="Returning"/>
    <s v="Kristin Roberson"/>
    <n v="21.546250000000001"/>
  </r>
  <r>
    <x v="302"/>
    <s v="Morning"/>
    <s v="Walk-in"/>
    <n v="85.5"/>
    <n v="21.82"/>
    <n v="2"/>
    <s v="New"/>
    <s v="Judy Brown"/>
    <n v="42.75"/>
  </r>
  <r>
    <x v="126"/>
    <s v="Morning"/>
    <s v="Email"/>
    <n v="468.89"/>
    <n v="467.97"/>
    <n v="8"/>
    <s v="New"/>
    <s v="Stacy Chen"/>
    <n v="58.611249999999998"/>
  </r>
  <r>
    <x v="43"/>
    <s v="Afternoon"/>
    <s v="Walk-in"/>
    <n v="276.91000000000003"/>
    <n v="61.55"/>
    <n v="8"/>
    <s v="Returning"/>
    <s v="Christopher Velazquez"/>
    <n v="34.613750000000003"/>
  </r>
  <r>
    <x v="274"/>
    <s v="Afternoon"/>
    <s v="Referral"/>
    <n v="391.13"/>
    <n v="107.94"/>
    <n v="8"/>
    <s v="New"/>
    <s v="Paul Acosta"/>
    <n v="48.891249999999999"/>
  </r>
  <r>
    <x v="0"/>
    <s v="Afternoon"/>
    <s v="Instagram"/>
    <n v="442.15"/>
    <n v="247.17"/>
    <n v="9"/>
    <s v="Returning"/>
    <s v="Amanda Novak"/>
    <n v="49.127777777777773"/>
  </r>
  <r>
    <x v="215"/>
    <s v="Evening"/>
    <s v="Google Ads"/>
    <n v="144.63"/>
    <n v="37.29"/>
    <n v="5"/>
    <s v="New"/>
    <s v="Jennifer Armstrong"/>
    <n v="28.925999999999998"/>
  </r>
  <r>
    <x v="32"/>
    <s v="Afternoon"/>
    <s v="Email"/>
    <n v="28.97"/>
    <n v="22.86"/>
    <n v="2"/>
    <s v="Returning"/>
    <s v="Lisa Wade"/>
    <n v="14.484999999999999"/>
  </r>
  <r>
    <x v="265"/>
    <s v="Afternoon"/>
    <s v="Facebook"/>
    <n v="469.85"/>
    <n v="108.55"/>
    <n v="17"/>
    <s v="Returning"/>
    <s v="Alejandro Weaver"/>
    <n v="27.638235294117649"/>
  </r>
  <r>
    <x v="13"/>
    <s v="Evening"/>
    <s v="Facebook"/>
    <n v="293.5"/>
    <n v="75.55"/>
    <n v="3"/>
    <s v="New"/>
    <s v="Nathan Harris"/>
    <n v="97.833333333333329"/>
  </r>
  <r>
    <x v="234"/>
    <s v="Night"/>
    <s v="Referral"/>
    <n v="69.69"/>
    <n v="18.239999999999998"/>
    <n v="2"/>
    <s v="New"/>
    <s v="Sandra Lucas MD"/>
    <n v="34.844999999999999"/>
  </r>
  <r>
    <x v="295"/>
    <s v="Morning"/>
    <s v="Walk-in"/>
    <n v="496.33"/>
    <n v="124.93"/>
    <n v="7"/>
    <s v="Returning"/>
    <s v="Eric Chang"/>
    <n v="70.904285714285706"/>
  </r>
  <r>
    <x v="287"/>
    <s v="Morning"/>
    <s v="Facebook"/>
    <n v="491.32"/>
    <n v="252.07"/>
    <n v="5"/>
    <s v="Returning"/>
    <s v="Brandi Rodriguez"/>
    <n v="98.263999999999996"/>
  </r>
  <r>
    <x v="323"/>
    <s v="Night"/>
    <s v="Email"/>
    <n v="453.31"/>
    <n v="259.36"/>
    <n v="7"/>
    <s v="New"/>
    <s v="Sandra Lopez"/>
    <n v="64.758571428571429"/>
  </r>
  <r>
    <x v="301"/>
    <s v="Afternoon"/>
    <s v="Email"/>
    <n v="35.75"/>
    <n v="10.26"/>
    <n v="1"/>
    <s v="New"/>
    <s v="Kaitlyn Collier PhD"/>
    <n v="35.75"/>
  </r>
  <r>
    <x v="250"/>
    <s v="Morning"/>
    <s v="Google Ads"/>
    <n v="465.74"/>
    <n v="103.9"/>
    <n v="9"/>
    <s v="New"/>
    <s v="Alisha Williams"/>
    <n v="51.748888888888892"/>
  </r>
  <r>
    <x v="60"/>
    <s v="Night"/>
    <s v="Instagram"/>
    <n v="106.27"/>
    <n v="49.12"/>
    <n v="1"/>
    <s v="New"/>
    <s v="Joseph Brown"/>
    <n v="106.27"/>
  </r>
  <r>
    <x v="185"/>
    <s v="Morning"/>
    <s v="Email"/>
    <n v="431.68"/>
    <n v="189.86"/>
    <n v="5"/>
    <s v="Returning"/>
    <s v="Nicole Butler"/>
    <n v="86.335999999999999"/>
  </r>
  <r>
    <x v="40"/>
    <s v="Morning"/>
    <s v="Email"/>
    <n v="13.54"/>
    <n v="2.77"/>
    <n v="0"/>
    <s v="New"/>
    <s v="Pamela Walton"/>
    <n v="0"/>
  </r>
  <r>
    <x v="96"/>
    <s v="Night"/>
    <s v="Referral"/>
    <n v="20.18"/>
    <n v="13.81"/>
    <n v="0"/>
    <s v="Returning"/>
    <s v="Courtney Johnson"/>
    <n v="0"/>
  </r>
  <r>
    <x v="306"/>
    <s v="Afternoon"/>
    <s v="Email"/>
    <n v="44.13"/>
    <n v="10.46"/>
    <n v="0"/>
    <s v="Returning"/>
    <s v="Rebecca Mccarthy"/>
    <n v="0"/>
  </r>
  <r>
    <x v="232"/>
    <s v="Morning"/>
    <s v="Facebook"/>
    <n v="163.75"/>
    <n v="38.71"/>
    <n v="4"/>
    <s v="New"/>
    <s v="Stacy Robertson"/>
    <n v="40.9375"/>
  </r>
  <r>
    <x v="303"/>
    <s v="Morning"/>
    <s v="Email"/>
    <n v="467.6"/>
    <n v="101.13"/>
    <n v="10"/>
    <s v="New"/>
    <s v="Devon Moore"/>
    <n v="46.760000000000005"/>
  </r>
  <r>
    <x v="23"/>
    <s v="Afternoon"/>
    <s v="Facebook"/>
    <n v="11.27"/>
    <n v="10.58"/>
    <n v="0"/>
    <s v="New"/>
    <s v="Jessica Sharp"/>
    <n v="0"/>
  </r>
  <r>
    <x v="101"/>
    <s v="Night"/>
    <s v="Facebook"/>
    <n v="465.07"/>
    <n v="126.5"/>
    <n v="5"/>
    <s v="New"/>
    <s v="Sharon Peck"/>
    <n v="93.013999999999996"/>
  </r>
  <r>
    <x v="117"/>
    <s v="Evening"/>
    <s v="Google Ads"/>
    <n v="477.77"/>
    <n v="103.2"/>
    <n v="45"/>
    <s v="Returning"/>
    <s v="Jason Brown"/>
    <n v="10.617111111111111"/>
  </r>
  <r>
    <x v="55"/>
    <s v="Evening"/>
    <s v="Referral"/>
    <n v="426.73"/>
    <n v="127.45"/>
    <n v="6"/>
    <s v="New"/>
    <s v="Dustin Boyer"/>
    <n v="71.12166666666667"/>
  </r>
  <r>
    <x v="114"/>
    <s v="Morning"/>
    <s v="Email"/>
    <n v="110.47"/>
    <n v="51.8"/>
    <n v="1"/>
    <s v="Returning"/>
    <s v="Jennifer Alexander"/>
    <n v="110.47"/>
  </r>
  <r>
    <x v="83"/>
    <s v="Evening"/>
    <s v="Email"/>
    <n v="450.2"/>
    <n v="416.76"/>
    <n v="11"/>
    <s v="Returning"/>
    <s v="James Rhodes"/>
    <n v="40.927272727272729"/>
  </r>
  <r>
    <x v="354"/>
    <s v="Night"/>
    <s v="Google Ads"/>
    <n v="321.45999999999998"/>
    <n v="76.989999999999995"/>
    <n v="4"/>
    <s v="Returning"/>
    <s v="Kyle Moore"/>
    <n v="80.364999999999995"/>
  </r>
  <r>
    <x v="272"/>
    <s v="Night"/>
    <s v="Instagram"/>
    <n v="460.11"/>
    <n v="321.20999999999998"/>
    <n v="14"/>
    <s v="New"/>
    <s v="Zachary Nelson"/>
    <n v="32.865000000000002"/>
  </r>
  <r>
    <x v="102"/>
    <s v="Afternoon"/>
    <s v="Referral"/>
    <n v="139.94999999999999"/>
    <n v="64.8"/>
    <n v="2"/>
    <s v="Returning"/>
    <s v="Gregory Villarreal"/>
    <n v="69.974999999999994"/>
  </r>
  <r>
    <x v="344"/>
    <s v="Afternoon"/>
    <s v="Referral"/>
    <n v="339.24"/>
    <n v="81.93"/>
    <n v="15"/>
    <s v="Returning"/>
    <s v="Cheryl Cook"/>
    <n v="22.616"/>
  </r>
  <r>
    <x v="306"/>
    <s v="Evening"/>
    <s v="Facebook"/>
    <n v="50.91"/>
    <n v="14.39"/>
    <n v="0"/>
    <s v="Returning"/>
    <s v="Chase Lopez"/>
    <n v="0"/>
  </r>
  <r>
    <x v="215"/>
    <s v="Morning"/>
    <s v="Instagram"/>
    <n v="440.93"/>
    <n v="168"/>
    <n v="21"/>
    <s v="New"/>
    <s v="Jennifer Frey"/>
    <n v="20.996666666666666"/>
  </r>
  <r>
    <x v="79"/>
    <s v="Evening"/>
    <s v="Instagram"/>
    <n v="103.16"/>
    <n v="30.85"/>
    <n v="1"/>
    <s v="Returning"/>
    <s v="Daniel Bruce"/>
    <n v="103.16"/>
  </r>
  <r>
    <x v="125"/>
    <s v="Evening"/>
    <s v="Instagram"/>
    <n v="109.63"/>
    <n v="55.03"/>
    <n v="1"/>
    <s v="Returning"/>
    <s v="Tristan Scott"/>
    <n v="109.63"/>
  </r>
  <r>
    <x v="301"/>
    <s v="Night"/>
    <s v="Google Ads"/>
    <n v="206.8"/>
    <n v="43.22"/>
    <n v="4"/>
    <s v="New"/>
    <s v="Timothy Farley"/>
    <n v="51.7"/>
  </r>
  <r>
    <x v="311"/>
    <s v="Evening"/>
    <s v="Google Ads"/>
    <n v="105.94"/>
    <n v="41.24"/>
    <n v="1"/>
    <s v="New"/>
    <s v="Adam Lozano"/>
    <n v="105.94"/>
  </r>
  <r>
    <x v="195"/>
    <s v="Afternoon"/>
    <s v="Walk-in"/>
    <n v="59.55"/>
    <n v="15.3"/>
    <n v="0"/>
    <s v="New"/>
    <s v="Yvonne Murray"/>
    <n v="0"/>
  </r>
  <r>
    <x v="88"/>
    <s v="Night"/>
    <s v="Email"/>
    <n v="206.41"/>
    <n v="112.77"/>
    <n v="2"/>
    <s v="New"/>
    <s v="Deanna Hodges"/>
    <n v="103.205"/>
  </r>
  <r>
    <x v="336"/>
    <s v="Evening"/>
    <s v="Instagram"/>
    <n v="355.37"/>
    <n v="80.27"/>
    <n v="16"/>
    <s v="New"/>
    <s v="Crystal Miller"/>
    <n v="22.210625"/>
  </r>
  <r>
    <x v="155"/>
    <s v="Morning"/>
    <s v="Referral"/>
    <n v="284.38"/>
    <n v="67.650000000000006"/>
    <n v="2"/>
    <s v="Returning"/>
    <s v="Bridget Hernandez"/>
    <n v="142.19"/>
  </r>
  <r>
    <x v="164"/>
    <s v="Morning"/>
    <s v="Walk-in"/>
    <n v="315.95999999999998"/>
    <n v="147.41999999999999"/>
    <n v="12"/>
    <s v="New"/>
    <s v="Patrick Richardson"/>
    <n v="26.33"/>
  </r>
  <r>
    <x v="39"/>
    <s v="Night"/>
    <s v="Google Ads"/>
    <n v="236.59"/>
    <n v="68.709999999999994"/>
    <n v="3"/>
    <s v="New"/>
    <s v="Michael Gonzalez"/>
    <n v="78.86333333333333"/>
  </r>
  <r>
    <x v="36"/>
    <s v="Morning"/>
    <s v="Email"/>
    <n v="384.66"/>
    <n v="86.54"/>
    <n v="6"/>
    <s v="New"/>
    <s v="Laura Lucero"/>
    <n v="64.11"/>
  </r>
  <r>
    <x v="264"/>
    <s v="Morning"/>
    <s v="Email"/>
    <n v="167.32"/>
    <n v="83.06"/>
    <n v="6"/>
    <s v="New"/>
    <s v="Robert Pittman"/>
    <n v="27.886666666666667"/>
  </r>
  <r>
    <x v="31"/>
    <s v="Afternoon"/>
    <s v="Instagram"/>
    <n v="23.14"/>
    <n v="7.66"/>
    <n v="0"/>
    <s v="New"/>
    <s v="Jennifer Glass"/>
    <n v="0"/>
  </r>
  <r>
    <x v="213"/>
    <s v="Afternoon"/>
    <s v="Instagram"/>
    <n v="192.4"/>
    <n v="47.71"/>
    <n v="2"/>
    <s v="Returning"/>
    <s v="Timothy Lee"/>
    <n v="96.2"/>
  </r>
  <r>
    <x v="60"/>
    <s v="Afternoon"/>
    <s v="Referral"/>
    <n v="45.06"/>
    <n v="10.48"/>
    <n v="0"/>
    <s v="New"/>
    <s v="David Haney Jr."/>
    <n v="0"/>
  </r>
  <r>
    <x v="360"/>
    <s v="Night"/>
    <s v="Facebook"/>
    <n v="171.37"/>
    <n v="96.4"/>
    <n v="1"/>
    <s v="Returning"/>
    <s v="Heather Ross"/>
    <n v="171.37"/>
  </r>
  <r>
    <x v="38"/>
    <s v="Morning"/>
    <s v="Email"/>
    <n v="101.26"/>
    <n v="20.39"/>
    <n v="2"/>
    <s v="Returning"/>
    <s v="Patricia Hall"/>
    <n v="50.63"/>
  </r>
  <r>
    <x v="236"/>
    <s v="Evening"/>
    <s v="Email"/>
    <n v="352.35"/>
    <n v="92.32"/>
    <n v="3"/>
    <s v="New"/>
    <s v="Richard Bond"/>
    <n v="117.45"/>
  </r>
  <r>
    <x v="336"/>
    <s v="Night"/>
    <s v="Instagram"/>
    <n v="99.02"/>
    <n v="21.56"/>
    <n v="5"/>
    <s v="Returning"/>
    <s v="Michael Lopez"/>
    <n v="19.803999999999998"/>
  </r>
  <r>
    <x v="291"/>
    <s v="Morning"/>
    <s v="Facebook"/>
    <n v="413.91"/>
    <n v="132.03"/>
    <n v="4"/>
    <s v="New"/>
    <s v="Christine Johnson"/>
    <n v="103.47750000000001"/>
  </r>
  <r>
    <x v="345"/>
    <s v="Morning"/>
    <s v="Facebook"/>
    <n v="258.57"/>
    <n v="87.32"/>
    <n v="7"/>
    <s v="Returning"/>
    <s v="Michelle Summers"/>
    <n v="36.938571428571429"/>
  </r>
  <r>
    <x v="48"/>
    <s v="Morning"/>
    <s v="Walk-in"/>
    <n v="354.5"/>
    <n v="75.17"/>
    <n v="5"/>
    <s v="New"/>
    <s v="Michelle Brown"/>
    <n v="70.900000000000006"/>
  </r>
  <r>
    <x v="352"/>
    <s v="Night"/>
    <s v="Google Ads"/>
    <n v="432.16"/>
    <n v="117.18"/>
    <n v="30"/>
    <s v="Returning"/>
    <s v="Lauren Thomas"/>
    <n v="14.405333333333335"/>
  </r>
  <r>
    <x v="46"/>
    <s v="Morning"/>
    <s v="Facebook"/>
    <n v="266.87"/>
    <n v="54.46"/>
    <n v="11"/>
    <s v="New"/>
    <s v="Timothy Johnson"/>
    <n v="24.260909090909092"/>
  </r>
  <r>
    <x v="323"/>
    <s v="Afternoon"/>
    <s v="Referral"/>
    <n v="411.64"/>
    <n v="86.98"/>
    <n v="16"/>
    <s v="Returning"/>
    <s v="Alexandra Gonzalez"/>
    <n v="25.727499999999999"/>
  </r>
  <r>
    <x v="272"/>
    <s v="Evening"/>
    <s v="Walk-in"/>
    <n v="490.37"/>
    <n v="170.22"/>
    <n v="9"/>
    <s v="New"/>
    <s v="Philip Vega"/>
    <n v="54.485555555555557"/>
  </r>
  <r>
    <x v="225"/>
    <s v="Evening"/>
    <s v="Referral"/>
    <n v="208.31"/>
    <n v="92.38"/>
    <n v="3"/>
    <s v="Returning"/>
    <s v="Kimberly Cochran"/>
    <n v="69.436666666666667"/>
  </r>
  <r>
    <x v="360"/>
    <s v="Evening"/>
    <s v="Walk-in"/>
    <n v="268.39"/>
    <n v="64.209999999999994"/>
    <n v="11"/>
    <s v="New"/>
    <s v="Douglas Ross"/>
    <n v="24.399090909090908"/>
  </r>
  <r>
    <x v="66"/>
    <s v="Afternoon"/>
    <s v="Instagram"/>
    <n v="123.67"/>
    <n v="57.93"/>
    <n v="1"/>
    <s v="Returning"/>
    <s v="Angela Ward"/>
    <n v="123.67"/>
  </r>
  <r>
    <x v="8"/>
    <s v="Morning"/>
    <s v="Email"/>
    <n v="375.61"/>
    <n v="124.84"/>
    <n v="10"/>
    <s v="Returning"/>
    <s v="Mr. Thomas Adams"/>
    <n v="37.561"/>
  </r>
  <r>
    <x v="54"/>
    <s v="Night"/>
    <s v="Email"/>
    <n v="18.2"/>
    <n v="4.97"/>
    <n v="0"/>
    <s v="Returning"/>
    <s v="Brian Mills"/>
    <n v="0"/>
  </r>
  <r>
    <x v="253"/>
    <s v="Night"/>
    <s v="Instagram"/>
    <n v="277.8"/>
    <n v="114.47"/>
    <n v="3"/>
    <s v="New"/>
    <s v="Lori Mullins"/>
    <n v="92.600000000000009"/>
  </r>
  <r>
    <x v="275"/>
    <s v="Night"/>
    <s v="Google Ads"/>
    <n v="170.73"/>
    <n v="79.099999999999994"/>
    <n v="2"/>
    <s v="New"/>
    <s v="Ashley Herring"/>
    <n v="85.364999999999995"/>
  </r>
  <r>
    <x v="112"/>
    <s v="Evening"/>
    <s v="Facebook"/>
    <n v="91.2"/>
    <n v="22.82"/>
    <n v="0"/>
    <s v="New"/>
    <s v="Janice Smith"/>
    <n v="0"/>
  </r>
  <r>
    <x v="215"/>
    <s v="Evening"/>
    <s v="Walk-in"/>
    <n v="411.91"/>
    <n v="139.97999999999999"/>
    <n v="15"/>
    <s v="New"/>
    <s v="Lori Phillips"/>
    <n v="27.460666666666668"/>
  </r>
  <r>
    <x v="284"/>
    <s v="Afternoon"/>
    <s v="Instagram"/>
    <n v="269.27"/>
    <n v="74.05"/>
    <n v="5"/>
    <s v="New"/>
    <s v="Heather Turner"/>
    <n v="53.853999999999999"/>
  </r>
  <r>
    <x v="349"/>
    <s v="Afternoon"/>
    <s v="Walk-in"/>
    <n v="305.10000000000002"/>
    <n v="153.15"/>
    <n v="3"/>
    <s v="Returning"/>
    <s v="Brianna Richardson"/>
    <n v="101.7"/>
  </r>
  <r>
    <x v="295"/>
    <s v="Morning"/>
    <s v="Walk-in"/>
    <n v="105.75"/>
    <n v="32.909999999999997"/>
    <n v="2"/>
    <s v="New"/>
    <s v="Kimberly Walker"/>
    <n v="52.875"/>
  </r>
  <r>
    <x v="60"/>
    <s v="Afternoon"/>
    <s v="Email"/>
    <n v="341.52"/>
    <n v="74.790000000000006"/>
    <n v="6"/>
    <s v="New"/>
    <s v="Brooke Roberts"/>
    <n v="56.919999999999995"/>
  </r>
  <r>
    <x v="105"/>
    <s v="Afternoon"/>
    <s v="Instagram"/>
    <n v="77.87"/>
    <n v="43.84"/>
    <n v="3"/>
    <s v="New"/>
    <s v="Micheal Soto"/>
    <n v="25.956666666666667"/>
  </r>
  <r>
    <x v="216"/>
    <s v="Afternoon"/>
    <s v="Instagram"/>
    <n v="12.44"/>
    <n v="2.97"/>
    <n v="0"/>
    <s v="Returning"/>
    <s v="Matthew Ewing"/>
    <n v="0"/>
  </r>
  <r>
    <x v="337"/>
    <s v="Evening"/>
    <s v="Walk-in"/>
    <n v="34.21"/>
    <n v="11.35"/>
    <n v="3"/>
    <s v="New"/>
    <s v="Kelly Cox"/>
    <n v="11.403333333333334"/>
  </r>
  <r>
    <x v="361"/>
    <s v="Afternoon"/>
    <s v="Walk-in"/>
    <n v="375.46"/>
    <n v="78.25"/>
    <n v="11"/>
    <s v="Returning"/>
    <s v="Nicholas Anderson"/>
    <n v="34.132727272727273"/>
  </r>
  <r>
    <x v="220"/>
    <s v="Morning"/>
    <s v="Email"/>
    <n v="445.61"/>
    <n v="166.26"/>
    <n v="8"/>
    <s v="New"/>
    <s v="Cindy Lang MD"/>
    <n v="55.701250000000002"/>
  </r>
  <r>
    <x v="12"/>
    <s v="Afternoon"/>
    <s v="Instagram"/>
    <n v="86.21"/>
    <n v="30.01"/>
    <n v="0"/>
    <s v="Returning"/>
    <s v="Lisa Lawson"/>
    <n v="0"/>
  </r>
  <r>
    <x v="305"/>
    <s v="Night"/>
    <s v="Walk-in"/>
    <n v="272.33999999999997"/>
    <n v="117.9"/>
    <n v="25"/>
    <s v="Returning"/>
    <s v="Megan Holmes"/>
    <n v="10.893599999999999"/>
  </r>
  <r>
    <x v="149"/>
    <s v="Evening"/>
    <s v="Facebook"/>
    <n v="66.73"/>
    <n v="18.97"/>
    <n v="0"/>
    <s v="Returning"/>
    <s v="Daniel Steele"/>
    <n v="0"/>
  </r>
  <r>
    <x v="311"/>
    <s v="Night"/>
    <s v="Referral"/>
    <n v="335.53"/>
    <n v="69.03"/>
    <n v="11"/>
    <s v="Returning"/>
    <s v="Christopher Wheeler"/>
    <n v="30.50272727272727"/>
  </r>
  <r>
    <x v="58"/>
    <s v="Afternoon"/>
    <s v="Google Ads"/>
    <n v="153.24"/>
    <n v="54.52"/>
    <n v="2"/>
    <s v="Returning"/>
    <s v="Kevin Craig"/>
    <n v="76.62"/>
  </r>
  <r>
    <x v="189"/>
    <s v="Night"/>
    <s v="Referral"/>
    <n v="47.87"/>
    <n v="10.33"/>
    <n v="0"/>
    <s v="Returning"/>
    <s v="Rebecca Chan"/>
    <n v="0"/>
  </r>
  <r>
    <x v="278"/>
    <s v="Morning"/>
    <s v="Instagram"/>
    <n v="339.45"/>
    <n v="278.85000000000002"/>
    <n v="6"/>
    <s v="New"/>
    <s v="Monica Anderson"/>
    <n v="56.574999999999996"/>
  </r>
  <r>
    <x v="287"/>
    <s v="Evening"/>
    <s v="Walk-in"/>
    <n v="175.97"/>
    <n v="141.97999999999999"/>
    <n v="4"/>
    <s v="Returning"/>
    <s v="Jeffrey Mcdowell"/>
    <n v="43.9925"/>
  </r>
  <r>
    <x v="225"/>
    <s v="Afternoon"/>
    <s v="Walk-in"/>
    <n v="114.23"/>
    <n v="40.39"/>
    <n v="2"/>
    <s v="New"/>
    <s v="Kelly Little"/>
    <n v="57.115000000000002"/>
  </r>
  <r>
    <x v="333"/>
    <s v="Night"/>
    <s v="Referral"/>
    <n v="234.5"/>
    <n v="75.739999999999995"/>
    <n v="3"/>
    <s v="New"/>
    <s v="Jennifer Ellis"/>
    <n v="78.166666666666671"/>
  </r>
  <r>
    <x v="62"/>
    <s v="Morning"/>
    <s v="Referral"/>
    <n v="458.44"/>
    <n v="166.03"/>
    <n v="26"/>
    <s v="Returning"/>
    <s v="Kathleen Ruiz DVM"/>
    <n v="17.632307692307691"/>
  </r>
  <r>
    <x v="208"/>
    <s v="Afternoon"/>
    <s v="Email"/>
    <n v="364.72"/>
    <n v="86.27"/>
    <n v="4"/>
    <s v="Returning"/>
    <s v="Laura Patel"/>
    <n v="91.18"/>
  </r>
  <r>
    <x v="333"/>
    <s v="Afternoon"/>
    <s v="Email"/>
    <n v="469.23"/>
    <n v="97.55"/>
    <n v="8"/>
    <s v="New"/>
    <s v="Justin Howard"/>
    <n v="58.653750000000002"/>
  </r>
  <r>
    <x v="267"/>
    <s v="Night"/>
    <s v="Referral"/>
    <n v="215.31"/>
    <n v="60.96"/>
    <n v="3"/>
    <s v="New"/>
    <s v="Stephanie Smith"/>
    <n v="71.77"/>
  </r>
  <r>
    <x v="74"/>
    <s v="Morning"/>
    <s v="Email"/>
    <n v="321.3"/>
    <n v="73.78"/>
    <n v="19"/>
    <s v="New"/>
    <s v="Cathy Thomas"/>
    <n v="16.910526315789475"/>
  </r>
  <r>
    <x v="225"/>
    <s v="Night"/>
    <s v="Google Ads"/>
    <n v="26.26"/>
    <n v="5.95"/>
    <n v="0"/>
    <s v="New"/>
    <s v="Christopher Garcia"/>
    <n v="0"/>
  </r>
  <r>
    <x v="31"/>
    <s v="Night"/>
    <s v="Instagram"/>
    <n v="200.89"/>
    <n v="44.15"/>
    <n v="5"/>
    <s v="New"/>
    <s v="Peter Allen"/>
    <n v="40.177999999999997"/>
  </r>
  <r>
    <x v="124"/>
    <s v="Morning"/>
    <s v="Instagram"/>
    <n v="323.08"/>
    <n v="71.900000000000006"/>
    <n v="3"/>
    <s v="New"/>
    <s v="Elizabeth Armstrong"/>
    <n v="107.69333333333333"/>
  </r>
  <r>
    <x v="347"/>
    <s v="Night"/>
    <s v="Email"/>
    <n v="498.31"/>
    <n v="169.3"/>
    <n v="42"/>
    <s v="New"/>
    <s v="Mrs. Lindsey Gilbert"/>
    <n v="11.86452380952381"/>
  </r>
  <r>
    <x v="34"/>
    <s v="Afternoon"/>
    <s v="Referral"/>
    <n v="347.74"/>
    <n v="97.36"/>
    <n v="6"/>
    <s v="Returning"/>
    <s v="Donna Harris"/>
    <n v="57.956666666666671"/>
  </r>
  <r>
    <x v="178"/>
    <s v="Afternoon"/>
    <s v="Referral"/>
    <n v="326.41000000000003"/>
    <n v="69.16"/>
    <n v="11"/>
    <s v="New"/>
    <s v="Erica Manning"/>
    <n v="29.673636363636366"/>
  </r>
  <r>
    <x v="132"/>
    <s v="Afternoon"/>
    <s v="Google Ads"/>
    <n v="429.47"/>
    <n v="115.93"/>
    <n v="22"/>
    <s v="New"/>
    <s v="Jeffrey Bates"/>
    <n v="19.521363636363638"/>
  </r>
  <r>
    <x v="122"/>
    <s v="Morning"/>
    <s v="Instagram"/>
    <n v="393.26"/>
    <n v="161.79"/>
    <n v="5"/>
    <s v="New"/>
    <s v="Benjamin Brown"/>
    <n v="78.652000000000001"/>
  </r>
  <r>
    <x v="28"/>
    <s v="Afternoon"/>
    <s v="Instagram"/>
    <n v="98.38"/>
    <n v="20.329999999999998"/>
    <n v="1"/>
    <s v="New"/>
    <s v="Andre Hernandez PhD"/>
    <n v="98.38"/>
  </r>
  <r>
    <x v="127"/>
    <s v="Night"/>
    <s v="Facebook"/>
    <n v="38.79"/>
    <n v="20.309999999999999"/>
    <n v="0"/>
    <s v="Returning"/>
    <s v="Charles Roman"/>
    <n v="0"/>
  </r>
  <r>
    <x v="203"/>
    <s v="Morning"/>
    <s v="Walk-in"/>
    <n v="388.82"/>
    <n v="218.2"/>
    <n v="25"/>
    <s v="New"/>
    <s v="Damon Powers"/>
    <n v="15.5528"/>
  </r>
  <r>
    <x v="349"/>
    <s v="Morning"/>
    <s v="Referral"/>
    <n v="295.39"/>
    <n v="106.57"/>
    <n v="6"/>
    <s v="New"/>
    <s v="Patrick Jackson"/>
    <n v="49.231666666666662"/>
  </r>
  <r>
    <x v="106"/>
    <s v="Morning"/>
    <s v="Google Ads"/>
    <n v="405.7"/>
    <n v="111.07"/>
    <n v="4"/>
    <s v="Returning"/>
    <s v="Mary Murray"/>
    <n v="101.425"/>
  </r>
  <r>
    <x v="12"/>
    <s v="Evening"/>
    <s v="Walk-in"/>
    <n v="77.19"/>
    <n v="33.58"/>
    <n v="1"/>
    <s v="Returning"/>
    <s v="Samantha Jackson"/>
    <n v="77.19"/>
  </r>
  <r>
    <x v="131"/>
    <s v="Night"/>
    <s v="Referral"/>
    <n v="306.45"/>
    <n v="79.23"/>
    <n v="3"/>
    <s v="New"/>
    <s v="Dominique Wagner"/>
    <n v="102.14999999999999"/>
  </r>
  <r>
    <x v="338"/>
    <s v="Night"/>
    <s v="Google Ads"/>
    <n v="178.66"/>
    <n v="176.48"/>
    <n v="3"/>
    <s v="Returning"/>
    <s v="Daniel Petty"/>
    <n v="59.553333333333335"/>
  </r>
  <r>
    <x v="235"/>
    <s v="Night"/>
    <s v="Facebook"/>
    <n v="256.31"/>
    <n v="55.63"/>
    <n v="7"/>
    <s v="Returning"/>
    <s v="James Robles"/>
    <n v="36.615714285714283"/>
  </r>
  <r>
    <x v="69"/>
    <s v="Evening"/>
    <s v="Email"/>
    <n v="322.24"/>
    <n v="95.37"/>
    <n v="5"/>
    <s v="Returning"/>
    <s v="Amanda Smith"/>
    <n v="64.448000000000008"/>
  </r>
  <r>
    <x v="160"/>
    <s v="Morning"/>
    <s v="Facebook"/>
    <n v="430.61"/>
    <n v="320.20999999999998"/>
    <n v="14"/>
    <s v="New"/>
    <s v="Jessica Cortez"/>
    <n v="30.757857142857144"/>
  </r>
  <r>
    <x v="307"/>
    <s v="Night"/>
    <s v="Instagram"/>
    <n v="124.44"/>
    <n v="96.76"/>
    <n v="1"/>
    <s v="Returning"/>
    <s v="Nicole Clark"/>
    <n v="124.44"/>
  </r>
  <r>
    <x v="43"/>
    <s v="Night"/>
    <s v="Walk-in"/>
    <n v="324.27999999999997"/>
    <n v="283.3"/>
    <n v="3"/>
    <s v="Returning"/>
    <s v="Brittany Collins"/>
    <n v="108.09333333333332"/>
  </r>
  <r>
    <x v="23"/>
    <s v="Evening"/>
    <s v="Facebook"/>
    <n v="165.17"/>
    <n v="62.23"/>
    <n v="12"/>
    <s v="New"/>
    <s v="Jillian Mack"/>
    <n v="13.764166666666666"/>
  </r>
  <r>
    <x v="300"/>
    <s v="Afternoon"/>
    <s v="Google Ads"/>
    <n v="278.77"/>
    <n v="99.66"/>
    <n v="4"/>
    <s v="New"/>
    <s v="Lori Gonzalez"/>
    <n v="69.692499999999995"/>
  </r>
  <r>
    <x v="315"/>
    <s v="Afternoon"/>
    <s v="Google Ads"/>
    <n v="425.6"/>
    <n v="101.7"/>
    <n v="13"/>
    <s v="Returning"/>
    <s v="Hunter Cox"/>
    <n v="32.738461538461543"/>
  </r>
  <r>
    <x v="315"/>
    <s v="Morning"/>
    <s v="Instagram"/>
    <n v="342.75"/>
    <n v="71.39"/>
    <n v="7"/>
    <s v="Returning"/>
    <s v="Anna Frey"/>
    <n v="48.964285714285715"/>
  </r>
  <r>
    <x v="158"/>
    <s v="Afternoon"/>
    <s v="Google Ads"/>
    <n v="282.49"/>
    <n v="144.38999999999999"/>
    <n v="3"/>
    <s v="New"/>
    <s v="Rachel Jensen"/>
    <n v="94.163333333333341"/>
  </r>
  <r>
    <x v="252"/>
    <s v="Night"/>
    <s v="Facebook"/>
    <n v="169.64"/>
    <n v="104.51"/>
    <n v="1"/>
    <s v="New"/>
    <s v="Craig Davis"/>
    <n v="169.64"/>
  </r>
  <r>
    <x v="303"/>
    <s v="Evening"/>
    <s v="Referral"/>
    <n v="125.91"/>
    <n v="60.61"/>
    <n v="5"/>
    <s v="Returning"/>
    <s v="Thomas Wise"/>
    <n v="25.181999999999999"/>
  </r>
  <r>
    <x v="71"/>
    <s v="Morning"/>
    <s v="Instagram"/>
    <n v="474.96"/>
    <n v="112.28"/>
    <n v="5"/>
    <s v="New"/>
    <s v="Holly Herring"/>
    <n v="94.99199999999999"/>
  </r>
  <r>
    <x v="224"/>
    <s v="Morning"/>
    <s v="Email"/>
    <n v="50.92"/>
    <n v="14.55"/>
    <n v="0"/>
    <s v="New"/>
    <s v="Dustin Potter"/>
    <n v="0"/>
  </r>
  <r>
    <x v="226"/>
    <s v="Evening"/>
    <s v="Instagram"/>
    <n v="79.709999999999994"/>
    <n v="17.86"/>
    <n v="0"/>
    <s v="New"/>
    <s v="Michelle Barnes"/>
    <n v="0"/>
  </r>
  <r>
    <x v="133"/>
    <s v="Night"/>
    <s v="Instagram"/>
    <n v="69.64"/>
    <n v="56.61"/>
    <n v="3"/>
    <s v="New"/>
    <s v="Sara Scott"/>
    <n v="23.213333333333335"/>
  </r>
  <r>
    <x v="107"/>
    <s v="Evening"/>
    <s v="Instagram"/>
    <n v="256.47000000000003"/>
    <n v="60.13"/>
    <n v="2"/>
    <s v="Returning"/>
    <s v="Daniel Horne II"/>
    <n v="128.23500000000001"/>
  </r>
  <r>
    <x v="345"/>
    <s v="Night"/>
    <s v="Facebook"/>
    <n v="163.95"/>
    <n v="89.81"/>
    <n v="2"/>
    <s v="New"/>
    <s v="Joshua Brown"/>
    <n v="81.974999999999994"/>
  </r>
  <r>
    <x v="307"/>
    <s v="Night"/>
    <s v="Instagram"/>
    <n v="332.97"/>
    <n v="97.93"/>
    <n v="10"/>
    <s v="New"/>
    <s v="Stephanie Dawson"/>
    <n v="33.297000000000004"/>
  </r>
  <r>
    <x v="312"/>
    <s v="Afternoon"/>
    <s v="Referral"/>
    <n v="339.6"/>
    <n v="84.45"/>
    <n v="27"/>
    <s v="Returning"/>
    <s v="Tony Johnson"/>
    <n v="12.577777777777779"/>
  </r>
  <r>
    <x v="204"/>
    <s v="Night"/>
    <s v="Google Ads"/>
    <n v="215.61"/>
    <n v="89.14"/>
    <n v="16"/>
    <s v="New"/>
    <s v="Jeffrey Hull"/>
    <n v="13.475625000000001"/>
  </r>
  <r>
    <x v="232"/>
    <s v="Evening"/>
    <s v="Google Ads"/>
    <n v="128.46"/>
    <n v="63.46"/>
    <n v="5"/>
    <s v="Returning"/>
    <s v="Corey Daniels"/>
    <n v="25.692"/>
  </r>
  <r>
    <x v="117"/>
    <s v="Morning"/>
    <s v="Referral"/>
    <n v="76.69"/>
    <n v="47.13"/>
    <n v="1"/>
    <s v="Returning"/>
    <s v="Natalie Ramos"/>
    <n v="76.69"/>
  </r>
  <r>
    <x v="33"/>
    <s v="Morning"/>
    <s v="Google Ads"/>
    <n v="243.99"/>
    <n v="68.45"/>
    <n v="5"/>
    <s v="Returning"/>
    <s v="Tammy Fernandez"/>
    <n v="48.798000000000002"/>
  </r>
  <r>
    <x v="180"/>
    <s v="Evening"/>
    <s v="Facebook"/>
    <n v="348.95"/>
    <n v="90.09"/>
    <n v="7"/>
    <s v="New"/>
    <s v="Jeremy Sanchez"/>
    <n v="49.85"/>
  </r>
  <r>
    <x v="124"/>
    <s v="Evening"/>
    <s v="Referral"/>
    <n v="216.96"/>
    <n v="47.84"/>
    <n v="2"/>
    <s v="New"/>
    <s v="Andrew Weiss"/>
    <n v="108.48"/>
  </r>
  <r>
    <x v="301"/>
    <s v="Morning"/>
    <s v="Referral"/>
    <n v="77.23"/>
    <n v="15.48"/>
    <n v="1"/>
    <s v="New"/>
    <s v="Lisa Gordon"/>
    <n v="77.23"/>
  </r>
  <r>
    <x v="116"/>
    <s v="Afternoon"/>
    <s v="Walk-in"/>
    <n v="334.7"/>
    <n v="117.67"/>
    <n v="5"/>
    <s v="New"/>
    <s v="Paul Brown"/>
    <n v="66.94"/>
  </r>
  <r>
    <x v="57"/>
    <s v="Night"/>
    <s v="Google Ads"/>
    <n v="440.7"/>
    <n v="219.16"/>
    <n v="10"/>
    <s v="New"/>
    <s v="Jorge Duncan"/>
    <n v="44.07"/>
  </r>
  <r>
    <x v="277"/>
    <s v="Morning"/>
    <s v="Google Ads"/>
    <n v="86.24"/>
    <n v="23.79"/>
    <n v="1"/>
    <s v="Returning"/>
    <s v="Megan Ramirez"/>
    <n v="86.24"/>
  </r>
  <r>
    <x v="93"/>
    <s v="Afternoon"/>
    <s v="Referral"/>
    <n v="405.67"/>
    <n v="242.61"/>
    <n v="4"/>
    <s v="Returning"/>
    <s v="Tiffany Martin"/>
    <n v="101.4175"/>
  </r>
  <r>
    <x v="221"/>
    <s v="Evening"/>
    <s v="Walk-in"/>
    <n v="331.9"/>
    <n v="166.01"/>
    <n v="14"/>
    <s v="Returning"/>
    <s v="Elizabeth Golden"/>
    <n v="23.707142857142856"/>
  </r>
  <r>
    <x v="337"/>
    <s v="Afternoon"/>
    <s v="Walk-in"/>
    <n v="29.63"/>
    <n v="5.96"/>
    <n v="0"/>
    <s v="New"/>
    <s v="Joseph Larson"/>
    <n v="0"/>
  </r>
  <r>
    <x v="355"/>
    <s v="Morning"/>
    <s v="Walk-in"/>
    <n v="462.2"/>
    <n v="163.75"/>
    <n v="14"/>
    <s v="Returning"/>
    <s v="Brian Wilkins"/>
    <n v="33.014285714285712"/>
  </r>
  <r>
    <x v="94"/>
    <s v="Evening"/>
    <s v="Referral"/>
    <n v="328.81"/>
    <n v="146.61000000000001"/>
    <n v="6"/>
    <s v="Returning"/>
    <s v="Jasmine Carson"/>
    <n v="54.801666666666669"/>
  </r>
  <r>
    <x v="20"/>
    <s v="Night"/>
    <s v="Instagram"/>
    <n v="60.98"/>
    <n v="43.58"/>
    <n v="1"/>
    <s v="New"/>
    <s v="Amy Boyd"/>
    <n v="60.98"/>
  </r>
  <r>
    <x v="70"/>
    <s v="Morning"/>
    <s v="Google Ads"/>
    <n v="265.35000000000002"/>
    <n v="53.8"/>
    <n v="7"/>
    <s v="Returning"/>
    <s v="Gary Collins"/>
    <n v="37.907142857142858"/>
  </r>
  <r>
    <x v="124"/>
    <s v="Afternoon"/>
    <s v="Referral"/>
    <n v="152.83000000000001"/>
    <n v="64.88"/>
    <n v="1"/>
    <s v="Returning"/>
    <s v="Jane Smith"/>
    <n v="152.83000000000001"/>
  </r>
  <r>
    <x v="12"/>
    <s v="Afternoon"/>
    <s v="Email"/>
    <n v="485.58"/>
    <n v="139"/>
    <n v="6"/>
    <s v="New"/>
    <s v="Robert Lewis"/>
    <n v="80.929999999999993"/>
  </r>
  <r>
    <x v="324"/>
    <s v="Afternoon"/>
    <s v="Google Ads"/>
    <n v="381.16"/>
    <n v="103.27"/>
    <n v="3"/>
    <s v="New"/>
    <s v="Jeremy Stevens"/>
    <n v="127.05333333333334"/>
  </r>
  <r>
    <x v="324"/>
    <s v="Afternoon"/>
    <s v="Instagram"/>
    <n v="255.51"/>
    <n v="83.93"/>
    <n v="6"/>
    <s v="Returning"/>
    <s v="Lauren Sandoval"/>
    <n v="42.585000000000001"/>
  </r>
  <r>
    <x v="153"/>
    <s v="Morning"/>
    <s v="Google Ads"/>
    <n v="229.16"/>
    <n v="66.33"/>
    <n v="3"/>
    <s v="New"/>
    <s v="Jessica Lopez"/>
    <n v="76.38666666666667"/>
  </r>
  <r>
    <x v="355"/>
    <s v="Night"/>
    <s v="Walk-in"/>
    <n v="170.6"/>
    <n v="34.92"/>
    <n v="2"/>
    <s v="New"/>
    <s v="George Mercer"/>
    <n v="85.3"/>
  </r>
  <r>
    <x v="90"/>
    <s v="Evening"/>
    <s v="Walk-in"/>
    <n v="353.58"/>
    <n v="119.47"/>
    <n v="4"/>
    <s v="New"/>
    <s v="Kenneth Becker"/>
    <n v="88.394999999999996"/>
  </r>
  <r>
    <x v="188"/>
    <s v="Morning"/>
    <s v="Google Ads"/>
    <n v="88.46"/>
    <n v="66.98"/>
    <n v="2"/>
    <s v="Returning"/>
    <s v="Veronica Arnold"/>
    <n v="44.23"/>
  </r>
  <r>
    <x v="41"/>
    <s v="Evening"/>
    <s v="Referral"/>
    <n v="110.04"/>
    <n v="31.22"/>
    <n v="1"/>
    <s v="Returning"/>
    <s v="Jonathan Howe"/>
    <n v="110.04"/>
  </r>
  <r>
    <x v="334"/>
    <s v="Afternoon"/>
    <s v="Instagram"/>
    <n v="159.69999999999999"/>
    <n v="46"/>
    <n v="3"/>
    <s v="New"/>
    <s v="Justin Fowler"/>
    <n v="53.233333333333327"/>
  </r>
  <r>
    <x v="0"/>
    <s v="Afternoon"/>
    <s v="Facebook"/>
    <n v="97.98"/>
    <n v="32.56"/>
    <n v="3"/>
    <s v="Returning"/>
    <s v="Ronald Martinez"/>
    <n v="32.660000000000004"/>
  </r>
  <r>
    <x v="82"/>
    <s v="Afternoon"/>
    <s v="Walk-in"/>
    <n v="164.71"/>
    <n v="45.37"/>
    <n v="1"/>
    <s v="Returning"/>
    <s v="Connie Robinson"/>
    <n v="164.71"/>
  </r>
  <r>
    <x v="155"/>
    <s v="Evening"/>
    <s v="Referral"/>
    <n v="155.38"/>
    <n v="32.4"/>
    <n v="1"/>
    <s v="New"/>
    <s v="Joshua Espinoza"/>
    <n v="155.38"/>
  </r>
  <r>
    <x v="124"/>
    <s v="Evening"/>
    <s v="Walk-in"/>
    <n v="402.58"/>
    <n v="279.39"/>
    <n v="5"/>
    <s v="New"/>
    <s v="April Briggs"/>
    <n v="80.515999999999991"/>
  </r>
  <r>
    <x v="43"/>
    <s v="Night"/>
    <s v="Referral"/>
    <n v="350.17"/>
    <n v="92.19"/>
    <n v="5"/>
    <s v="Returning"/>
    <s v="Emily Smith"/>
    <n v="70.034000000000006"/>
  </r>
  <r>
    <x v="355"/>
    <s v="Afternoon"/>
    <s v="Email"/>
    <n v="282.49"/>
    <n v="267.74"/>
    <n v="11"/>
    <s v="Returning"/>
    <s v="Carol Morgan"/>
    <n v="25.680909090909093"/>
  </r>
  <r>
    <x v="131"/>
    <s v="Morning"/>
    <s v="Google Ads"/>
    <n v="209.87"/>
    <n v="45.71"/>
    <n v="2"/>
    <s v="New"/>
    <s v="Cheryl Stone"/>
    <n v="104.935"/>
  </r>
  <r>
    <x v="202"/>
    <s v="Afternoon"/>
    <s v="Walk-in"/>
    <n v="60.36"/>
    <n v="31.65"/>
    <n v="1"/>
    <s v="Returning"/>
    <s v="Shawn Johnson"/>
    <n v="60.36"/>
  </r>
  <r>
    <x v="244"/>
    <s v="Afternoon"/>
    <s v="Instagram"/>
    <n v="45.69"/>
    <n v="14.88"/>
    <n v="1"/>
    <s v="Returning"/>
    <s v="Edward Gomez"/>
    <n v="45.69"/>
  </r>
  <r>
    <x v="266"/>
    <s v="Morning"/>
    <s v="Walk-in"/>
    <n v="77.209999999999994"/>
    <n v="21.73"/>
    <n v="1"/>
    <s v="Returning"/>
    <s v="Victor Davis"/>
    <n v="77.209999999999994"/>
  </r>
  <r>
    <x v="149"/>
    <s v="Morning"/>
    <s v="Walk-in"/>
    <n v="62.45"/>
    <n v="42.37"/>
    <n v="1"/>
    <s v="New"/>
    <s v="Anthony Adkins"/>
    <n v="62.45"/>
  </r>
  <r>
    <x v="91"/>
    <s v="Evening"/>
    <s v="Instagram"/>
    <n v="451.38"/>
    <n v="181.88"/>
    <n v="4"/>
    <s v="Returning"/>
    <s v="Ann Phillips"/>
    <n v="112.845"/>
  </r>
  <r>
    <x v="300"/>
    <s v="Evening"/>
    <s v="Google Ads"/>
    <n v="412.71"/>
    <n v="89.5"/>
    <n v="9"/>
    <s v="Returning"/>
    <s v="Laura Lopez"/>
    <n v="45.856666666666662"/>
  </r>
  <r>
    <x v="234"/>
    <s v="Evening"/>
    <s v="Instagram"/>
    <n v="453.34"/>
    <n v="155.57"/>
    <n v="22"/>
    <s v="New"/>
    <s v="Richard Brooks"/>
    <n v="20.606363636363636"/>
  </r>
  <r>
    <x v="362"/>
    <s v="Morning"/>
    <s v="Google Ads"/>
    <n v="172.74"/>
    <n v="119.69"/>
    <n v="2"/>
    <s v="Returning"/>
    <s v="Gabriella Johnston"/>
    <n v="86.37"/>
  </r>
  <r>
    <x v="43"/>
    <s v="Evening"/>
    <s v="Instagram"/>
    <n v="349.3"/>
    <n v="80.709999999999994"/>
    <n v="6"/>
    <s v="Returning"/>
    <s v="Nancy Watkins"/>
    <n v="58.216666666666669"/>
  </r>
  <r>
    <x v="145"/>
    <s v="Evening"/>
    <s v="Google Ads"/>
    <n v="161.16"/>
    <n v="36.409999999999997"/>
    <n v="2"/>
    <s v="Returning"/>
    <s v="Laura Patel"/>
    <n v="80.58"/>
  </r>
  <r>
    <x v="126"/>
    <s v="Night"/>
    <s v="Facebook"/>
    <n v="371.42"/>
    <n v="101.41"/>
    <n v="4"/>
    <s v="New"/>
    <s v="Jeffrey Keller"/>
    <n v="92.855000000000004"/>
  </r>
  <r>
    <x v="349"/>
    <s v="Night"/>
    <s v="Referral"/>
    <n v="392.95"/>
    <n v="273.42"/>
    <n v="4"/>
    <s v="New"/>
    <s v="Adam Smith"/>
    <n v="98.237499999999997"/>
  </r>
  <r>
    <x v="178"/>
    <s v="Afternoon"/>
    <s v="Facebook"/>
    <n v="322.91000000000003"/>
    <n v="81.319999999999993"/>
    <n v="3"/>
    <s v="New"/>
    <s v="Travis Harper"/>
    <n v="107.63666666666667"/>
  </r>
  <r>
    <x v="207"/>
    <s v="Evening"/>
    <s v="Facebook"/>
    <n v="468.93"/>
    <n v="165.57"/>
    <n v="5"/>
    <s v="New"/>
    <s v="Christopher Houston"/>
    <n v="93.786000000000001"/>
  </r>
  <r>
    <x v="123"/>
    <s v="Morning"/>
    <s v="Facebook"/>
    <n v="340.76"/>
    <n v="106.7"/>
    <n v="20"/>
    <s v="New"/>
    <s v="Kristin Baldwin"/>
    <n v="17.038"/>
  </r>
  <r>
    <x v="16"/>
    <s v="Afternoon"/>
    <s v="Email"/>
    <n v="384.57"/>
    <n v="124.12"/>
    <n v="11"/>
    <s v="New"/>
    <s v="Taylor Diaz"/>
    <n v="34.960909090909091"/>
  </r>
  <r>
    <x v="30"/>
    <s v="Afternoon"/>
    <s v="Walk-in"/>
    <n v="250.13"/>
    <n v="53.96"/>
    <n v="8"/>
    <s v="New"/>
    <s v="Thomas Garcia MD"/>
    <n v="31.266249999999999"/>
  </r>
  <r>
    <x v="341"/>
    <s v="Night"/>
    <s v="Google Ads"/>
    <n v="160.91"/>
    <n v="34.81"/>
    <n v="5"/>
    <s v="Returning"/>
    <s v="Kevin Clark"/>
    <n v="32.182000000000002"/>
  </r>
  <r>
    <x v="26"/>
    <s v="Evening"/>
    <s v="Instagram"/>
    <n v="278.25"/>
    <n v="63.59"/>
    <n v="4"/>
    <s v="New"/>
    <s v="Phillip Ramirez"/>
    <n v="69.5625"/>
  </r>
  <r>
    <x v="128"/>
    <s v="Morning"/>
    <s v="Google Ads"/>
    <n v="444.95"/>
    <n v="171.34"/>
    <n v="5"/>
    <s v="Returning"/>
    <s v="Vernon Williams"/>
    <n v="88.99"/>
  </r>
  <r>
    <x v="218"/>
    <s v="Afternoon"/>
    <s v="Walk-in"/>
    <n v="395.64"/>
    <n v="142.72"/>
    <n v="11"/>
    <s v="Returning"/>
    <s v="Shannon Stokes"/>
    <n v="35.967272727272729"/>
  </r>
  <r>
    <x v="29"/>
    <s v="Evening"/>
    <s v="Google Ads"/>
    <n v="119.75"/>
    <n v="25.16"/>
    <n v="1"/>
    <s v="Returning"/>
    <s v="Anthony Braun"/>
    <n v="119.75"/>
  </r>
  <r>
    <x v="210"/>
    <s v="Evening"/>
    <s v="Walk-in"/>
    <n v="323.44"/>
    <n v="105.29"/>
    <n v="3"/>
    <s v="Returning"/>
    <s v="Shane Jones"/>
    <n v="107.81333333333333"/>
  </r>
  <r>
    <x v="239"/>
    <s v="Evening"/>
    <s v="Email"/>
    <n v="320.38"/>
    <n v="75.599999999999994"/>
    <n v="14"/>
    <s v="Returning"/>
    <s v="Kathleen Boyd"/>
    <n v="22.884285714285713"/>
  </r>
  <r>
    <x v="30"/>
    <s v="Morning"/>
    <s v="Facebook"/>
    <n v="228.07"/>
    <n v="81.819999999999993"/>
    <n v="7"/>
    <s v="Returning"/>
    <s v="Christopher Cole"/>
    <n v="32.581428571428567"/>
  </r>
  <r>
    <x v="263"/>
    <s v="Night"/>
    <s v="Facebook"/>
    <n v="474.41"/>
    <n v="140.84"/>
    <n v="9"/>
    <s v="New"/>
    <s v="Jasmine Rodriguez"/>
    <n v="52.712222222222223"/>
  </r>
  <r>
    <x v="56"/>
    <s v="Afternoon"/>
    <s v="Email"/>
    <n v="431.85"/>
    <n v="89.39"/>
    <n v="5"/>
    <s v="Returning"/>
    <s v="Stephanie Jarvis"/>
    <n v="86.37"/>
  </r>
  <r>
    <x v="180"/>
    <s v="Morning"/>
    <s v="Facebook"/>
    <n v="38.630000000000003"/>
    <n v="18.89"/>
    <n v="0"/>
    <s v="New"/>
    <s v="Rachel Yang"/>
    <n v="0"/>
  </r>
  <r>
    <x v="170"/>
    <s v="Evening"/>
    <s v="Referral"/>
    <n v="211.6"/>
    <n v="58.81"/>
    <n v="3"/>
    <s v="New"/>
    <s v="Marie Rangel"/>
    <n v="70.533333333333331"/>
  </r>
  <r>
    <x v="143"/>
    <s v="Afternoon"/>
    <s v="Email"/>
    <n v="57.24"/>
    <n v="23.24"/>
    <n v="1"/>
    <s v="Returning"/>
    <s v="Leslie Greer DVM"/>
    <n v="57.24"/>
  </r>
  <r>
    <x v="102"/>
    <s v="Night"/>
    <s v="Instagram"/>
    <n v="238.5"/>
    <n v="57.74"/>
    <n v="18"/>
    <s v="Returning"/>
    <s v="John Davis"/>
    <n v="13.25"/>
  </r>
  <r>
    <x v="355"/>
    <s v="Evening"/>
    <s v="Email"/>
    <n v="232.68"/>
    <n v="191.04"/>
    <n v="13"/>
    <s v="New"/>
    <s v="Julian Williams"/>
    <n v="17.89846153846154"/>
  </r>
  <r>
    <x v="224"/>
    <s v="Evening"/>
    <s v="Instagram"/>
    <n v="43.51"/>
    <n v="14.5"/>
    <n v="1"/>
    <s v="Returning"/>
    <s v="Kimberly Nolan"/>
    <n v="43.51"/>
  </r>
  <r>
    <x v="154"/>
    <s v="Evening"/>
    <s v="Email"/>
    <n v="311.48"/>
    <n v="146.97"/>
    <n v="19"/>
    <s v="Returning"/>
    <s v="Bonnie Barnett"/>
    <n v="16.393684210526317"/>
  </r>
  <r>
    <x v="43"/>
    <s v="Evening"/>
    <s v="Google Ads"/>
    <n v="344.21"/>
    <n v="283.06"/>
    <n v="4"/>
    <s v="New"/>
    <s v="Crystal Frazier"/>
    <n v="86.052499999999995"/>
  </r>
  <r>
    <x v="164"/>
    <s v="Night"/>
    <s v="Referral"/>
    <n v="62.73"/>
    <n v="13.23"/>
    <n v="1"/>
    <s v="New"/>
    <s v="Tammy Gonzalez"/>
    <n v="62.73"/>
  </r>
  <r>
    <x v="263"/>
    <s v="Evening"/>
    <s v="Walk-in"/>
    <n v="427.06"/>
    <n v="164.57"/>
    <n v="4"/>
    <s v="Returning"/>
    <s v="Howard Golden"/>
    <n v="106.765"/>
  </r>
  <r>
    <x v="133"/>
    <s v="Night"/>
    <s v="Instagram"/>
    <n v="321.5"/>
    <n v="96.55"/>
    <n v="3"/>
    <s v="Returning"/>
    <s v="Kathleen Le"/>
    <n v="107.16666666666667"/>
  </r>
  <r>
    <x v="125"/>
    <s v="Morning"/>
    <s v="Walk-in"/>
    <n v="451.7"/>
    <n v="291.14"/>
    <n v="7"/>
    <s v="New"/>
    <s v="Jeffrey Hernandez"/>
    <n v="64.528571428571425"/>
  </r>
  <r>
    <x v="103"/>
    <s v="Night"/>
    <s v="Walk-in"/>
    <n v="349.99"/>
    <n v="123.15"/>
    <n v="18"/>
    <s v="Returning"/>
    <s v="Duane Bates"/>
    <n v="19.443888888888889"/>
  </r>
  <r>
    <x v="320"/>
    <s v="Night"/>
    <s v="Referral"/>
    <n v="280.97000000000003"/>
    <n v="122.33"/>
    <n v="2"/>
    <s v="New"/>
    <s v="Kristen Watts"/>
    <n v="140.48500000000001"/>
  </r>
  <r>
    <x v="256"/>
    <s v="Night"/>
    <s v="Facebook"/>
    <n v="186.02"/>
    <n v="120.77"/>
    <n v="1"/>
    <s v="New"/>
    <s v="Whitney Ochoa"/>
    <n v="186.02"/>
  </r>
  <r>
    <x v="330"/>
    <s v="Morning"/>
    <s v="Walk-in"/>
    <n v="469.33"/>
    <n v="245.48"/>
    <n v="24"/>
    <s v="Returning"/>
    <s v="Sierra Padilla"/>
    <n v="19.555416666666666"/>
  </r>
  <r>
    <x v="277"/>
    <s v="Night"/>
    <s v="Facebook"/>
    <n v="75.11"/>
    <n v="15.8"/>
    <n v="1"/>
    <s v="New"/>
    <s v="Laura Sullivan"/>
    <n v="75.11"/>
  </r>
  <r>
    <x v="147"/>
    <s v="Night"/>
    <s v="Google Ads"/>
    <n v="110.81"/>
    <n v="22.62"/>
    <n v="1"/>
    <s v="New"/>
    <s v="Tracy Howard"/>
    <n v="110.81"/>
  </r>
  <r>
    <x v="273"/>
    <s v="Night"/>
    <s v="Google Ads"/>
    <n v="29.91"/>
    <n v="14.6"/>
    <n v="0"/>
    <s v="Returning"/>
    <s v="Brandon Thomas"/>
    <n v="0"/>
  </r>
  <r>
    <x v="34"/>
    <s v="Morning"/>
    <s v="Instagram"/>
    <n v="333.57"/>
    <n v="172.39"/>
    <n v="7"/>
    <s v="New"/>
    <s v="Daniel Henderson"/>
    <n v="47.652857142857144"/>
  </r>
  <r>
    <x v="0"/>
    <s v="Morning"/>
    <s v="Instagram"/>
    <n v="410.13"/>
    <n v="171.07"/>
    <n v="5"/>
    <s v="New"/>
    <s v="Jennifer Hill"/>
    <n v="82.025999999999996"/>
  </r>
  <r>
    <x v="126"/>
    <s v="Night"/>
    <s v="Walk-in"/>
    <n v="119.13"/>
    <n v="43.1"/>
    <n v="11"/>
    <s v="Returning"/>
    <s v="Michael Hawkins"/>
    <n v="10.83"/>
  </r>
  <r>
    <x v="326"/>
    <s v="Evening"/>
    <s v="Instagram"/>
    <n v="439.62"/>
    <n v="246.45"/>
    <n v="33"/>
    <s v="Returning"/>
    <s v="David Hogan"/>
    <n v="13.321818181818182"/>
  </r>
  <r>
    <x v="20"/>
    <s v="Night"/>
    <s v="Google Ads"/>
    <n v="67.37"/>
    <n v="26.65"/>
    <n v="1"/>
    <s v="New"/>
    <s v="Andrew Weaver"/>
    <n v="67.37"/>
  </r>
  <r>
    <x v="264"/>
    <s v="Evening"/>
    <s v="Referral"/>
    <n v="108.67"/>
    <n v="52.29"/>
    <n v="7"/>
    <s v="Returning"/>
    <s v="Levi Meadows"/>
    <n v="15.524285714285714"/>
  </r>
  <r>
    <x v="159"/>
    <s v="Night"/>
    <s v="Referral"/>
    <n v="62.06"/>
    <n v="32.9"/>
    <n v="0"/>
    <s v="Returning"/>
    <s v="Robert Arnold"/>
    <n v="0"/>
  </r>
  <r>
    <x v="277"/>
    <s v="Evening"/>
    <s v="Instagram"/>
    <n v="174.94"/>
    <n v="45.21"/>
    <n v="2"/>
    <s v="New"/>
    <s v="Jeffery Nguyen"/>
    <n v="87.47"/>
  </r>
  <r>
    <x v="352"/>
    <s v="Morning"/>
    <s v="Instagram"/>
    <n v="171.89"/>
    <n v="36.590000000000003"/>
    <n v="2"/>
    <s v="New"/>
    <s v="Shaun Johnson"/>
    <n v="85.944999999999993"/>
  </r>
  <r>
    <x v="280"/>
    <s v="Night"/>
    <s v="Email"/>
    <n v="39.67"/>
    <n v="9.42"/>
    <n v="0"/>
    <s v="Returning"/>
    <s v="Kevin Cain"/>
    <n v="0"/>
  </r>
  <r>
    <x v="227"/>
    <s v="Evening"/>
    <s v="Facebook"/>
    <n v="337.07"/>
    <n v="99.77"/>
    <n v="16"/>
    <s v="New"/>
    <s v="Sandra Buck"/>
    <n v="21.066875"/>
  </r>
  <r>
    <x v="243"/>
    <s v="Morning"/>
    <s v="Walk-in"/>
    <n v="392.14"/>
    <n v="105.5"/>
    <n v="24"/>
    <s v="New"/>
    <s v="Ronald Schwartz"/>
    <n v="16.339166666666667"/>
  </r>
  <r>
    <x v="344"/>
    <s v="Morning"/>
    <s v="Referral"/>
    <n v="17.7"/>
    <n v="4.74"/>
    <n v="0"/>
    <s v="New"/>
    <s v="Gilbert Reynolds"/>
    <n v="0"/>
  </r>
  <r>
    <x v="68"/>
    <s v="Evening"/>
    <s v="Instagram"/>
    <n v="226.34"/>
    <n v="68.05"/>
    <n v="4"/>
    <s v="Returning"/>
    <s v="Melinda Little"/>
    <n v="56.585000000000001"/>
  </r>
  <r>
    <x v="259"/>
    <s v="Morning"/>
    <s v="Walk-in"/>
    <n v="34.83"/>
    <n v="8.94"/>
    <n v="0"/>
    <s v="New"/>
    <s v="Hannah Valdez"/>
    <n v="0"/>
  </r>
  <r>
    <x v="143"/>
    <s v="Night"/>
    <s v="Facebook"/>
    <n v="183.67"/>
    <n v="147.47999999999999"/>
    <n v="7"/>
    <s v="New"/>
    <s v="Mr. William Miller"/>
    <n v="26.238571428571426"/>
  </r>
  <r>
    <x v="27"/>
    <s v="Evening"/>
    <s v="Walk-in"/>
    <n v="80.290000000000006"/>
    <n v="21.5"/>
    <n v="2"/>
    <s v="New"/>
    <s v="Luke Smith"/>
    <n v="40.145000000000003"/>
  </r>
  <r>
    <x v="189"/>
    <s v="Night"/>
    <s v="Email"/>
    <n v="386.71"/>
    <n v="94.72"/>
    <n v="11"/>
    <s v="Returning"/>
    <s v="Jordan Villarreal"/>
    <n v="35.155454545454546"/>
  </r>
  <r>
    <x v="72"/>
    <s v="Night"/>
    <s v="Instagram"/>
    <n v="243.12"/>
    <n v="73.400000000000006"/>
    <n v="5"/>
    <s v="Returning"/>
    <s v="Susan White"/>
    <n v="48.624000000000002"/>
  </r>
  <r>
    <x v="155"/>
    <s v="Night"/>
    <s v="Email"/>
    <n v="103.97"/>
    <n v="57.5"/>
    <n v="1"/>
    <s v="Returning"/>
    <s v="Megan Burton"/>
    <n v="103.97"/>
  </r>
  <r>
    <x v="105"/>
    <s v="Afternoon"/>
    <s v="Facebook"/>
    <n v="396.31"/>
    <n v="86.52"/>
    <n v="6"/>
    <s v="New"/>
    <s v="Jared Myers"/>
    <n v="66.051666666666662"/>
  </r>
  <r>
    <x v="139"/>
    <s v="Evening"/>
    <s v="Facebook"/>
    <n v="464.32"/>
    <n v="124.75"/>
    <n v="32"/>
    <s v="Returning"/>
    <s v="Kyle Reed"/>
    <n v="14.51"/>
  </r>
  <r>
    <x v="19"/>
    <s v="Evening"/>
    <s v="Google Ads"/>
    <n v="333"/>
    <n v="96.59"/>
    <n v="6"/>
    <s v="New"/>
    <s v="James Gates"/>
    <n v="55.5"/>
  </r>
  <r>
    <x v="46"/>
    <s v="Evening"/>
    <s v="Instagram"/>
    <n v="51.6"/>
    <n v="16.309999999999999"/>
    <n v="0"/>
    <s v="Returning"/>
    <s v="Charles Baird"/>
    <n v="0"/>
  </r>
  <r>
    <x v="247"/>
    <s v="Night"/>
    <s v="Email"/>
    <n v="222.55"/>
    <n v="52.78"/>
    <n v="2"/>
    <s v="New"/>
    <s v="John Carter"/>
    <n v="111.27500000000001"/>
  </r>
  <r>
    <x v="172"/>
    <s v="Morning"/>
    <s v="Google Ads"/>
    <n v="139.62"/>
    <n v="37.47"/>
    <n v="2"/>
    <s v="New"/>
    <s v="Stefanie Flores"/>
    <n v="69.81"/>
  </r>
  <r>
    <x v="119"/>
    <s v="Morning"/>
    <s v="Instagram"/>
    <n v="329.65"/>
    <n v="172.55"/>
    <n v="12"/>
    <s v="New"/>
    <s v="Brandy Casey"/>
    <n v="27.470833333333331"/>
  </r>
  <r>
    <x v="115"/>
    <s v="Evening"/>
    <s v="Email"/>
    <n v="60.19"/>
    <n v="12.29"/>
    <n v="0"/>
    <s v="New"/>
    <s v="Beverly Roman"/>
    <n v="0"/>
  </r>
  <r>
    <x v="78"/>
    <s v="Afternoon"/>
    <s v="Referral"/>
    <n v="131.08000000000001"/>
    <n v="30.75"/>
    <n v="5"/>
    <s v="Returning"/>
    <s v="Angela Blake"/>
    <n v="26.216000000000001"/>
  </r>
  <r>
    <x v="116"/>
    <s v="Evening"/>
    <s v="Facebook"/>
    <n v="14.87"/>
    <n v="11.39"/>
    <n v="0"/>
    <s v="New"/>
    <s v="Randy Fernandez"/>
    <n v="0"/>
  </r>
  <r>
    <x v="103"/>
    <s v="Afternoon"/>
    <s v="Referral"/>
    <n v="382.35"/>
    <n v="91.54"/>
    <n v="4"/>
    <s v="Returning"/>
    <s v="Randy Parker"/>
    <n v="95.587500000000006"/>
  </r>
  <r>
    <x v="102"/>
    <s v="Morning"/>
    <s v="Email"/>
    <n v="62.62"/>
    <n v="29.53"/>
    <n v="0"/>
    <s v="Returning"/>
    <s v="Debra Pugh"/>
    <n v="0"/>
  </r>
  <r>
    <x v="227"/>
    <s v="Evening"/>
    <s v="Referral"/>
    <n v="194.51"/>
    <n v="138.55000000000001"/>
    <n v="5"/>
    <s v="Returning"/>
    <s v="Linda Welch"/>
    <n v="38.902000000000001"/>
  </r>
  <r>
    <x v="145"/>
    <s v="Afternoon"/>
    <s v="Email"/>
    <n v="124.28"/>
    <n v="47.03"/>
    <n v="3"/>
    <s v="Returning"/>
    <s v="Jennifer Santos"/>
    <n v="41.426666666666669"/>
  </r>
  <r>
    <x v="167"/>
    <s v="Night"/>
    <s v="Referral"/>
    <n v="49.2"/>
    <n v="16.36"/>
    <n v="3"/>
    <s v="Returning"/>
    <s v="Jacob Moore"/>
    <n v="16.400000000000002"/>
  </r>
  <r>
    <x v="92"/>
    <s v="Morning"/>
    <s v="Instagram"/>
    <n v="25.23"/>
    <n v="6.29"/>
    <n v="0"/>
    <s v="Returning"/>
    <s v="Mr. Michael Williams Jr."/>
    <n v="0"/>
  </r>
  <r>
    <x v="96"/>
    <s v="Morning"/>
    <s v="Facebook"/>
    <n v="251.93"/>
    <n v="62.19"/>
    <n v="4"/>
    <s v="New"/>
    <s v="Timothy Crane"/>
    <n v="62.982500000000002"/>
  </r>
  <r>
    <x v="352"/>
    <s v="Afternoon"/>
    <s v="Google Ads"/>
    <n v="37.22"/>
    <n v="15.09"/>
    <n v="3"/>
    <s v="Returning"/>
    <s v="Mitchell Hernandez"/>
    <n v="12.406666666666666"/>
  </r>
  <r>
    <x v="41"/>
    <s v="Morning"/>
    <s v="Referral"/>
    <n v="476.35"/>
    <n v="253.82"/>
    <n v="16"/>
    <s v="New"/>
    <s v="Christopher Harris"/>
    <n v="29.771875000000001"/>
  </r>
  <r>
    <x v="321"/>
    <s v="Morning"/>
    <s v="Facebook"/>
    <n v="326.02"/>
    <n v="148.49"/>
    <n v="7"/>
    <s v="Returning"/>
    <s v="Ronald Myers"/>
    <n v="46.574285714285715"/>
  </r>
  <r>
    <x v="140"/>
    <s v="Morning"/>
    <s v="Walk-in"/>
    <n v="211.99"/>
    <n v="94.4"/>
    <n v="9"/>
    <s v="New"/>
    <s v="Joseph Mcgee"/>
    <n v="23.554444444444446"/>
  </r>
  <r>
    <x v="79"/>
    <s v="Morning"/>
    <s v="Instagram"/>
    <n v="457.33"/>
    <n v="301.39"/>
    <n v="12"/>
    <s v="New"/>
    <s v="Lisa Greene"/>
    <n v="38.110833333333332"/>
  </r>
  <r>
    <x v="217"/>
    <s v="Evening"/>
    <s v="Walk-in"/>
    <n v="72.08"/>
    <n v="15.75"/>
    <n v="1"/>
    <s v="Returning"/>
    <s v="Jodi Rodriguez"/>
    <n v="72.08"/>
  </r>
  <r>
    <x v="181"/>
    <s v="Evening"/>
    <s v="Referral"/>
    <n v="111.18"/>
    <n v="36.659999999999997"/>
    <n v="2"/>
    <s v="Returning"/>
    <s v="Amy Mejia"/>
    <n v="55.59"/>
  </r>
  <r>
    <x v="263"/>
    <s v="Night"/>
    <s v="Email"/>
    <n v="278.02"/>
    <n v="66.069999999999993"/>
    <n v="5"/>
    <s v="Returning"/>
    <s v="Ian Dennis"/>
    <n v="55.603999999999999"/>
  </r>
  <r>
    <x v="135"/>
    <s v="Morning"/>
    <s v="Instagram"/>
    <n v="114.28"/>
    <n v="46.52"/>
    <n v="2"/>
    <s v="New"/>
    <s v="Curtis Miller"/>
    <n v="57.14"/>
  </r>
  <r>
    <x v="50"/>
    <s v="Afternoon"/>
    <s v="Email"/>
    <n v="170.78"/>
    <n v="35.909999999999997"/>
    <n v="2"/>
    <s v="Returning"/>
    <s v="Kayla Watson"/>
    <n v="85.39"/>
  </r>
  <r>
    <x v="71"/>
    <s v="Evening"/>
    <s v="Email"/>
    <n v="125.78"/>
    <n v="114.69"/>
    <n v="2"/>
    <s v="Returning"/>
    <s v="Gary Yu"/>
    <n v="62.89"/>
  </r>
  <r>
    <x v="244"/>
    <s v="Morning"/>
    <s v="Instagram"/>
    <n v="99.95"/>
    <n v="66.760000000000005"/>
    <n v="1"/>
    <s v="Returning"/>
    <s v="Donna Hernandez"/>
    <n v="99.95"/>
  </r>
  <r>
    <x v="305"/>
    <s v="Afternoon"/>
    <s v="Referral"/>
    <n v="224.95"/>
    <n v="49.76"/>
    <n v="3"/>
    <s v="New"/>
    <s v="Nicholas Dawson"/>
    <n v="74.983333333333334"/>
  </r>
  <r>
    <x v="26"/>
    <s v="Morning"/>
    <s v="Email"/>
    <n v="490.94"/>
    <n v="115.56"/>
    <n v="35"/>
    <s v="New"/>
    <s v="Bradley Thomas"/>
    <n v="14.026857142857143"/>
  </r>
  <r>
    <x v="332"/>
    <s v="Afternoon"/>
    <s v="Google Ads"/>
    <n v="469.29"/>
    <n v="146.44999999999999"/>
    <n v="19"/>
    <s v="Returning"/>
    <s v="Denise Scott"/>
    <n v="24.699473684210528"/>
  </r>
  <r>
    <x v="221"/>
    <s v="Morning"/>
    <s v="Instagram"/>
    <n v="24.18"/>
    <n v="9.59"/>
    <n v="0"/>
    <s v="New"/>
    <s v="Molly Mcguire"/>
    <n v="0"/>
  </r>
  <r>
    <x v="130"/>
    <s v="Morning"/>
    <s v="Facebook"/>
    <n v="28.61"/>
    <n v="6.22"/>
    <n v="1"/>
    <s v="New"/>
    <s v="Michael Lindsey"/>
    <n v="28.61"/>
  </r>
  <r>
    <x v="131"/>
    <s v="Evening"/>
    <s v="Instagram"/>
    <n v="305.08999999999997"/>
    <n v="218.47"/>
    <n v="4"/>
    <s v="New"/>
    <s v="Andre Berger"/>
    <n v="76.272499999999994"/>
  </r>
  <r>
    <x v="26"/>
    <s v="Afternoon"/>
    <s v="Walk-in"/>
    <n v="444.03"/>
    <n v="297.88"/>
    <n v="6"/>
    <s v="New"/>
    <s v="Karla Walker"/>
    <n v="74.004999999999995"/>
  </r>
  <r>
    <x v="259"/>
    <s v="Evening"/>
    <s v="Referral"/>
    <n v="69.77"/>
    <n v="38.29"/>
    <n v="1"/>
    <s v="New"/>
    <s v="Rebecca Gonzalez"/>
    <n v="69.77"/>
  </r>
  <r>
    <x v="137"/>
    <s v="Afternoon"/>
    <s v="Walk-in"/>
    <n v="50.04"/>
    <n v="26.91"/>
    <n v="1"/>
    <s v="New"/>
    <s v="Julie Davenport"/>
    <n v="50.04"/>
  </r>
  <r>
    <x v="261"/>
    <s v="Morning"/>
    <s v="Email"/>
    <n v="180.75"/>
    <n v="150.05000000000001"/>
    <n v="2"/>
    <s v="Returning"/>
    <s v="Kimberly Norris"/>
    <n v="90.375"/>
  </r>
  <r>
    <x v="73"/>
    <s v="Afternoon"/>
    <s v="Facebook"/>
    <n v="340.04"/>
    <n v="89.67"/>
    <n v="17"/>
    <s v="Returning"/>
    <s v="Peter Davis"/>
    <n v="20.002352941176472"/>
  </r>
  <r>
    <x v="194"/>
    <s v="Night"/>
    <s v="Referral"/>
    <n v="252.13"/>
    <n v="57.02"/>
    <n v="3"/>
    <s v="New"/>
    <s v="Timothy Thomas"/>
    <n v="84.043333333333337"/>
  </r>
  <r>
    <x v="325"/>
    <s v="Evening"/>
    <s v="Walk-in"/>
    <n v="73.569999999999993"/>
    <n v="19.27"/>
    <n v="2"/>
    <s v="Returning"/>
    <s v="Johnathan Bentley"/>
    <n v="36.784999999999997"/>
  </r>
  <r>
    <x v="105"/>
    <s v="Night"/>
    <s v="Facebook"/>
    <n v="405.35"/>
    <n v="145.19"/>
    <n v="29"/>
    <s v="New"/>
    <s v="Stephanie Holmes"/>
    <n v="13.977586206896552"/>
  </r>
  <r>
    <x v="142"/>
    <s v="Afternoon"/>
    <s v="Facebook"/>
    <n v="27.07"/>
    <n v="9"/>
    <n v="0"/>
    <s v="Returning"/>
    <s v="Marissa Choi"/>
    <n v="0"/>
  </r>
  <r>
    <x v="165"/>
    <s v="Afternoon"/>
    <s v="Instagram"/>
    <n v="250.18"/>
    <n v="91.93"/>
    <n v="6"/>
    <s v="New"/>
    <s v="Latasha Hernandez"/>
    <n v="41.696666666666665"/>
  </r>
  <r>
    <x v="135"/>
    <s v="Evening"/>
    <s v="Walk-in"/>
    <n v="367.1"/>
    <n v="147.22"/>
    <n v="10"/>
    <s v="Returning"/>
    <s v="William Cooper"/>
    <n v="36.71"/>
  </r>
  <r>
    <x v="247"/>
    <s v="Evening"/>
    <s v="Walk-in"/>
    <n v="393.83"/>
    <n v="105.74"/>
    <n v="7"/>
    <s v="Returning"/>
    <s v="Raymond Fischer"/>
    <n v="56.261428571428567"/>
  </r>
  <r>
    <x v="203"/>
    <s v="Night"/>
    <s v="Walk-in"/>
    <n v="429.96"/>
    <n v="319.33"/>
    <n v="20"/>
    <s v="Returning"/>
    <s v="Daniel Cook"/>
    <n v="21.497999999999998"/>
  </r>
  <r>
    <x v="285"/>
    <s v="Evening"/>
    <s v="Email"/>
    <n v="43.61"/>
    <n v="16.21"/>
    <n v="0"/>
    <s v="Returning"/>
    <s v="Jocelyn Campbell"/>
    <n v="0"/>
  </r>
  <r>
    <x v="59"/>
    <s v="Afternoon"/>
    <s v="Email"/>
    <n v="300.02"/>
    <n v="142.78"/>
    <n v="5"/>
    <s v="New"/>
    <s v="Hannah Anderson"/>
    <n v="60.003999999999998"/>
  </r>
  <r>
    <x v="207"/>
    <s v="Night"/>
    <s v="Walk-in"/>
    <n v="102.51"/>
    <n v="29.24"/>
    <n v="6"/>
    <s v="Returning"/>
    <s v="Michael Shaw"/>
    <n v="17.085000000000001"/>
  </r>
  <r>
    <x v="306"/>
    <s v="Evening"/>
    <s v="Email"/>
    <n v="76.12"/>
    <n v="41.39"/>
    <n v="2"/>
    <s v="Returning"/>
    <s v="Briana Curry"/>
    <n v="38.06"/>
  </r>
  <r>
    <x v="79"/>
    <s v="Afternoon"/>
    <s v="Referral"/>
    <n v="61.79"/>
    <n v="37.299999999999997"/>
    <n v="1"/>
    <s v="Returning"/>
    <s v="Samantha Hernandez MD"/>
    <n v="61.79"/>
  </r>
  <r>
    <x v="72"/>
    <s v="Night"/>
    <s v="Google Ads"/>
    <n v="40.53"/>
    <n v="15.95"/>
    <n v="0"/>
    <s v="Returning"/>
    <s v="Bethany Morris"/>
    <n v="0"/>
  </r>
  <r>
    <x v="318"/>
    <s v="Afternoon"/>
    <s v="Instagram"/>
    <n v="209.36"/>
    <n v="121.64"/>
    <n v="3"/>
    <s v="New"/>
    <s v="Austin Owens"/>
    <n v="69.786666666666676"/>
  </r>
  <r>
    <x v="109"/>
    <s v="Night"/>
    <s v="Referral"/>
    <n v="59.24"/>
    <n v="29.23"/>
    <n v="1"/>
    <s v="Returning"/>
    <s v="Kristin Lopez"/>
    <n v="59.24"/>
  </r>
  <r>
    <x v="21"/>
    <s v="Night"/>
    <s v="Referral"/>
    <n v="478.79"/>
    <n v="122.86"/>
    <n v="5"/>
    <s v="Returning"/>
    <s v="Angel Wright"/>
    <n v="95.75800000000001"/>
  </r>
  <r>
    <x v="344"/>
    <s v="Morning"/>
    <s v="Referral"/>
    <n v="92.46"/>
    <n v="22.29"/>
    <n v="2"/>
    <s v="New"/>
    <s v="David Fitzgerald"/>
    <n v="46.23"/>
  </r>
  <r>
    <x v="212"/>
    <s v="Morning"/>
    <s v="Google Ads"/>
    <n v="485.5"/>
    <n v="405.25"/>
    <n v="14"/>
    <s v="Returning"/>
    <s v="Victor Moore"/>
    <n v="34.678571428571431"/>
  </r>
  <r>
    <x v="92"/>
    <s v="Evening"/>
    <s v="Email"/>
    <n v="236.17"/>
    <n v="151.35"/>
    <n v="3"/>
    <s v="Returning"/>
    <s v="Mrs. Kaitlyn James"/>
    <n v="78.723333333333329"/>
  </r>
  <r>
    <x v="171"/>
    <s v="Morning"/>
    <s v="Instagram"/>
    <n v="393.95"/>
    <n v="96.46"/>
    <n v="4"/>
    <s v="Returning"/>
    <s v="Andrew Anderson"/>
    <n v="98.487499999999997"/>
  </r>
  <r>
    <x v="241"/>
    <s v="Night"/>
    <s v="Facebook"/>
    <n v="362.19"/>
    <n v="193.81"/>
    <n v="21"/>
    <s v="Returning"/>
    <s v="Kathleen Flores"/>
    <n v="17.247142857142858"/>
  </r>
  <r>
    <x v="222"/>
    <s v="Afternoon"/>
    <s v="Instagram"/>
    <n v="88.99"/>
    <n v="37.380000000000003"/>
    <n v="1"/>
    <s v="Returning"/>
    <s v="Kathryn Miller"/>
    <n v="88.99"/>
  </r>
  <r>
    <x v="245"/>
    <s v="Morning"/>
    <s v="Facebook"/>
    <n v="432.37"/>
    <n v="282.45999999999998"/>
    <n v="14"/>
    <s v="Returning"/>
    <s v="Amy Kennedy"/>
    <n v="30.883571428571429"/>
  </r>
  <r>
    <x v="129"/>
    <s v="Afternoon"/>
    <s v="Referral"/>
    <n v="26.66"/>
    <n v="8.07"/>
    <n v="2"/>
    <s v="Returning"/>
    <s v="Michael Underwood"/>
    <n v="13.33"/>
  </r>
  <r>
    <x v="165"/>
    <s v="Afternoon"/>
    <s v="Instagram"/>
    <n v="177.44"/>
    <n v="90.4"/>
    <n v="2"/>
    <s v="New"/>
    <s v="Jean Ward"/>
    <n v="88.72"/>
  </r>
  <r>
    <x v="119"/>
    <s v="Afternoon"/>
    <s v="Google Ads"/>
    <n v="432.44"/>
    <n v="104.31"/>
    <n v="5"/>
    <s v="New"/>
    <s v="Jacob Brady"/>
    <n v="86.488"/>
  </r>
  <r>
    <x v="304"/>
    <s v="Afternoon"/>
    <s v="Google Ads"/>
    <n v="84.16"/>
    <n v="54.17"/>
    <n v="1"/>
    <s v="New"/>
    <s v="Carl Douglas"/>
    <n v="84.16"/>
  </r>
  <r>
    <x v="256"/>
    <s v="Morning"/>
    <s v="Walk-in"/>
    <n v="377.5"/>
    <n v="150.47999999999999"/>
    <n v="5"/>
    <s v="Returning"/>
    <s v="Ryan Joseph"/>
    <n v="75.5"/>
  </r>
  <r>
    <x v="148"/>
    <s v="Morning"/>
    <s v="Referral"/>
    <n v="499.48"/>
    <n v="468.99"/>
    <n v="9"/>
    <s v="Returning"/>
    <s v="Dawn Blevins"/>
    <n v="55.497777777777777"/>
  </r>
  <r>
    <x v="169"/>
    <s v="Afternoon"/>
    <s v="Referral"/>
    <n v="139.27000000000001"/>
    <n v="50.26"/>
    <n v="1"/>
    <s v="Returning"/>
    <s v="Mark Martinez"/>
    <n v="139.27000000000001"/>
  </r>
  <r>
    <x v="300"/>
    <s v="Afternoon"/>
    <s v="Email"/>
    <n v="16.07"/>
    <n v="14.11"/>
    <n v="0"/>
    <s v="New"/>
    <s v="Angela Weeks"/>
    <n v="0"/>
  </r>
  <r>
    <x v="87"/>
    <s v="Morning"/>
    <s v="Google Ads"/>
    <n v="296.95999999999998"/>
    <n v="148.93"/>
    <n v="5"/>
    <s v="Returning"/>
    <s v="Kevin Camacho"/>
    <n v="59.391999999999996"/>
  </r>
  <r>
    <x v="49"/>
    <s v="Afternoon"/>
    <s v="Facebook"/>
    <n v="141.43"/>
    <n v="134.72999999999999"/>
    <n v="7"/>
    <s v="New"/>
    <s v="Eric Zimmerman"/>
    <n v="20.204285714285714"/>
  </r>
  <r>
    <x v="193"/>
    <s v="Morning"/>
    <s v="Email"/>
    <n v="274.43"/>
    <n v="208.99"/>
    <n v="2"/>
    <s v="New"/>
    <s v="Timothy Lewis"/>
    <n v="137.215"/>
  </r>
  <r>
    <x v="344"/>
    <s v="Night"/>
    <s v="Email"/>
    <n v="91.78"/>
    <n v="30.75"/>
    <n v="0"/>
    <s v="Returning"/>
    <s v="Lisa Mendoza"/>
    <n v="0"/>
  </r>
  <r>
    <x v="224"/>
    <s v="Afternoon"/>
    <s v="Instagram"/>
    <n v="364.43"/>
    <n v="87.38"/>
    <n v="10"/>
    <s v="Returning"/>
    <s v="Melinda Cox"/>
    <n v="36.442999999999998"/>
  </r>
  <r>
    <x v="291"/>
    <s v="Evening"/>
    <s v="Walk-in"/>
    <n v="121.93"/>
    <n v="68.09"/>
    <n v="1"/>
    <s v="New"/>
    <s v="David Hill"/>
    <n v="121.93"/>
  </r>
  <r>
    <x v="34"/>
    <s v="Afternoon"/>
    <s v="Email"/>
    <n v="332.62"/>
    <n v="214.67"/>
    <n v="20"/>
    <s v="Returning"/>
    <s v="Joanne Dean"/>
    <n v="16.631"/>
  </r>
  <r>
    <x v="17"/>
    <s v="Afternoon"/>
    <s v="Walk-in"/>
    <n v="261.20999999999998"/>
    <n v="76.819999999999993"/>
    <n v="3"/>
    <s v="New"/>
    <s v="Julie Davis"/>
    <n v="87.07"/>
  </r>
  <r>
    <x v="68"/>
    <s v="Morning"/>
    <s v="Instagram"/>
    <n v="384.07"/>
    <n v="92.24"/>
    <n v="4"/>
    <s v="New"/>
    <s v="Nicole Conner"/>
    <n v="96.017499999999998"/>
  </r>
  <r>
    <x v="169"/>
    <s v="Evening"/>
    <s v="Instagram"/>
    <n v="222.59"/>
    <n v="92.79"/>
    <n v="2"/>
    <s v="New"/>
    <s v="Edward Greene"/>
    <n v="111.295"/>
  </r>
  <r>
    <x v="165"/>
    <s v="Afternoon"/>
    <s v="Walk-in"/>
    <n v="60.99"/>
    <n v="26.34"/>
    <n v="0"/>
    <s v="Returning"/>
    <s v="Patrick Daniels MD"/>
    <n v="0"/>
  </r>
  <r>
    <x v="334"/>
    <s v="Evening"/>
    <s v="Referral"/>
    <n v="414.49"/>
    <n v="90.54"/>
    <n v="5"/>
    <s v="Returning"/>
    <s v="Jennifer Jones"/>
    <n v="82.897999999999996"/>
  </r>
  <r>
    <x v="134"/>
    <s v="Evening"/>
    <s v="Email"/>
    <n v="250.36"/>
    <n v="120.34"/>
    <n v="5"/>
    <s v="New"/>
    <s v="Katie Massey"/>
    <n v="50.072000000000003"/>
  </r>
  <r>
    <x v="281"/>
    <s v="Night"/>
    <s v="Email"/>
    <n v="487.58"/>
    <n v="139.44"/>
    <n v="11"/>
    <s v="Returning"/>
    <s v="Jamie Gould"/>
    <n v="44.325454545454541"/>
  </r>
  <r>
    <x v="30"/>
    <s v="Morning"/>
    <s v="Google Ads"/>
    <n v="341.42"/>
    <n v="155.87"/>
    <n v="4"/>
    <s v="New"/>
    <s v="Rhonda Anderson MD"/>
    <n v="85.355000000000004"/>
  </r>
  <r>
    <x v="350"/>
    <s v="Night"/>
    <s v="Referral"/>
    <n v="190.67"/>
    <n v="40.299999999999997"/>
    <n v="3"/>
    <s v="New"/>
    <s v="Kathryn Scott"/>
    <n v="63.556666666666665"/>
  </r>
  <r>
    <x v="101"/>
    <s v="Evening"/>
    <s v="Instagram"/>
    <n v="104.47"/>
    <n v="28.87"/>
    <n v="3"/>
    <s v="Returning"/>
    <s v="William Robinson"/>
    <n v="34.823333333333331"/>
  </r>
  <r>
    <x v="120"/>
    <s v="Night"/>
    <s v="Email"/>
    <n v="240.11"/>
    <n v="70.319999999999993"/>
    <n v="2"/>
    <s v="New"/>
    <s v="Steven Aguilar"/>
    <n v="120.05500000000001"/>
  </r>
  <r>
    <x v="101"/>
    <s v="Evening"/>
    <s v="Walk-in"/>
    <n v="448.53"/>
    <n v="226.69"/>
    <n v="35"/>
    <s v="Returning"/>
    <s v="Thomas Lewis"/>
    <n v="12.815142857142856"/>
  </r>
  <r>
    <x v="352"/>
    <s v="Night"/>
    <s v="Google Ads"/>
    <n v="198.54"/>
    <n v="41.53"/>
    <n v="7"/>
    <s v="Returning"/>
    <s v="Cody Pitts"/>
    <n v="28.362857142857141"/>
  </r>
  <r>
    <x v="203"/>
    <s v="Morning"/>
    <s v="Google Ads"/>
    <n v="133.91999999999999"/>
    <n v="45.62"/>
    <n v="1"/>
    <s v="New"/>
    <s v="Justin Noble"/>
    <n v="133.91999999999999"/>
  </r>
  <r>
    <x v="174"/>
    <s v="Night"/>
    <s v="Facebook"/>
    <n v="499.21"/>
    <n v="112.29"/>
    <n v="5"/>
    <s v="New"/>
    <s v="Dylan Clark"/>
    <n v="99.841999999999999"/>
  </r>
  <r>
    <x v="213"/>
    <s v="Evening"/>
    <s v="Walk-in"/>
    <n v="85.46"/>
    <n v="24.14"/>
    <n v="1"/>
    <s v="Returning"/>
    <s v="Erik David"/>
    <n v="85.46"/>
  </r>
  <r>
    <x v="347"/>
    <s v="Afternoon"/>
    <s v="Walk-in"/>
    <n v="460.17"/>
    <n v="127.45"/>
    <n v="10"/>
    <s v="Returning"/>
    <s v="Stephanie Robinson"/>
    <n v="46.017000000000003"/>
  </r>
  <r>
    <x v="268"/>
    <s v="Evening"/>
    <s v="Facebook"/>
    <n v="70.41"/>
    <n v="26.93"/>
    <n v="0"/>
    <s v="New"/>
    <s v="Joel Stevens"/>
    <n v="0"/>
  </r>
  <r>
    <x v="330"/>
    <s v="Afternoon"/>
    <s v="Email"/>
    <n v="467.42"/>
    <n v="172.07"/>
    <n v="6"/>
    <s v="Returning"/>
    <s v="Kathleen Smith"/>
    <n v="77.903333333333336"/>
  </r>
  <r>
    <x v="129"/>
    <s v="Afternoon"/>
    <s v="Referral"/>
    <n v="436.39"/>
    <n v="131.88999999999999"/>
    <n v="40"/>
    <s v="Returning"/>
    <s v="James Jenkins"/>
    <n v="10.909749999999999"/>
  </r>
  <r>
    <x v="341"/>
    <s v="Evening"/>
    <s v="Google Ads"/>
    <n v="32.840000000000003"/>
    <n v="8.0399999999999991"/>
    <n v="3"/>
    <s v="New"/>
    <s v="Dr. Jennifer Smith DVM"/>
    <n v="10.946666666666667"/>
  </r>
  <r>
    <x v="233"/>
    <s v="Morning"/>
    <s v="Instagram"/>
    <n v="232.78"/>
    <n v="54.79"/>
    <n v="5"/>
    <s v="New"/>
    <s v="Mitchell Martin"/>
    <n v="46.555999999999997"/>
  </r>
  <r>
    <x v="139"/>
    <s v="Night"/>
    <s v="Google Ads"/>
    <n v="226.52"/>
    <n v="125.28"/>
    <n v="8"/>
    <s v="New"/>
    <s v="Sarah Wilson DVM"/>
    <n v="28.315000000000001"/>
  </r>
  <r>
    <x v="32"/>
    <s v="Morning"/>
    <s v="Email"/>
    <n v="482.08"/>
    <n v="127.33"/>
    <n v="5"/>
    <s v="New"/>
    <s v="Maria Martinez"/>
    <n v="96.415999999999997"/>
  </r>
  <r>
    <x v="138"/>
    <s v="Morning"/>
    <s v="Google Ads"/>
    <n v="26.21"/>
    <n v="12.65"/>
    <n v="1"/>
    <s v="New"/>
    <s v="Tanya Trevino"/>
    <n v="26.21"/>
  </r>
  <r>
    <x v="148"/>
    <s v="Night"/>
    <s v="Facebook"/>
    <n v="350.43"/>
    <n v="131.33000000000001"/>
    <n v="5"/>
    <s v="Returning"/>
    <s v="Sharon Medina"/>
    <n v="70.085999999999999"/>
  </r>
  <r>
    <x v="352"/>
    <s v="Evening"/>
    <s v="Google Ads"/>
    <n v="368.97"/>
    <n v="81.05"/>
    <n v="8"/>
    <s v="Returning"/>
    <s v="Dr. Phillip Anderson"/>
    <n v="46.121250000000003"/>
  </r>
  <r>
    <x v="179"/>
    <s v="Morning"/>
    <s v="Email"/>
    <n v="286.01"/>
    <n v="74.78"/>
    <n v="2"/>
    <s v="New"/>
    <s v="Richard George"/>
    <n v="143.005"/>
  </r>
  <r>
    <x v="106"/>
    <s v="Evening"/>
    <s v="Email"/>
    <n v="157.46"/>
    <n v="130.41999999999999"/>
    <n v="4"/>
    <s v="Returning"/>
    <s v="Adam Evans"/>
    <n v="39.365000000000002"/>
  </r>
  <r>
    <x v="173"/>
    <s v="Evening"/>
    <s v="Instagram"/>
    <n v="300.18"/>
    <n v="61.05"/>
    <n v="4"/>
    <s v="New"/>
    <s v="Maria Murillo"/>
    <n v="75.045000000000002"/>
  </r>
  <r>
    <x v="178"/>
    <s v="Afternoon"/>
    <s v="Google Ads"/>
    <n v="194.91"/>
    <n v="43.39"/>
    <n v="4"/>
    <s v="New"/>
    <s v="Christopher Hodges"/>
    <n v="48.727499999999999"/>
  </r>
  <r>
    <x v="45"/>
    <s v="Morning"/>
    <s v="Email"/>
    <n v="292.97000000000003"/>
    <n v="115.5"/>
    <n v="3"/>
    <s v="New"/>
    <s v="Jennifer Levy"/>
    <n v="97.65666666666668"/>
  </r>
  <r>
    <x v="116"/>
    <s v="Evening"/>
    <s v="Google Ads"/>
    <n v="264.67"/>
    <n v="74.63"/>
    <n v="20"/>
    <s v="Returning"/>
    <s v="Donald Gomez"/>
    <n v="13.233500000000001"/>
  </r>
  <r>
    <x v="23"/>
    <s v="Night"/>
    <s v="Walk-in"/>
    <n v="370.94"/>
    <n v="108.68"/>
    <n v="27"/>
    <s v="Returning"/>
    <s v="Christopher King"/>
    <n v="13.738518518518518"/>
  </r>
  <r>
    <x v="51"/>
    <s v="Night"/>
    <s v="Walk-in"/>
    <n v="169.13"/>
    <n v="51.76"/>
    <n v="14"/>
    <s v="Returning"/>
    <s v="Christine Peterson"/>
    <n v="12.080714285714285"/>
  </r>
  <r>
    <x v="150"/>
    <s v="Morning"/>
    <s v="Google Ads"/>
    <n v="28.39"/>
    <n v="9.24"/>
    <n v="1"/>
    <s v="New"/>
    <s v="Destiny Johns"/>
    <n v="28.39"/>
  </r>
  <r>
    <x v="171"/>
    <s v="Evening"/>
    <s v="Email"/>
    <n v="224.15"/>
    <n v="134.65"/>
    <n v="2"/>
    <s v="Returning"/>
    <s v="Ashley Meyer"/>
    <n v="112.075"/>
  </r>
  <r>
    <x v="89"/>
    <s v="Afternoon"/>
    <s v="Walk-in"/>
    <n v="259.11"/>
    <n v="149.03"/>
    <n v="5"/>
    <s v="Returning"/>
    <s v="Scott Hamilton"/>
    <n v="51.822000000000003"/>
  </r>
  <r>
    <x v="185"/>
    <s v="Afternoon"/>
    <s v="Facebook"/>
    <n v="107.98"/>
    <n v="78.2"/>
    <n v="3"/>
    <s v="New"/>
    <s v="Walter White"/>
    <n v="35.993333333333332"/>
  </r>
  <r>
    <x v="253"/>
    <s v="Evening"/>
    <s v="Email"/>
    <n v="395.08"/>
    <n v="340.05"/>
    <n v="10"/>
    <s v="New"/>
    <s v="James Young"/>
    <n v="39.507999999999996"/>
  </r>
  <r>
    <x v="227"/>
    <s v="Morning"/>
    <s v="Facebook"/>
    <n v="70.09"/>
    <n v="16.829999999999998"/>
    <n v="0"/>
    <s v="New"/>
    <s v="Anita Sherman"/>
    <n v="0"/>
  </r>
  <r>
    <x v="126"/>
    <s v="Afternoon"/>
    <s v="Referral"/>
    <n v="272.37"/>
    <n v="230.27"/>
    <n v="15"/>
    <s v="Returning"/>
    <s v="Justin Swanson"/>
    <n v="18.158000000000001"/>
  </r>
  <r>
    <x v="193"/>
    <s v="Evening"/>
    <s v="Email"/>
    <n v="449.64"/>
    <n v="188.12"/>
    <n v="4"/>
    <s v="Returning"/>
    <s v="James Garrett"/>
    <n v="112.41"/>
  </r>
  <r>
    <x v="95"/>
    <s v="Afternoon"/>
    <s v="Google Ads"/>
    <n v="238.44"/>
    <n v="53.87"/>
    <n v="4"/>
    <s v="Returning"/>
    <s v="Angela Jenkins"/>
    <n v="59.61"/>
  </r>
  <r>
    <x v="17"/>
    <s v="Evening"/>
    <s v="Google Ads"/>
    <n v="112.5"/>
    <n v="28.63"/>
    <n v="1"/>
    <s v="New"/>
    <s v="Gregory Ward"/>
    <n v="112.5"/>
  </r>
  <r>
    <x v="195"/>
    <s v="Afternoon"/>
    <s v="Google Ads"/>
    <n v="248.68"/>
    <n v="88.99"/>
    <n v="3"/>
    <s v="Returning"/>
    <s v="Ms. Lori Watson"/>
    <n v="82.893333333333331"/>
  </r>
  <r>
    <x v="110"/>
    <s v="Afternoon"/>
    <s v="Facebook"/>
    <n v="376.79"/>
    <n v="96.84"/>
    <n v="5"/>
    <s v="Returning"/>
    <s v="Carol Dean"/>
    <n v="75.358000000000004"/>
  </r>
  <r>
    <x v="74"/>
    <s v="Night"/>
    <s v="Email"/>
    <n v="442.89"/>
    <n v="137.32"/>
    <n v="4"/>
    <s v="New"/>
    <s v="Dr. Thomas Clark PhD"/>
    <n v="110.7225"/>
  </r>
  <r>
    <x v="251"/>
    <s v="Evening"/>
    <s v="Facebook"/>
    <n v="75.84"/>
    <n v="17.73"/>
    <n v="2"/>
    <s v="Returning"/>
    <s v="Michael Rogers"/>
    <n v="37.92"/>
  </r>
  <r>
    <x v="72"/>
    <s v="Morning"/>
    <s v="Instagram"/>
    <n v="328.61"/>
    <n v="142.01"/>
    <n v="5"/>
    <s v="Returning"/>
    <s v="John Murray MD"/>
    <n v="65.722000000000008"/>
  </r>
  <r>
    <x v="355"/>
    <s v="Night"/>
    <s v="Facebook"/>
    <n v="55.53"/>
    <n v="23.49"/>
    <n v="0"/>
    <s v="Returning"/>
    <s v="Jacob Clark"/>
    <n v="0"/>
  </r>
  <r>
    <x v="158"/>
    <s v="Morning"/>
    <s v="Walk-in"/>
    <n v="215.18"/>
    <n v="45.08"/>
    <n v="3"/>
    <s v="Returning"/>
    <s v="Jessica Clark"/>
    <n v="71.726666666666674"/>
  </r>
  <r>
    <x v="316"/>
    <s v="Afternoon"/>
    <s v="Email"/>
    <n v="353.44"/>
    <n v="93.06"/>
    <n v="4"/>
    <s v="Returning"/>
    <s v="Ann Scott"/>
    <n v="88.36"/>
  </r>
  <r>
    <x v="147"/>
    <s v="Night"/>
    <s v="Walk-in"/>
    <n v="181.5"/>
    <n v="166.08"/>
    <n v="2"/>
    <s v="Returning"/>
    <s v="Lauren Robinson"/>
    <n v="90.75"/>
  </r>
  <r>
    <x v="196"/>
    <s v="Night"/>
    <s v="Referral"/>
    <n v="308.70999999999998"/>
    <n v="138.86000000000001"/>
    <n v="4"/>
    <s v="Returning"/>
    <s v="Kristi Choi"/>
    <n v="77.177499999999995"/>
  </r>
  <r>
    <x v="363"/>
    <s v="Afternoon"/>
    <s v="Google Ads"/>
    <n v="233.64"/>
    <n v="107.57"/>
    <n v="14"/>
    <s v="New"/>
    <s v="Rebecca White"/>
    <n v="16.688571428571429"/>
  </r>
  <r>
    <x v="259"/>
    <s v="Evening"/>
    <s v="Google Ads"/>
    <n v="89.47"/>
    <n v="34.6"/>
    <n v="5"/>
    <s v="New"/>
    <s v="Sarah Lee"/>
    <n v="17.893999999999998"/>
  </r>
  <r>
    <x v="259"/>
    <s v="Morning"/>
    <s v="Walk-in"/>
    <n v="176.73"/>
    <n v="56.12"/>
    <n v="2"/>
    <s v="New"/>
    <s v="Alexandria Shepherd"/>
    <n v="88.364999999999995"/>
  </r>
  <r>
    <x v="81"/>
    <s v="Morning"/>
    <s v="Facebook"/>
    <n v="388.22"/>
    <n v="79.05"/>
    <n v="10"/>
    <s v="Returning"/>
    <s v="Ashley Glenn"/>
    <n v="38.822000000000003"/>
  </r>
  <r>
    <x v="41"/>
    <s v="Night"/>
    <s v="Email"/>
    <n v="81.53"/>
    <n v="16.829999999999998"/>
    <n v="2"/>
    <s v="Returning"/>
    <s v="Benjamin Walker"/>
    <n v="40.765000000000001"/>
  </r>
  <r>
    <x v="125"/>
    <s v="Afternoon"/>
    <s v="Facebook"/>
    <n v="458.58"/>
    <n v="148.01"/>
    <n v="5"/>
    <s v="New"/>
    <s v="Eric Rasmussen"/>
    <n v="91.715999999999994"/>
  </r>
  <r>
    <x v="98"/>
    <s v="Morning"/>
    <s v="Walk-in"/>
    <n v="113.21"/>
    <n v="34.229999999999997"/>
    <n v="3"/>
    <s v="New"/>
    <s v="Clifford Gonzalez"/>
    <n v="37.736666666666665"/>
  </r>
  <r>
    <x v="246"/>
    <s v="Morning"/>
    <s v="Email"/>
    <n v="218.5"/>
    <n v="60.7"/>
    <n v="4"/>
    <s v="New"/>
    <s v="Kathryn Moore"/>
    <n v="54.625"/>
  </r>
  <r>
    <x v="241"/>
    <s v="Evening"/>
    <s v="Google Ads"/>
    <n v="360.95"/>
    <n v="104.23"/>
    <n v="4"/>
    <s v="Returning"/>
    <s v="Willie Munoz"/>
    <n v="90.237499999999997"/>
  </r>
  <r>
    <x v="193"/>
    <s v="Afternoon"/>
    <s v="Google Ads"/>
    <n v="427.22"/>
    <n v="112.23"/>
    <n v="8"/>
    <s v="New"/>
    <s v="Sean Warren"/>
    <n v="53.402500000000003"/>
  </r>
  <r>
    <x v="108"/>
    <s v="Afternoon"/>
    <s v="Instagram"/>
    <n v="343.9"/>
    <n v="103.08"/>
    <n v="12"/>
    <s v="Returning"/>
    <s v="Robert Cruz"/>
    <n v="28.658333333333331"/>
  </r>
  <r>
    <x v="198"/>
    <s v="Afternoon"/>
    <s v="Walk-in"/>
    <n v="463.62"/>
    <n v="357.02"/>
    <n v="4"/>
    <s v="Returning"/>
    <s v="Samantha Petersen"/>
    <n v="115.905"/>
  </r>
  <r>
    <x v="335"/>
    <s v="Morning"/>
    <s v="Google Ads"/>
    <n v="72.63"/>
    <n v="26.88"/>
    <n v="1"/>
    <s v="Returning"/>
    <s v="Alicia Combs"/>
    <n v="72.63"/>
  </r>
  <r>
    <x v="143"/>
    <s v="Morning"/>
    <s v="Google Ads"/>
    <n v="303.02999999999997"/>
    <n v="106.56"/>
    <n v="9"/>
    <s v="New"/>
    <s v="Miss Laura Davis"/>
    <n v="33.669999999999995"/>
  </r>
  <r>
    <x v="116"/>
    <s v="Evening"/>
    <s v="Instagram"/>
    <n v="418.26"/>
    <n v="104.05"/>
    <n v="8"/>
    <s v="Returning"/>
    <s v="Mrs. Kerri Weeks"/>
    <n v="52.282499999999999"/>
  </r>
  <r>
    <x v="197"/>
    <s v="Night"/>
    <s v="Facebook"/>
    <n v="32.56"/>
    <n v="6.52"/>
    <n v="0"/>
    <s v="Returning"/>
    <s v="Louis Armstrong"/>
    <n v="0"/>
  </r>
  <r>
    <x v="167"/>
    <s v="Afternoon"/>
    <s v="Walk-in"/>
    <n v="76.209999999999994"/>
    <n v="20.81"/>
    <n v="2"/>
    <s v="Returning"/>
    <s v="David Hayes"/>
    <n v="38.104999999999997"/>
  </r>
  <r>
    <x v="364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d v="2023-05-02T00:00:00"/>
    <x v="0"/>
    <x v="0"/>
    <x v="0"/>
    <n v="115.07"/>
    <n v="13"/>
    <x v="0"/>
    <x v="0"/>
    <n v="23.972307692307691"/>
    <x v="0"/>
  </r>
  <r>
    <d v="2023-03-27T00:00:00"/>
    <x v="1"/>
    <x v="1"/>
    <x v="1"/>
    <n v="138.97999999999999"/>
    <n v="4"/>
    <x v="0"/>
    <x v="1"/>
    <n v="48.31"/>
    <x v="0"/>
  </r>
  <r>
    <d v="2023-10-02T00:00:00"/>
    <x v="2"/>
    <x v="2"/>
    <x v="2"/>
    <n v="65.33"/>
    <n v="2"/>
    <x v="1"/>
    <x v="2"/>
    <n v="85.32"/>
    <x v="1"/>
  </r>
  <r>
    <d v="2023-09-03T00:00:00"/>
    <x v="1"/>
    <x v="2"/>
    <x v="3"/>
    <n v="264.36"/>
    <n v="12"/>
    <x v="1"/>
    <x v="3"/>
    <n v="38.738333333333337"/>
    <x v="1"/>
  </r>
  <r>
    <d v="2023-05-13T00:00:00"/>
    <x v="0"/>
    <x v="0"/>
    <x v="4"/>
    <n v="45.79"/>
    <n v="6"/>
    <x v="1"/>
    <x v="4"/>
    <n v="26.96166666666667"/>
    <x v="1"/>
  </r>
  <r>
    <d v="2023-03-07T00:00:00"/>
    <x v="3"/>
    <x v="1"/>
    <x v="5"/>
    <n v="223.84"/>
    <n v="14"/>
    <x v="0"/>
    <x v="5"/>
    <n v="19.574285714285715"/>
    <x v="0"/>
  </r>
  <r>
    <d v="2023-11-06T00:00:00"/>
    <x v="3"/>
    <x v="3"/>
    <x v="6"/>
    <n v="40.090000000000003"/>
    <n v="6"/>
    <x v="1"/>
    <x v="6"/>
    <n v="17.826666666666664"/>
    <x v="1"/>
  </r>
  <r>
    <d v="2023-01-02T00:00:00"/>
    <x v="1"/>
    <x v="1"/>
    <x v="7"/>
    <n v="160.66999999999999"/>
    <n v="3"/>
    <x v="1"/>
    <x v="7"/>
    <n v="91.683333333333337"/>
    <x v="1"/>
  </r>
  <r>
    <d v="2023-12-13T00:00:00"/>
    <x v="0"/>
    <x v="4"/>
    <x v="8"/>
    <n v="421.45"/>
    <n v="5"/>
    <x v="0"/>
    <x v="8"/>
    <n v="98.207999999999998"/>
    <x v="0"/>
  </r>
  <r>
    <d v="2023-08-09T00:00:00"/>
    <x v="0"/>
    <x v="1"/>
    <x v="9"/>
    <n v="192.99"/>
    <n v="14"/>
    <x v="1"/>
    <x v="9"/>
    <n v="25.29"/>
    <x v="1"/>
  </r>
  <r>
    <d v="2023-08-25T00:00:00"/>
    <x v="2"/>
    <x v="1"/>
    <x v="10"/>
    <n v="466.55"/>
    <n v="6"/>
    <x v="1"/>
    <x v="10"/>
    <n v="79.236666666666665"/>
    <x v="1"/>
  </r>
  <r>
    <d v="2023-02-13T00:00:00"/>
    <x v="2"/>
    <x v="4"/>
    <x v="11"/>
    <n v="174.66"/>
    <n v="2"/>
    <x v="1"/>
    <x v="11"/>
    <n v="97.864999999999995"/>
    <x v="1"/>
  </r>
  <r>
    <d v="2023-04-24T00:00:00"/>
    <x v="1"/>
    <x v="0"/>
    <x v="12"/>
    <n v="109.93"/>
    <n v="8"/>
    <x v="1"/>
    <x v="12"/>
    <n v="45.598750000000003"/>
    <x v="1"/>
  </r>
  <r>
    <d v="2023-01-21T00:00:00"/>
    <x v="2"/>
    <x v="1"/>
    <x v="13"/>
    <n v="80.260000000000005"/>
    <n v="4"/>
    <x v="1"/>
    <x v="13"/>
    <n v="50.865000000000002"/>
    <x v="1"/>
  </r>
  <r>
    <d v="2023-01-04T00:00:00"/>
    <x v="2"/>
    <x v="2"/>
    <x v="14"/>
    <n v="92.29"/>
    <n v="13"/>
    <x v="0"/>
    <x v="14"/>
    <n v="29.848461538461535"/>
    <x v="0"/>
  </r>
  <r>
    <d v="2023-01-13T00:00:00"/>
    <x v="3"/>
    <x v="2"/>
    <x v="15"/>
    <n v="113.62"/>
    <n v="7"/>
    <x v="1"/>
    <x v="15"/>
    <n v="51.734285714285711"/>
    <x v="1"/>
  </r>
  <r>
    <d v="2023-01-13T00:00:00"/>
    <x v="3"/>
    <x v="1"/>
    <x v="16"/>
    <n v="105.19"/>
    <n v="6"/>
    <x v="1"/>
    <x v="16"/>
    <n v="63.091666666666669"/>
    <x v="1"/>
  </r>
  <r>
    <d v="2023-10-09T00:00:00"/>
    <x v="2"/>
    <x v="1"/>
    <x v="17"/>
    <n v="142.27000000000001"/>
    <n v="7"/>
    <x v="0"/>
    <x v="17"/>
    <n v="46.695714285714288"/>
    <x v="0"/>
  </r>
  <r>
    <d v="2023-11-05T00:00:00"/>
    <x v="1"/>
    <x v="1"/>
    <x v="18"/>
    <n v="67.66"/>
    <n v="2"/>
    <x v="1"/>
    <x v="18"/>
    <n v="140.27500000000001"/>
    <x v="1"/>
  </r>
  <r>
    <d v="2023-02-27T00:00:00"/>
    <x v="2"/>
    <x v="5"/>
    <x v="19"/>
    <n v="31.57"/>
    <n v="2"/>
    <x v="0"/>
    <x v="19"/>
    <n v="35.9"/>
    <x v="0"/>
  </r>
  <r>
    <d v="2023-08-01T00:00:00"/>
    <x v="0"/>
    <x v="1"/>
    <x v="20"/>
    <n v="7.22"/>
    <n v="0"/>
    <x v="1"/>
    <x v="20"/>
    <n v="0"/>
    <x v="1"/>
  </r>
  <r>
    <d v="2023-04-16T00:00:00"/>
    <x v="3"/>
    <x v="3"/>
    <x v="21"/>
    <n v="242.63"/>
    <n v="7"/>
    <x v="0"/>
    <x v="21"/>
    <n v="61.85"/>
    <x v="0"/>
  </r>
  <r>
    <d v="2023-05-14T00:00:00"/>
    <x v="2"/>
    <x v="5"/>
    <x v="22"/>
    <n v="275.75"/>
    <n v="10"/>
    <x v="1"/>
    <x v="22"/>
    <n v="46.220999999999997"/>
    <x v="1"/>
  </r>
  <r>
    <d v="2023-05-17T00:00:00"/>
    <x v="2"/>
    <x v="0"/>
    <x v="23"/>
    <n v="48.29"/>
    <n v="3"/>
    <x v="1"/>
    <x v="23"/>
    <n v="79.820000000000007"/>
    <x v="1"/>
  </r>
  <r>
    <d v="2023-04-17T00:00:00"/>
    <x v="1"/>
    <x v="4"/>
    <x v="24"/>
    <n v="93.01"/>
    <n v="3"/>
    <x v="0"/>
    <x v="24"/>
    <n v="102.42666666666666"/>
    <x v="0"/>
  </r>
  <r>
    <d v="2023-06-26T00:00:00"/>
    <x v="3"/>
    <x v="5"/>
    <x v="25"/>
    <n v="80.8"/>
    <n v="2"/>
    <x v="0"/>
    <x v="25"/>
    <n v="110.33"/>
    <x v="0"/>
  </r>
  <r>
    <d v="2023-12-31T00:00:00"/>
    <x v="3"/>
    <x v="4"/>
    <x v="26"/>
    <n v="56.08"/>
    <n v="1"/>
    <x v="0"/>
    <x v="26"/>
    <n v="89.88"/>
    <x v="0"/>
  </r>
  <r>
    <d v="2023-07-02T00:00:00"/>
    <x v="2"/>
    <x v="4"/>
    <x v="27"/>
    <n v="188.65"/>
    <n v="18"/>
    <x v="0"/>
    <x v="27"/>
    <n v="20.669444444444444"/>
    <x v="0"/>
  </r>
  <r>
    <d v="2023-05-03T00:00:00"/>
    <x v="0"/>
    <x v="5"/>
    <x v="28"/>
    <n v="184.53"/>
    <n v="7"/>
    <x v="1"/>
    <x v="28"/>
    <n v="66.268571428571434"/>
    <x v="1"/>
  </r>
  <r>
    <d v="2023-06-09T00:00:00"/>
    <x v="0"/>
    <x v="0"/>
    <x v="29"/>
    <n v="22.58"/>
    <n v="1"/>
    <x v="0"/>
    <x v="29"/>
    <n v="71.45"/>
    <x v="0"/>
  </r>
  <r>
    <d v="2023-04-10T00:00:00"/>
    <x v="1"/>
    <x v="1"/>
    <x v="30"/>
    <n v="70.099999999999994"/>
    <n v="5"/>
    <x v="0"/>
    <x v="30"/>
    <n v="33.793999999999997"/>
    <x v="0"/>
  </r>
  <r>
    <d v="2023-11-06T00:00:00"/>
    <x v="0"/>
    <x v="0"/>
    <x v="31"/>
    <n v="88.37"/>
    <n v="4"/>
    <x v="0"/>
    <x v="31"/>
    <n v="52.034999999999997"/>
    <x v="0"/>
  </r>
  <r>
    <d v="2023-09-29T00:00:00"/>
    <x v="2"/>
    <x v="3"/>
    <x v="32"/>
    <n v="115.45"/>
    <n v="5"/>
    <x v="0"/>
    <x v="32"/>
    <n v="71.554000000000002"/>
    <x v="0"/>
  </r>
  <r>
    <d v="2023-01-18T00:00:00"/>
    <x v="1"/>
    <x v="4"/>
    <x v="33"/>
    <n v="294.45"/>
    <n v="7"/>
    <x v="1"/>
    <x v="33"/>
    <n v="47.601428571428571"/>
    <x v="1"/>
  </r>
  <r>
    <d v="2023-03-13T00:00:00"/>
    <x v="1"/>
    <x v="1"/>
    <x v="34"/>
    <n v="85.97"/>
    <n v="2"/>
    <x v="1"/>
    <x v="34"/>
    <n v="103.485"/>
    <x v="1"/>
  </r>
  <r>
    <d v="2023-06-28T00:00:00"/>
    <x v="3"/>
    <x v="5"/>
    <x v="35"/>
    <n v="18.09"/>
    <n v="0"/>
    <x v="1"/>
    <x v="35"/>
    <n v="0"/>
    <x v="1"/>
  </r>
  <r>
    <d v="2023-04-21T00:00:00"/>
    <x v="3"/>
    <x v="1"/>
    <x v="36"/>
    <n v="27.14"/>
    <n v="1"/>
    <x v="0"/>
    <x v="36"/>
    <n v="132.04"/>
    <x v="0"/>
  </r>
  <r>
    <d v="2023-08-30T00:00:00"/>
    <x v="1"/>
    <x v="5"/>
    <x v="37"/>
    <n v="87.14"/>
    <n v="5"/>
    <x v="0"/>
    <x v="37"/>
    <n v="81.89"/>
    <x v="0"/>
  </r>
  <r>
    <d v="2023-10-15T00:00:00"/>
    <x v="0"/>
    <x v="0"/>
    <x v="38"/>
    <n v="92.5"/>
    <n v="7"/>
    <x v="1"/>
    <x v="38"/>
    <n v="63.452857142857148"/>
    <x v="1"/>
  </r>
  <r>
    <d v="2023-03-29T00:00:00"/>
    <x v="1"/>
    <x v="2"/>
    <x v="39"/>
    <n v="9.18"/>
    <n v="0"/>
    <x v="1"/>
    <x v="39"/>
    <n v="0"/>
    <x v="1"/>
  </r>
  <r>
    <d v="2023-09-27T00:00:00"/>
    <x v="3"/>
    <x v="5"/>
    <x v="40"/>
    <n v="25.21"/>
    <n v="0"/>
    <x v="0"/>
    <x v="40"/>
    <n v="0"/>
    <x v="0"/>
  </r>
  <r>
    <d v="2023-03-22T00:00:00"/>
    <x v="0"/>
    <x v="1"/>
    <x v="41"/>
    <n v="42.53"/>
    <n v="1"/>
    <x v="1"/>
    <x v="41"/>
    <n v="138.65"/>
    <x v="1"/>
  </r>
  <r>
    <d v="2023-02-02T00:00:00"/>
    <x v="1"/>
    <x v="4"/>
    <x v="42"/>
    <n v="28.33"/>
    <n v="6"/>
    <x v="1"/>
    <x v="42"/>
    <n v="15.06"/>
    <x v="1"/>
  </r>
  <r>
    <d v="2023-03-22T00:00:00"/>
    <x v="1"/>
    <x v="2"/>
    <x v="43"/>
    <n v="358.42"/>
    <n v="6"/>
    <x v="0"/>
    <x v="43"/>
    <n v="68.006666666666675"/>
    <x v="0"/>
  </r>
  <r>
    <d v="2023-12-17T00:00:00"/>
    <x v="2"/>
    <x v="2"/>
    <x v="44"/>
    <n v="269.13"/>
    <n v="5"/>
    <x v="0"/>
    <x v="44"/>
    <n v="75.664000000000001"/>
    <x v="0"/>
  </r>
  <r>
    <d v="2023-10-02T00:00:00"/>
    <x v="0"/>
    <x v="1"/>
    <x v="45"/>
    <n v="38.21"/>
    <n v="4"/>
    <x v="1"/>
    <x v="45"/>
    <n v="30.547499999999999"/>
    <x v="1"/>
  </r>
  <r>
    <d v="2023-03-25T00:00:00"/>
    <x v="3"/>
    <x v="3"/>
    <x v="46"/>
    <n v="127.84"/>
    <n v="14"/>
    <x v="0"/>
    <x v="46"/>
    <n v="30.885714285714283"/>
    <x v="0"/>
  </r>
  <r>
    <d v="2023-01-02T00:00:00"/>
    <x v="3"/>
    <x v="3"/>
    <x v="47"/>
    <n v="93.41"/>
    <n v="4"/>
    <x v="0"/>
    <x v="47"/>
    <n v="80.5625"/>
    <x v="0"/>
  </r>
  <r>
    <d v="2023-12-09T00:00:00"/>
    <x v="3"/>
    <x v="0"/>
    <x v="48"/>
    <n v="34.28"/>
    <n v="1"/>
    <x v="1"/>
    <x v="48"/>
    <n v="86.41"/>
    <x v="1"/>
  </r>
  <r>
    <d v="2023-06-09T00:00:00"/>
    <x v="1"/>
    <x v="1"/>
    <x v="49"/>
    <n v="231"/>
    <n v="5"/>
    <x v="1"/>
    <x v="49"/>
    <n v="69.522000000000006"/>
    <x v="1"/>
  </r>
  <r>
    <d v="2023-12-23T00:00:00"/>
    <x v="1"/>
    <x v="2"/>
    <x v="50"/>
    <n v="67.38"/>
    <n v="3"/>
    <x v="0"/>
    <x v="50"/>
    <n v="70.899999999999991"/>
    <x v="0"/>
  </r>
  <r>
    <d v="2023-02-19T00:00:00"/>
    <x v="0"/>
    <x v="4"/>
    <x v="51"/>
    <n v="102.02"/>
    <n v="3"/>
    <x v="0"/>
    <x v="51"/>
    <n v="57.843333333333334"/>
    <x v="0"/>
  </r>
  <r>
    <d v="2023-09-13T00:00:00"/>
    <x v="3"/>
    <x v="1"/>
    <x v="52"/>
    <n v="338.36"/>
    <n v="6"/>
    <x v="1"/>
    <x v="52"/>
    <n v="76.396666666666661"/>
    <x v="1"/>
  </r>
  <r>
    <d v="2023-10-28T00:00:00"/>
    <x v="3"/>
    <x v="2"/>
    <x v="53"/>
    <n v="127.49"/>
    <n v="7"/>
    <x v="1"/>
    <x v="53"/>
    <n v="70.062857142857141"/>
    <x v="1"/>
  </r>
  <r>
    <d v="2023-08-26T00:00:00"/>
    <x v="1"/>
    <x v="1"/>
    <x v="54"/>
    <n v="49.49"/>
    <n v="4"/>
    <x v="1"/>
    <x v="54"/>
    <n v="48.46"/>
    <x v="1"/>
  </r>
  <r>
    <d v="2023-02-02T00:00:00"/>
    <x v="1"/>
    <x v="2"/>
    <x v="55"/>
    <n v="413.92"/>
    <n v="4"/>
    <x v="0"/>
    <x v="55"/>
    <n v="104.86750000000001"/>
    <x v="0"/>
  </r>
  <r>
    <d v="2023-12-22T00:00:00"/>
    <x v="1"/>
    <x v="3"/>
    <x v="56"/>
    <n v="30.07"/>
    <n v="1"/>
    <x v="0"/>
    <x v="56"/>
    <n v="30.45"/>
    <x v="0"/>
  </r>
  <r>
    <d v="2023-07-28T00:00:00"/>
    <x v="2"/>
    <x v="2"/>
    <x v="57"/>
    <n v="45.16"/>
    <n v="2"/>
    <x v="1"/>
    <x v="57"/>
    <n v="95.625"/>
    <x v="1"/>
  </r>
  <r>
    <d v="2023-10-31T00:00:00"/>
    <x v="0"/>
    <x v="5"/>
    <x v="58"/>
    <n v="22.42"/>
    <n v="0"/>
    <x v="0"/>
    <x v="58"/>
    <n v="0"/>
    <x v="0"/>
  </r>
  <r>
    <d v="2023-03-22T00:00:00"/>
    <x v="2"/>
    <x v="3"/>
    <x v="59"/>
    <n v="165.63"/>
    <n v="17"/>
    <x v="1"/>
    <x v="59"/>
    <n v="17.937647058823529"/>
    <x v="1"/>
  </r>
  <r>
    <d v="2023-09-28T00:00:00"/>
    <x v="2"/>
    <x v="0"/>
    <x v="60"/>
    <n v="23.34"/>
    <n v="1"/>
    <x v="1"/>
    <x v="60"/>
    <n v="110.53"/>
    <x v="1"/>
  </r>
  <r>
    <d v="2023-07-25T00:00:00"/>
    <x v="2"/>
    <x v="4"/>
    <x v="61"/>
    <n v="25.92"/>
    <n v="1"/>
    <x v="0"/>
    <x v="61"/>
    <n v="111.84"/>
    <x v="0"/>
  </r>
  <r>
    <d v="2023-02-16T00:00:00"/>
    <x v="0"/>
    <x v="3"/>
    <x v="62"/>
    <n v="74.48"/>
    <n v="2"/>
    <x v="1"/>
    <x v="62"/>
    <n v="113.64"/>
    <x v="1"/>
  </r>
  <r>
    <d v="2023-04-30T00:00:00"/>
    <x v="2"/>
    <x v="2"/>
    <x v="63"/>
    <n v="330.94"/>
    <n v="10"/>
    <x v="1"/>
    <x v="63"/>
    <n v="48.067"/>
    <x v="1"/>
  </r>
  <r>
    <d v="2023-03-12T00:00:00"/>
    <x v="0"/>
    <x v="2"/>
    <x v="64"/>
    <n v="122.21"/>
    <n v="5"/>
    <x v="0"/>
    <x v="64"/>
    <n v="42.536000000000001"/>
    <x v="0"/>
  </r>
  <r>
    <d v="2023-04-30T00:00:00"/>
    <x v="3"/>
    <x v="4"/>
    <x v="65"/>
    <n v="83.96"/>
    <n v="1"/>
    <x v="1"/>
    <x v="65"/>
    <n v="135.31"/>
    <x v="1"/>
  </r>
  <r>
    <d v="2023-06-05T00:00:00"/>
    <x v="3"/>
    <x v="1"/>
    <x v="66"/>
    <n v="161.27000000000001"/>
    <n v="14"/>
    <x v="0"/>
    <x v="66"/>
    <n v="35.138571428571431"/>
    <x v="0"/>
  </r>
  <r>
    <d v="2023-06-10T00:00:00"/>
    <x v="1"/>
    <x v="3"/>
    <x v="67"/>
    <n v="195.55"/>
    <n v="9"/>
    <x v="1"/>
    <x v="67"/>
    <n v="22.718888888888888"/>
    <x v="1"/>
  </r>
  <r>
    <d v="2023-09-13T00:00:00"/>
    <x v="3"/>
    <x v="0"/>
    <x v="68"/>
    <n v="329.06"/>
    <n v="5"/>
    <x v="1"/>
    <x v="68"/>
    <n v="98.503999999999991"/>
    <x v="1"/>
  </r>
  <r>
    <d v="2023-03-25T00:00:00"/>
    <x v="2"/>
    <x v="3"/>
    <x v="69"/>
    <n v="92.5"/>
    <n v="4"/>
    <x v="0"/>
    <x v="69"/>
    <n v="112.9975"/>
    <x v="0"/>
  </r>
  <r>
    <d v="2023-07-19T00:00:00"/>
    <x v="3"/>
    <x v="1"/>
    <x v="70"/>
    <n v="93.44"/>
    <n v="1"/>
    <x v="1"/>
    <x v="70"/>
    <n v="123.71"/>
    <x v="1"/>
  </r>
  <r>
    <d v="2023-01-25T00:00:00"/>
    <x v="1"/>
    <x v="0"/>
    <x v="71"/>
    <n v="68.959999999999994"/>
    <n v="1"/>
    <x v="0"/>
    <x v="71"/>
    <n v="108.36"/>
    <x v="0"/>
  </r>
  <r>
    <d v="2023-02-28T00:00:00"/>
    <x v="3"/>
    <x v="1"/>
    <x v="72"/>
    <n v="135.57"/>
    <n v="5"/>
    <x v="1"/>
    <x v="72"/>
    <n v="91.238"/>
    <x v="1"/>
  </r>
  <r>
    <d v="2023-03-25T00:00:00"/>
    <x v="0"/>
    <x v="3"/>
    <x v="73"/>
    <n v="17.079999999999998"/>
    <n v="1"/>
    <x v="1"/>
    <x v="73"/>
    <n v="84.24"/>
    <x v="1"/>
  </r>
  <r>
    <d v="2023-08-31T00:00:00"/>
    <x v="2"/>
    <x v="4"/>
    <x v="74"/>
    <n v="30.76"/>
    <n v="1"/>
    <x v="0"/>
    <x v="74"/>
    <n v="72.38"/>
    <x v="0"/>
  </r>
  <r>
    <d v="2023-04-04T00:00:00"/>
    <x v="0"/>
    <x v="2"/>
    <x v="75"/>
    <n v="165.15"/>
    <n v="4"/>
    <x v="0"/>
    <x v="75"/>
    <n v="67.532499999999999"/>
    <x v="0"/>
  </r>
  <r>
    <d v="2023-06-19T00:00:00"/>
    <x v="3"/>
    <x v="4"/>
    <x v="76"/>
    <n v="195.85"/>
    <n v="9"/>
    <x v="1"/>
    <x v="76"/>
    <n v="54.892222222222216"/>
    <x v="1"/>
  </r>
  <r>
    <d v="2023-07-27T00:00:00"/>
    <x v="1"/>
    <x v="1"/>
    <x v="77"/>
    <n v="158.22"/>
    <n v="19"/>
    <x v="0"/>
    <x v="77"/>
    <n v="18.766842105263159"/>
    <x v="0"/>
  </r>
  <r>
    <d v="2023-12-18T00:00:00"/>
    <x v="2"/>
    <x v="2"/>
    <x v="78"/>
    <n v="159.33000000000001"/>
    <n v="6"/>
    <x v="0"/>
    <x v="78"/>
    <n v="62.426666666666669"/>
    <x v="0"/>
  </r>
  <r>
    <d v="2023-08-19T00:00:00"/>
    <x v="2"/>
    <x v="1"/>
    <x v="79"/>
    <n v="29.56"/>
    <n v="1"/>
    <x v="1"/>
    <x v="79"/>
    <n v="147.13999999999999"/>
    <x v="1"/>
  </r>
  <r>
    <d v="2023-02-12T00:00:00"/>
    <x v="1"/>
    <x v="2"/>
    <x v="80"/>
    <n v="9.94"/>
    <n v="0"/>
    <x v="1"/>
    <x v="80"/>
    <n v="0"/>
    <x v="1"/>
  </r>
  <r>
    <d v="2023-07-31T00:00:00"/>
    <x v="2"/>
    <x v="5"/>
    <x v="81"/>
    <n v="39.32"/>
    <n v="1"/>
    <x v="1"/>
    <x v="81"/>
    <n v="148.09"/>
    <x v="1"/>
  </r>
  <r>
    <d v="2023-12-07T00:00:00"/>
    <x v="0"/>
    <x v="5"/>
    <x v="82"/>
    <n v="133.41"/>
    <n v="7"/>
    <x v="0"/>
    <x v="82"/>
    <n v="50.487142857142864"/>
    <x v="0"/>
  </r>
  <r>
    <d v="2023-07-09T00:00:00"/>
    <x v="1"/>
    <x v="3"/>
    <x v="83"/>
    <n v="37.619999999999997"/>
    <n v="1"/>
    <x v="0"/>
    <x v="83"/>
    <n v="75.98"/>
    <x v="0"/>
  </r>
  <r>
    <d v="2023-05-22T00:00:00"/>
    <x v="3"/>
    <x v="4"/>
    <x v="84"/>
    <n v="51.11"/>
    <n v="0"/>
    <x v="0"/>
    <x v="84"/>
    <n v="0"/>
    <x v="0"/>
  </r>
  <r>
    <d v="2023-04-18T00:00:00"/>
    <x v="2"/>
    <x v="4"/>
    <x v="85"/>
    <n v="72.95"/>
    <n v="4"/>
    <x v="1"/>
    <x v="85"/>
    <n v="78.362499999999997"/>
    <x v="1"/>
  </r>
  <r>
    <d v="2023-09-05T00:00:00"/>
    <x v="0"/>
    <x v="1"/>
    <x v="86"/>
    <n v="87.71"/>
    <n v="5"/>
    <x v="1"/>
    <x v="86"/>
    <n v="75.513999999999996"/>
    <x v="1"/>
  </r>
  <r>
    <d v="2023-12-30T00:00:00"/>
    <x v="0"/>
    <x v="1"/>
    <x v="87"/>
    <n v="164.33"/>
    <n v="4"/>
    <x v="0"/>
    <x v="87"/>
    <n v="41.85"/>
    <x v="0"/>
  </r>
  <r>
    <d v="2023-07-15T00:00:00"/>
    <x v="1"/>
    <x v="1"/>
    <x v="88"/>
    <n v="47.26"/>
    <n v="8"/>
    <x v="1"/>
    <x v="88"/>
    <n v="26.571249999999999"/>
    <x v="1"/>
  </r>
  <r>
    <d v="2023-12-02T00:00:00"/>
    <x v="0"/>
    <x v="3"/>
    <x v="89"/>
    <n v="162.71"/>
    <n v="10"/>
    <x v="1"/>
    <x v="89"/>
    <n v="41.833999999999996"/>
    <x v="1"/>
  </r>
  <r>
    <d v="2023-06-17T00:00:00"/>
    <x v="3"/>
    <x v="2"/>
    <x v="90"/>
    <n v="71.47"/>
    <n v="7"/>
    <x v="1"/>
    <x v="90"/>
    <n v="49.431428571428569"/>
    <x v="1"/>
  </r>
  <r>
    <d v="2023-11-19T00:00:00"/>
    <x v="0"/>
    <x v="4"/>
    <x v="91"/>
    <n v="149.4"/>
    <n v="5"/>
    <x v="1"/>
    <x v="91"/>
    <n v="73.777999999999992"/>
    <x v="1"/>
  </r>
  <r>
    <d v="2023-09-26T00:00:00"/>
    <x v="3"/>
    <x v="5"/>
    <x v="92"/>
    <n v="130.22"/>
    <n v="12"/>
    <x v="0"/>
    <x v="92"/>
    <n v="33.233333333333334"/>
    <x v="0"/>
  </r>
  <r>
    <d v="2023-03-28T00:00:00"/>
    <x v="2"/>
    <x v="1"/>
    <x v="93"/>
    <n v="90.49"/>
    <n v="4"/>
    <x v="1"/>
    <x v="93"/>
    <n v="99.982500000000002"/>
    <x v="1"/>
  </r>
  <r>
    <d v="2023-06-20T00:00:00"/>
    <x v="2"/>
    <x v="5"/>
    <x v="94"/>
    <n v="43.68"/>
    <n v="4"/>
    <x v="1"/>
    <x v="94"/>
    <n v="49.36"/>
    <x v="1"/>
  </r>
  <r>
    <d v="2023-03-23T00:00:00"/>
    <x v="2"/>
    <x v="0"/>
    <x v="95"/>
    <n v="31.12"/>
    <n v="0"/>
    <x v="1"/>
    <x v="95"/>
    <n v="0"/>
    <x v="1"/>
  </r>
  <r>
    <d v="2023-11-28T00:00:00"/>
    <x v="1"/>
    <x v="0"/>
    <x v="96"/>
    <n v="194.13"/>
    <n v="4"/>
    <x v="1"/>
    <x v="96"/>
    <n v="75.122500000000002"/>
    <x v="1"/>
  </r>
  <r>
    <d v="2023-09-12T00:00:00"/>
    <x v="2"/>
    <x v="0"/>
    <x v="97"/>
    <n v="222.4"/>
    <n v="7"/>
    <x v="1"/>
    <x v="97"/>
    <n v="45.885714285714286"/>
    <x v="1"/>
  </r>
  <r>
    <d v="2023-05-14T00:00:00"/>
    <x v="2"/>
    <x v="4"/>
    <x v="98"/>
    <n v="22.85"/>
    <n v="6"/>
    <x v="0"/>
    <x v="98"/>
    <n v="19.010000000000002"/>
    <x v="0"/>
  </r>
  <r>
    <d v="2023-10-29T00:00:00"/>
    <x v="0"/>
    <x v="0"/>
    <x v="99"/>
    <n v="93.58"/>
    <n v="1"/>
    <x v="0"/>
    <x v="99"/>
    <n v="106.41"/>
    <x v="0"/>
  </r>
  <r>
    <d v="2023-04-09T00:00:00"/>
    <x v="0"/>
    <x v="1"/>
    <x v="100"/>
    <n v="76.81"/>
    <n v="26"/>
    <x v="1"/>
    <x v="100"/>
    <n v="11.429615384615385"/>
    <x v="1"/>
  </r>
  <r>
    <d v="2023-08-05T00:00:00"/>
    <x v="3"/>
    <x v="5"/>
    <x v="101"/>
    <n v="61.2"/>
    <n v="4"/>
    <x v="0"/>
    <x v="101"/>
    <n v="62.695"/>
    <x v="0"/>
  </r>
  <r>
    <d v="2023-03-11T00:00:00"/>
    <x v="0"/>
    <x v="2"/>
    <x v="102"/>
    <n v="35.33"/>
    <n v="2"/>
    <x v="1"/>
    <x v="102"/>
    <n v="77.010000000000005"/>
    <x v="1"/>
  </r>
  <r>
    <d v="2023-06-20T00:00:00"/>
    <x v="2"/>
    <x v="3"/>
    <x v="103"/>
    <n v="69.64"/>
    <n v="1"/>
    <x v="0"/>
    <x v="103"/>
    <n v="116.51"/>
    <x v="0"/>
  </r>
  <r>
    <d v="2023-04-10T00:00:00"/>
    <x v="1"/>
    <x v="0"/>
    <x v="104"/>
    <n v="205.78"/>
    <n v="2"/>
    <x v="1"/>
    <x v="104"/>
    <n v="103.02"/>
    <x v="1"/>
  </r>
  <r>
    <d v="2023-10-22T00:00:00"/>
    <x v="2"/>
    <x v="0"/>
    <x v="105"/>
    <n v="24.68"/>
    <n v="1"/>
    <x v="1"/>
    <x v="105"/>
    <n v="29.04"/>
    <x v="1"/>
  </r>
  <r>
    <d v="2023-07-17T00:00:00"/>
    <x v="0"/>
    <x v="3"/>
    <x v="106"/>
    <n v="285.75"/>
    <n v="13"/>
    <x v="0"/>
    <x v="106"/>
    <n v="28.34"/>
    <x v="0"/>
  </r>
  <r>
    <d v="2023-03-08T00:00:00"/>
    <x v="0"/>
    <x v="3"/>
    <x v="107"/>
    <n v="155.6"/>
    <n v="14"/>
    <x v="0"/>
    <x v="107"/>
    <n v="19.790714285714284"/>
    <x v="0"/>
  </r>
  <r>
    <d v="2023-05-21T00:00:00"/>
    <x v="3"/>
    <x v="1"/>
    <x v="108"/>
    <n v="25.52"/>
    <n v="1"/>
    <x v="1"/>
    <x v="108"/>
    <n v="113.87"/>
    <x v="1"/>
  </r>
  <r>
    <d v="2023-05-29T00:00:00"/>
    <x v="1"/>
    <x v="0"/>
    <x v="109"/>
    <n v="17.350000000000001"/>
    <n v="4"/>
    <x v="1"/>
    <x v="109"/>
    <n v="11.6975"/>
    <x v="1"/>
  </r>
  <r>
    <d v="2023-06-18T00:00:00"/>
    <x v="3"/>
    <x v="1"/>
    <x v="110"/>
    <n v="40.99"/>
    <n v="3"/>
    <x v="1"/>
    <x v="110"/>
    <n v="51.676666666666669"/>
    <x v="1"/>
  </r>
  <r>
    <d v="2023-06-23T00:00:00"/>
    <x v="1"/>
    <x v="4"/>
    <x v="111"/>
    <n v="24.33"/>
    <n v="1"/>
    <x v="1"/>
    <x v="111"/>
    <n v="99.93"/>
    <x v="1"/>
  </r>
  <r>
    <d v="2023-11-04T00:00:00"/>
    <x v="2"/>
    <x v="1"/>
    <x v="112"/>
    <n v="50.95"/>
    <n v="4"/>
    <x v="1"/>
    <x v="112"/>
    <n v="57.657499999999999"/>
    <x v="1"/>
  </r>
  <r>
    <d v="2023-01-26T00:00:00"/>
    <x v="0"/>
    <x v="1"/>
    <x v="113"/>
    <n v="17.920000000000002"/>
    <n v="0"/>
    <x v="0"/>
    <x v="113"/>
    <n v="0"/>
    <x v="0"/>
  </r>
  <r>
    <d v="2023-03-14T00:00:00"/>
    <x v="3"/>
    <x v="1"/>
    <x v="114"/>
    <n v="49.48"/>
    <n v="21"/>
    <x v="1"/>
    <x v="114"/>
    <n v="11.308571428571428"/>
    <x v="1"/>
  </r>
  <r>
    <d v="2023-04-07T00:00:00"/>
    <x v="2"/>
    <x v="0"/>
    <x v="115"/>
    <n v="30.08"/>
    <n v="2"/>
    <x v="1"/>
    <x v="115"/>
    <n v="65.584999999999994"/>
    <x v="1"/>
  </r>
  <r>
    <d v="2023-04-01T00:00:00"/>
    <x v="3"/>
    <x v="5"/>
    <x v="116"/>
    <n v="29.21"/>
    <n v="1"/>
    <x v="1"/>
    <x v="116"/>
    <n v="100.47"/>
    <x v="1"/>
  </r>
  <r>
    <d v="2023-01-31T00:00:00"/>
    <x v="1"/>
    <x v="2"/>
    <x v="117"/>
    <n v="123.32"/>
    <n v="3"/>
    <x v="0"/>
    <x v="117"/>
    <n v="97.123333333333335"/>
    <x v="0"/>
  </r>
  <r>
    <d v="2023-03-08T00:00:00"/>
    <x v="0"/>
    <x v="0"/>
    <x v="118"/>
    <n v="64.7"/>
    <n v="18"/>
    <x v="1"/>
    <x v="118"/>
    <n v="15.697222222222223"/>
    <x v="1"/>
  </r>
  <r>
    <d v="2023-12-08T00:00:00"/>
    <x v="3"/>
    <x v="4"/>
    <x v="119"/>
    <n v="294.45"/>
    <n v="14"/>
    <x v="0"/>
    <x v="119"/>
    <n v="27.025000000000002"/>
    <x v="0"/>
  </r>
  <r>
    <d v="2023-02-11T00:00:00"/>
    <x v="1"/>
    <x v="5"/>
    <x v="120"/>
    <n v="4.5"/>
    <n v="0"/>
    <x v="1"/>
    <x v="120"/>
    <n v="0"/>
    <x v="1"/>
  </r>
  <r>
    <d v="2023-02-01T00:00:00"/>
    <x v="2"/>
    <x v="0"/>
    <x v="121"/>
    <n v="72.930000000000007"/>
    <n v="3"/>
    <x v="0"/>
    <x v="121"/>
    <n v="113.11333333333333"/>
    <x v="0"/>
  </r>
  <r>
    <d v="2023-01-02T00:00:00"/>
    <x v="1"/>
    <x v="5"/>
    <x v="122"/>
    <n v="34.46"/>
    <n v="1"/>
    <x v="0"/>
    <x v="122"/>
    <n v="65.37"/>
    <x v="0"/>
  </r>
  <r>
    <d v="2023-06-28T00:00:00"/>
    <x v="2"/>
    <x v="2"/>
    <x v="123"/>
    <n v="204.39"/>
    <n v="32"/>
    <x v="1"/>
    <x v="123"/>
    <n v="11.1"/>
    <x v="1"/>
  </r>
  <r>
    <d v="2023-10-26T00:00:00"/>
    <x v="1"/>
    <x v="3"/>
    <x v="124"/>
    <n v="101.17"/>
    <n v="9"/>
    <x v="0"/>
    <x v="124"/>
    <n v="55.264444444444443"/>
    <x v="0"/>
  </r>
  <r>
    <d v="2023-12-07T00:00:00"/>
    <x v="3"/>
    <x v="2"/>
    <x v="125"/>
    <n v="44.48"/>
    <n v="7"/>
    <x v="0"/>
    <x v="125"/>
    <n v="25.265714285714289"/>
    <x v="0"/>
  </r>
  <r>
    <d v="2023-04-05T00:00:00"/>
    <x v="3"/>
    <x v="2"/>
    <x v="126"/>
    <n v="98.09"/>
    <n v="5"/>
    <x v="0"/>
    <x v="126"/>
    <n v="94.638000000000005"/>
    <x v="0"/>
  </r>
  <r>
    <d v="2023-03-19T00:00:00"/>
    <x v="1"/>
    <x v="3"/>
    <x v="127"/>
    <n v="52.21"/>
    <n v="2"/>
    <x v="1"/>
    <x v="127"/>
    <n v="73.709999999999994"/>
    <x v="1"/>
  </r>
  <r>
    <d v="2023-01-27T00:00:00"/>
    <x v="3"/>
    <x v="3"/>
    <x v="128"/>
    <n v="121"/>
    <n v="5"/>
    <x v="0"/>
    <x v="128"/>
    <n v="98.486000000000004"/>
    <x v="0"/>
  </r>
  <r>
    <d v="2023-02-28T00:00:00"/>
    <x v="0"/>
    <x v="1"/>
    <x v="129"/>
    <n v="56.59"/>
    <n v="3"/>
    <x v="0"/>
    <x v="129"/>
    <n v="66.796666666666667"/>
    <x v="0"/>
  </r>
  <r>
    <d v="2023-02-04T00:00:00"/>
    <x v="1"/>
    <x v="1"/>
    <x v="130"/>
    <n v="122.18"/>
    <n v="4"/>
    <x v="0"/>
    <x v="130"/>
    <n v="98.607500000000002"/>
    <x v="0"/>
  </r>
  <r>
    <d v="2023-07-21T00:00:00"/>
    <x v="3"/>
    <x v="1"/>
    <x v="131"/>
    <n v="55.7"/>
    <n v="0"/>
    <x v="1"/>
    <x v="131"/>
    <n v="0"/>
    <x v="1"/>
  </r>
  <r>
    <d v="2023-10-16T00:00:00"/>
    <x v="1"/>
    <x v="2"/>
    <x v="132"/>
    <n v="67.09"/>
    <n v="3"/>
    <x v="0"/>
    <x v="132"/>
    <n v="84.676666666666662"/>
    <x v="0"/>
  </r>
  <r>
    <d v="2023-11-23T00:00:00"/>
    <x v="3"/>
    <x v="0"/>
    <x v="133"/>
    <n v="55.9"/>
    <n v="2"/>
    <x v="0"/>
    <x v="133"/>
    <n v="96.974999999999994"/>
    <x v="0"/>
  </r>
  <r>
    <d v="2023-11-18T00:00:00"/>
    <x v="3"/>
    <x v="4"/>
    <x v="134"/>
    <n v="143.44999999999999"/>
    <n v="15"/>
    <x v="0"/>
    <x v="134"/>
    <n v="15.377333333333333"/>
    <x v="0"/>
  </r>
  <r>
    <d v="2023-02-27T00:00:00"/>
    <x v="2"/>
    <x v="3"/>
    <x v="135"/>
    <n v="77.3"/>
    <n v="6"/>
    <x v="0"/>
    <x v="135"/>
    <n v="60.118333333333332"/>
    <x v="0"/>
  </r>
  <r>
    <d v="2023-12-22T00:00:00"/>
    <x v="3"/>
    <x v="0"/>
    <x v="136"/>
    <n v="62"/>
    <n v="1"/>
    <x v="0"/>
    <x v="136"/>
    <n v="92.3"/>
    <x v="0"/>
  </r>
  <r>
    <d v="2023-10-02T00:00:00"/>
    <x v="0"/>
    <x v="0"/>
    <x v="137"/>
    <n v="56.09"/>
    <n v="2"/>
    <x v="1"/>
    <x v="137"/>
    <n v="109.06"/>
    <x v="1"/>
  </r>
  <r>
    <d v="2023-05-25T00:00:00"/>
    <x v="3"/>
    <x v="1"/>
    <x v="138"/>
    <n v="81.540000000000006"/>
    <n v="5"/>
    <x v="1"/>
    <x v="138"/>
    <n v="75.69"/>
    <x v="1"/>
  </r>
  <r>
    <d v="2023-08-20T00:00:00"/>
    <x v="1"/>
    <x v="5"/>
    <x v="139"/>
    <n v="217.66"/>
    <n v="11"/>
    <x v="0"/>
    <x v="139"/>
    <n v="19.870909090909091"/>
    <x v="0"/>
  </r>
  <r>
    <d v="2023-05-10T00:00:00"/>
    <x v="0"/>
    <x v="0"/>
    <x v="140"/>
    <n v="58.12"/>
    <n v="7"/>
    <x v="1"/>
    <x v="140"/>
    <n v="37.288571428571423"/>
    <x v="1"/>
  </r>
  <r>
    <d v="2023-02-24T00:00:00"/>
    <x v="0"/>
    <x v="3"/>
    <x v="141"/>
    <n v="39.19"/>
    <n v="7"/>
    <x v="1"/>
    <x v="141"/>
    <n v="27.334285714285716"/>
    <x v="1"/>
  </r>
  <r>
    <d v="2023-10-20T00:00:00"/>
    <x v="3"/>
    <x v="4"/>
    <x v="142"/>
    <n v="85.34"/>
    <n v="3"/>
    <x v="1"/>
    <x v="142"/>
    <n v="83.536666666666676"/>
    <x v="1"/>
  </r>
  <r>
    <d v="2023-02-02T00:00:00"/>
    <x v="3"/>
    <x v="4"/>
    <x v="143"/>
    <n v="169.65"/>
    <n v="5"/>
    <x v="0"/>
    <x v="143"/>
    <n v="54.02"/>
    <x v="0"/>
  </r>
  <r>
    <d v="2023-09-28T00:00:00"/>
    <x v="3"/>
    <x v="5"/>
    <x v="144"/>
    <n v="77.650000000000006"/>
    <n v="3"/>
    <x v="0"/>
    <x v="144"/>
    <n v="86.279999999999987"/>
    <x v="0"/>
  </r>
  <r>
    <d v="2023-08-10T00:00:00"/>
    <x v="3"/>
    <x v="4"/>
    <x v="145"/>
    <n v="57.08"/>
    <n v="3"/>
    <x v="1"/>
    <x v="145"/>
    <n v="83.566666666666663"/>
    <x v="1"/>
  </r>
  <r>
    <d v="2023-12-07T00:00:00"/>
    <x v="3"/>
    <x v="0"/>
    <x v="146"/>
    <n v="19.920000000000002"/>
    <n v="1"/>
    <x v="0"/>
    <x v="146"/>
    <n v="95.77"/>
    <x v="0"/>
  </r>
  <r>
    <d v="2023-04-07T00:00:00"/>
    <x v="3"/>
    <x v="3"/>
    <x v="147"/>
    <n v="82.71"/>
    <n v="9"/>
    <x v="0"/>
    <x v="147"/>
    <n v="10.918888888888889"/>
    <x v="0"/>
  </r>
  <r>
    <d v="2023-07-25T00:00:00"/>
    <x v="2"/>
    <x v="3"/>
    <x v="148"/>
    <n v="83.24"/>
    <n v="1"/>
    <x v="1"/>
    <x v="148"/>
    <n v="113.24"/>
    <x v="1"/>
  </r>
  <r>
    <d v="2023-07-25T00:00:00"/>
    <x v="1"/>
    <x v="3"/>
    <x v="149"/>
    <n v="69.84"/>
    <n v="3"/>
    <x v="1"/>
    <x v="149"/>
    <n v="71.153333333333336"/>
    <x v="1"/>
  </r>
  <r>
    <d v="2023-09-02T00:00:00"/>
    <x v="1"/>
    <x v="0"/>
    <x v="150"/>
    <n v="102.91"/>
    <n v="3"/>
    <x v="0"/>
    <x v="150"/>
    <n v="66.106666666666669"/>
    <x v="0"/>
  </r>
  <r>
    <d v="2023-11-27T00:00:00"/>
    <x v="3"/>
    <x v="5"/>
    <x v="151"/>
    <n v="83.28"/>
    <n v="19"/>
    <x v="1"/>
    <x v="151"/>
    <n v="21.722105263157896"/>
    <x v="1"/>
  </r>
  <r>
    <d v="2023-10-18T00:00:00"/>
    <x v="0"/>
    <x v="5"/>
    <x v="152"/>
    <n v="237.71"/>
    <n v="6"/>
    <x v="0"/>
    <x v="152"/>
    <n v="65.431666666666658"/>
    <x v="0"/>
  </r>
  <r>
    <d v="2023-08-20T00:00:00"/>
    <x v="2"/>
    <x v="4"/>
    <x v="70"/>
    <n v="40.24"/>
    <n v="1"/>
    <x v="0"/>
    <x v="153"/>
    <n v="123.71"/>
    <x v="0"/>
  </r>
  <r>
    <d v="2023-11-19T00:00:00"/>
    <x v="3"/>
    <x v="4"/>
    <x v="153"/>
    <n v="21.48"/>
    <n v="0"/>
    <x v="1"/>
    <x v="154"/>
    <n v="0"/>
    <x v="1"/>
  </r>
  <r>
    <d v="2023-12-08T00:00:00"/>
    <x v="2"/>
    <x v="2"/>
    <x v="154"/>
    <n v="26.26"/>
    <n v="2"/>
    <x v="0"/>
    <x v="155"/>
    <n v="48.975000000000001"/>
    <x v="0"/>
  </r>
  <r>
    <d v="2023-12-25T00:00:00"/>
    <x v="3"/>
    <x v="3"/>
    <x v="155"/>
    <n v="49.4"/>
    <n v="3"/>
    <x v="0"/>
    <x v="156"/>
    <n v="54.533333333333331"/>
    <x v="0"/>
  </r>
  <r>
    <d v="2023-11-15T00:00:00"/>
    <x v="1"/>
    <x v="5"/>
    <x v="156"/>
    <n v="56.8"/>
    <n v="6"/>
    <x v="1"/>
    <x v="157"/>
    <n v="36.906666666666666"/>
    <x v="1"/>
  </r>
  <r>
    <d v="2023-01-01T00:00:00"/>
    <x v="2"/>
    <x v="4"/>
    <x v="157"/>
    <n v="246.17"/>
    <n v="8"/>
    <x v="0"/>
    <x v="158"/>
    <n v="45.725000000000001"/>
    <x v="0"/>
  </r>
  <r>
    <d v="2023-06-04T00:00:00"/>
    <x v="2"/>
    <x v="4"/>
    <x v="158"/>
    <n v="275.81"/>
    <n v="3"/>
    <x v="1"/>
    <x v="159"/>
    <n v="119.82"/>
    <x v="1"/>
  </r>
  <r>
    <d v="2023-07-18T00:00:00"/>
    <x v="0"/>
    <x v="0"/>
    <x v="159"/>
    <n v="138.06"/>
    <n v="6"/>
    <x v="1"/>
    <x v="160"/>
    <n v="77.644999999999996"/>
    <x v="1"/>
  </r>
  <r>
    <d v="2023-02-06T00:00:00"/>
    <x v="0"/>
    <x v="1"/>
    <x v="160"/>
    <n v="46.08"/>
    <n v="3"/>
    <x v="1"/>
    <x v="161"/>
    <n v="49.393333333333338"/>
    <x v="1"/>
  </r>
  <r>
    <d v="2023-09-12T00:00:00"/>
    <x v="1"/>
    <x v="1"/>
    <x v="161"/>
    <n v="291.43"/>
    <n v="9"/>
    <x v="0"/>
    <x v="162"/>
    <n v="50.074444444444445"/>
    <x v="0"/>
  </r>
  <r>
    <d v="2023-04-28T00:00:00"/>
    <x v="1"/>
    <x v="2"/>
    <x v="162"/>
    <n v="15.19"/>
    <n v="0"/>
    <x v="0"/>
    <x v="163"/>
    <n v="0"/>
    <x v="0"/>
  </r>
  <r>
    <d v="2023-05-26T00:00:00"/>
    <x v="2"/>
    <x v="2"/>
    <x v="163"/>
    <n v="43.76"/>
    <n v="1"/>
    <x v="1"/>
    <x v="164"/>
    <n v="190.65"/>
    <x v="1"/>
  </r>
  <r>
    <d v="2023-06-06T00:00:00"/>
    <x v="1"/>
    <x v="5"/>
    <x v="164"/>
    <n v="50.07"/>
    <n v="2"/>
    <x v="1"/>
    <x v="165"/>
    <n v="91.234999999999999"/>
    <x v="1"/>
  </r>
  <r>
    <d v="2023-09-22T00:00:00"/>
    <x v="1"/>
    <x v="2"/>
    <x v="165"/>
    <n v="59.24"/>
    <n v="1"/>
    <x v="0"/>
    <x v="166"/>
    <n v="117.34"/>
    <x v="0"/>
  </r>
  <r>
    <d v="2023-08-01T00:00:00"/>
    <x v="0"/>
    <x v="1"/>
    <x v="166"/>
    <n v="96.16"/>
    <n v="6"/>
    <x v="0"/>
    <x v="167"/>
    <n v="70.466666666666669"/>
    <x v="0"/>
  </r>
  <r>
    <d v="2023-03-06T00:00:00"/>
    <x v="0"/>
    <x v="0"/>
    <x v="167"/>
    <n v="65.099999999999994"/>
    <n v="7"/>
    <x v="1"/>
    <x v="168"/>
    <n v="40.805714285714281"/>
    <x v="1"/>
  </r>
  <r>
    <d v="2023-12-19T00:00:00"/>
    <x v="3"/>
    <x v="2"/>
    <x v="168"/>
    <n v="29.67"/>
    <n v="6"/>
    <x v="1"/>
    <x v="169"/>
    <n v="22.58666666666667"/>
    <x v="1"/>
  </r>
  <r>
    <d v="2023-04-27T00:00:00"/>
    <x v="1"/>
    <x v="0"/>
    <x v="169"/>
    <n v="70.2"/>
    <n v="3"/>
    <x v="0"/>
    <x v="170"/>
    <n v="82.28"/>
    <x v="0"/>
  </r>
  <r>
    <d v="2023-07-23T00:00:00"/>
    <x v="3"/>
    <x v="2"/>
    <x v="170"/>
    <n v="36.17"/>
    <n v="11"/>
    <x v="1"/>
    <x v="171"/>
    <n v="16.275454545454547"/>
    <x v="1"/>
  </r>
  <r>
    <d v="2023-09-20T00:00:00"/>
    <x v="3"/>
    <x v="3"/>
    <x v="171"/>
    <n v="88.53"/>
    <n v="3"/>
    <x v="0"/>
    <x v="172"/>
    <n v="107.36"/>
    <x v="0"/>
  </r>
  <r>
    <d v="2023-01-05T00:00:00"/>
    <x v="2"/>
    <x v="3"/>
    <x v="172"/>
    <n v="84.21"/>
    <n v="3"/>
    <x v="0"/>
    <x v="173"/>
    <n v="79.953333333333333"/>
    <x v="0"/>
  </r>
  <r>
    <d v="2023-01-03T00:00:00"/>
    <x v="2"/>
    <x v="3"/>
    <x v="173"/>
    <n v="129.94"/>
    <n v="1"/>
    <x v="1"/>
    <x v="174"/>
    <n v="162.28"/>
    <x v="1"/>
  </r>
  <r>
    <d v="2023-03-12T00:00:00"/>
    <x v="0"/>
    <x v="4"/>
    <x v="174"/>
    <n v="200.58"/>
    <n v="7"/>
    <x v="1"/>
    <x v="175"/>
    <n v="52.368571428571428"/>
    <x v="1"/>
  </r>
  <r>
    <d v="2023-05-04T00:00:00"/>
    <x v="3"/>
    <x v="2"/>
    <x v="175"/>
    <n v="85.73"/>
    <n v="1"/>
    <x v="1"/>
    <x v="176"/>
    <n v="120.19"/>
    <x v="1"/>
  </r>
  <r>
    <d v="2023-01-19T00:00:00"/>
    <x v="0"/>
    <x v="1"/>
    <x v="176"/>
    <n v="125.79"/>
    <n v="11"/>
    <x v="0"/>
    <x v="177"/>
    <n v="27.045454545454547"/>
    <x v="0"/>
  </r>
  <r>
    <d v="2023-09-26T00:00:00"/>
    <x v="0"/>
    <x v="4"/>
    <x v="177"/>
    <n v="118.97"/>
    <n v="6"/>
    <x v="0"/>
    <x v="178"/>
    <n v="69.954999999999998"/>
    <x v="0"/>
  </r>
  <r>
    <d v="2023-07-07T00:00:00"/>
    <x v="1"/>
    <x v="3"/>
    <x v="178"/>
    <n v="98.48"/>
    <n v="5"/>
    <x v="1"/>
    <x v="179"/>
    <n v="94.388000000000005"/>
    <x v="1"/>
  </r>
  <r>
    <d v="2023-02-14T00:00:00"/>
    <x v="3"/>
    <x v="1"/>
    <x v="179"/>
    <n v="39.17"/>
    <n v="1"/>
    <x v="1"/>
    <x v="180"/>
    <n v="101.28"/>
    <x v="1"/>
  </r>
  <r>
    <d v="2023-01-27T00:00:00"/>
    <x v="1"/>
    <x v="1"/>
    <x v="180"/>
    <n v="11.02"/>
    <n v="1"/>
    <x v="0"/>
    <x v="181"/>
    <n v="49.45"/>
    <x v="0"/>
  </r>
  <r>
    <d v="2023-08-25T00:00:00"/>
    <x v="1"/>
    <x v="4"/>
    <x v="181"/>
    <n v="149.25"/>
    <n v="4"/>
    <x v="1"/>
    <x v="182"/>
    <n v="121.23"/>
    <x v="1"/>
  </r>
  <r>
    <d v="2023-02-24T00:00:00"/>
    <x v="0"/>
    <x v="2"/>
    <x v="182"/>
    <n v="84.81"/>
    <n v="9"/>
    <x v="1"/>
    <x v="183"/>
    <n v="42.105555555555554"/>
    <x v="1"/>
  </r>
  <r>
    <d v="2023-11-18T00:00:00"/>
    <x v="3"/>
    <x v="0"/>
    <x v="183"/>
    <n v="39.78"/>
    <n v="2"/>
    <x v="0"/>
    <x v="184"/>
    <n v="61.725000000000001"/>
    <x v="0"/>
  </r>
  <r>
    <d v="2023-02-20T00:00:00"/>
    <x v="2"/>
    <x v="0"/>
    <x v="184"/>
    <n v="19.100000000000001"/>
    <n v="1"/>
    <x v="0"/>
    <x v="185"/>
    <n v="94.73"/>
    <x v="0"/>
  </r>
  <r>
    <d v="2023-09-14T00:00:00"/>
    <x v="1"/>
    <x v="3"/>
    <x v="185"/>
    <n v="97.69"/>
    <n v="34"/>
    <x v="0"/>
    <x v="186"/>
    <n v="12.841176470588236"/>
    <x v="0"/>
  </r>
  <r>
    <d v="2023-10-21T00:00:00"/>
    <x v="3"/>
    <x v="2"/>
    <x v="186"/>
    <n v="137.21"/>
    <n v="7"/>
    <x v="0"/>
    <x v="187"/>
    <n v="37.352857142857147"/>
    <x v="0"/>
  </r>
  <r>
    <d v="2023-12-16T00:00:00"/>
    <x v="3"/>
    <x v="3"/>
    <x v="187"/>
    <n v="133.44999999999999"/>
    <n v="4"/>
    <x v="0"/>
    <x v="188"/>
    <n v="74.59"/>
    <x v="0"/>
  </r>
  <r>
    <d v="2023-08-10T00:00:00"/>
    <x v="3"/>
    <x v="2"/>
    <x v="188"/>
    <n v="16.12"/>
    <n v="2"/>
    <x v="0"/>
    <x v="189"/>
    <n v="20.344999999999999"/>
    <x v="0"/>
  </r>
  <r>
    <d v="2023-02-15T00:00:00"/>
    <x v="3"/>
    <x v="5"/>
    <x v="189"/>
    <n v="6.68"/>
    <n v="0"/>
    <x v="0"/>
    <x v="190"/>
    <n v="0"/>
    <x v="0"/>
  </r>
  <r>
    <d v="2023-10-23T00:00:00"/>
    <x v="1"/>
    <x v="5"/>
    <x v="190"/>
    <n v="312.87"/>
    <n v="9"/>
    <x v="1"/>
    <x v="191"/>
    <n v="55.084444444444443"/>
    <x v="1"/>
  </r>
  <r>
    <d v="2023-06-30T00:00:00"/>
    <x v="2"/>
    <x v="2"/>
    <x v="191"/>
    <n v="80.069999999999993"/>
    <n v="4"/>
    <x v="1"/>
    <x v="192"/>
    <n v="44.147500000000001"/>
    <x v="1"/>
  </r>
  <r>
    <d v="2023-05-21T00:00:00"/>
    <x v="0"/>
    <x v="2"/>
    <x v="192"/>
    <n v="91.4"/>
    <n v="2"/>
    <x v="0"/>
    <x v="193"/>
    <n v="108.88"/>
    <x v="0"/>
  </r>
  <r>
    <d v="2023-01-07T00:00:00"/>
    <x v="3"/>
    <x v="3"/>
    <x v="193"/>
    <n v="204.33"/>
    <n v="11"/>
    <x v="0"/>
    <x v="194"/>
    <n v="36.041818181818179"/>
    <x v="0"/>
  </r>
  <r>
    <d v="2023-03-05T00:00:00"/>
    <x v="2"/>
    <x v="1"/>
    <x v="194"/>
    <n v="58.2"/>
    <n v="3"/>
    <x v="1"/>
    <x v="195"/>
    <n v="89"/>
    <x v="1"/>
  </r>
  <r>
    <d v="2023-04-11T00:00:00"/>
    <x v="0"/>
    <x v="2"/>
    <x v="195"/>
    <n v="37.92"/>
    <n v="5"/>
    <x v="0"/>
    <x v="196"/>
    <n v="34.194000000000003"/>
    <x v="0"/>
  </r>
  <r>
    <d v="2023-07-08T00:00:00"/>
    <x v="1"/>
    <x v="5"/>
    <x v="196"/>
    <n v="77.099999999999994"/>
    <n v="11"/>
    <x v="1"/>
    <x v="197"/>
    <n v="28.829090909090908"/>
    <x v="1"/>
  </r>
  <r>
    <d v="2023-06-06T00:00:00"/>
    <x v="1"/>
    <x v="0"/>
    <x v="197"/>
    <n v="109.64"/>
    <n v="5"/>
    <x v="1"/>
    <x v="198"/>
    <n v="81.417999999999992"/>
    <x v="1"/>
  </r>
  <r>
    <d v="2023-09-25T00:00:00"/>
    <x v="3"/>
    <x v="1"/>
    <x v="198"/>
    <n v="95.82"/>
    <n v="4"/>
    <x v="0"/>
    <x v="199"/>
    <n v="44.8"/>
    <x v="0"/>
  </r>
  <r>
    <d v="2023-10-06T00:00:00"/>
    <x v="1"/>
    <x v="3"/>
    <x v="199"/>
    <n v="201.78"/>
    <n v="24"/>
    <x v="1"/>
    <x v="200"/>
    <n v="19.976666666666667"/>
    <x v="1"/>
  </r>
  <r>
    <d v="2023-10-05T00:00:00"/>
    <x v="0"/>
    <x v="3"/>
    <x v="200"/>
    <n v="92.84"/>
    <n v="2"/>
    <x v="0"/>
    <x v="201"/>
    <n v="73.885000000000005"/>
    <x v="0"/>
  </r>
  <r>
    <d v="2023-02-18T00:00:00"/>
    <x v="2"/>
    <x v="4"/>
    <x v="201"/>
    <n v="82.19"/>
    <n v="14"/>
    <x v="1"/>
    <x v="202"/>
    <n v="11.145"/>
    <x v="1"/>
  </r>
  <r>
    <d v="2023-12-12T00:00:00"/>
    <x v="3"/>
    <x v="1"/>
    <x v="202"/>
    <n v="106.75"/>
    <n v="9"/>
    <x v="0"/>
    <x v="203"/>
    <n v="47.923333333333332"/>
    <x v="0"/>
  </r>
  <r>
    <d v="2023-07-13T00:00:00"/>
    <x v="0"/>
    <x v="5"/>
    <x v="203"/>
    <n v="39.01"/>
    <n v="5"/>
    <x v="0"/>
    <x v="204"/>
    <n v="29.875999999999998"/>
    <x v="0"/>
  </r>
  <r>
    <d v="2023-01-01T00:00:00"/>
    <x v="2"/>
    <x v="0"/>
    <x v="204"/>
    <n v="68.569999999999993"/>
    <n v="6"/>
    <x v="0"/>
    <x v="205"/>
    <n v="22.171666666666667"/>
    <x v="0"/>
  </r>
  <r>
    <d v="2023-09-09T00:00:00"/>
    <x v="1"/>
    <x v="2"/>
    <x v="205"/>
    <n v="117.62"/>
    <n v="3"/>
    <x v="1"/>
    <x v="206"/>
    <n v="68.17"/>
    <x v="1"/>
  </r>
  <r>
    <d v="2023-07-06T00:00:00"/>
    <x v="0"/>
    <x v="5"/>
    <x v="206"/>
    <n v="137.83000000000001"/>
    <n v="2"/>
    <x v="1"/>
    <x v="207"/>
    <n v="104.16"/>
    <x v="1"/>
  </r>
  <r>
    <d v="2023-07-10T00:00:00"/>
    <x v="0"/>
    <x v="5"/>
    <x v="207"/>
    <n v="58.58"/>
    <n v="3"/>
    <x v="1"/>
    <x v="208"/>
    <n v="70.093333333333334"/>
    <x v="1"/>
  </r>
  <r>
    <d v="2023-01-26T00:00:00"/>
    <x v="0"/>
    <x v="1"/>
    <x v="208"/>
    <n v="81.72"/>
    <n v="5"/>
    <x v="0"/>
    <x v="209"/>
    <n v="73.042000000000002"/>
    <x v="0"/>
  </r>
  <r>
    <d v="2023-11-07T00:00:00"/>
    <x v="0"/>
    <x v="2"/>
    <x v="209"/>
    <n v="16.45"/>
    <n v="0"/>
    <x v="0"/>
    <x v="210"/>
    <n v="0"/>
    <x v="0"/>
  </r>
  <r>
    <d v="2023-11-07T00:00:00"/>
    <x v="2"/>
    <x v="3"/>
    <x v="210"/>
    <n v="306.8"/>
    <n v="4"/>
    <x v="0"/>
    <x v="211"/>
    <n v="104.01"/>
    <x v="0"/>
  </r>
  <r>
    <d v="2023-09-26T00:00:00"/>
    <x v="1"/>
    <x v="5"/>
    <x v="211"/>
    <n v="79.05"/>
    <n v="3"/>
    <x v="1"/>
    <x v="212"/>
    <n v="89.293333333333337"/>
    <x v="1"/>
  </r>
  <r>
    <d v="2023-02-17T00:00:00"/>
    <x v="0"/>
    <x v="5"/>
    <x v="212"/>
    <n v="119.77"/>
    <n v="8"/>
    <x v="1"/>
    <x v="213"/>
    <n v="61.418750000000003"/>
    <x v="1"/>
  </r>
  <r>
    <d v="2023-11-05T00:00:00"/>
    <x v="1"/>
    <x v="2"/>
    <x v="213"/>
    <n v="30.05"/>
    <n v="3"/>
    <x v="0"/>
    <x v="214"/>
    <n v="30.936666666666667"/>
    <x v="0"/>
  </r>
  <r>
    <d v="2023-03-06T00:00:00"/>
    <x v="1"/>
    <x v="0"/>
    <x v="214"/>
    <n v="52.16"/>
    <n v="3"/>
    <x v="0"/>
    <x v="215"/>
    <n v="84.13333333333334"/>
    <x v="0"/>
  </r>
  <r>
    <d v="2023-12-27T00:00:00"/>
    <x v="3"/>
    <x v="3"/>
    <x v="215"/>
    <n v="92.37"/>
    <n v="5"/>
    <x v="0"/>
    <x v="216"/>
    <n v="71.717999999999989"/>
    <x v="0"/>
  </r>
  <r>
    <d v="2023-04-18T00:00:00"/>
    <x v="1"/>
    <x v="5"/>
    <x v="216"/>
    <n v="177.2"/>
    <n v="4"/>
    <x v="1"/>
    <x v="217"/>
    <n v="94.677499999999995"/>
    <x v="1"/>
  </r>
  <r>
    <d v="2023-01-09T00:00:00"/>
    <x v="2"/>
    <x v="3"/>
    <x v="217"/>
    <n v="45.06"/>
    <n v="3"/>
    <x v="0"/>
    <x v="218"/>
    <n v="49.673333333333339"/>
    <x v="0"/>
  </r>
  <r>
    <d v="2023-08-19T00:00:00"/>
    <x v="0"/>
    <x v="5"/>
    <x v="218"/>
    <n v="129.19"/>
    <n v="13"/>
    <x v="1"/>
    <x v="219"/>
    <n v="35.983846153846159"/>
    <x v="1"/>
  </r>
  <r>
    <d v="2023-12-20T00:00:00"/>
    <x v="1"/>
    <x v="2"/>
    <x v="219"/>
    <n v="113.09"/>
    <n v="3"/>
    <x v="1"/>
    <x v="220"/>
    <n v="89.616666666666674"/>
    <x v="1"/>
  </r>
  <r>
    <d v="2023-09-14T00:00:00"/>
    <x v="1"/>
    <x v="3"/>
    <x v="220"/>
    <n v="56.19"/>
    <n v="3"/>
    <x v="0"/>
    <x v="221"/>
    <n v="93.416666666666671"/>
    <x v="0"/>
  </r>
  <r>
    <d v="2023-04-24T00:00:00"/>
    <x v="0"/>
    <x v="1"/>
    <x v="221"/>
    <n v="23.71"/>
    <n v="1"/>
    <x v="0"/>
    <x v="222"/>
    <n v="79.78"/>
    <x v="0"/>
  </r>
  <r>
    <d v="2023-09-18T00:00:00"/>
    <x v="0"/>
    <x v="3"/>
    <x v="222"/>
    <n v="121.69"/>
    <n v="6"/>
    <x v="1"/>
    <x v="223"/>
    <n v="81.538333333333341"/>
    <x v="1"/>
  </r>
  <r>
    <d v="2023-04-24T00:00:00"/>
    <x v="0"/>
    <x v="3"/>
    <x v="223"/>
    <n v="337.48"/>
    <n v="6"/>
    <x v="0"/>
    <x v="224"/>
    <n v="69.570000000000007"/>
    <x v="0"/>
  </r>
  <r>
    <d v="2023-03-21T00:00:00"/>
    <x v="2"/>
    <x v="2"/>
    <x v="224"/>
    <n v="88.39"/>
    <n v="1"/>
    <x v="0"/>
    <x v="225"/>
    <n v="148.99"/>
    <x v="0"/>
  </r>
  <r>
    <d v="2023-07-14T00:00:00"/>
    <x v="1"/>
    <x v="1"/>
    <x v="225"/>
    <n v="38.770000000000003"/>
    <n v="2"/>
    <x v="1"/>
    <x v="226"/>
    <n v="78.334999999999994"/>
    <x v="1"/>
  </r>
  <r>
    <d v="2023-11-11T00:00:00"/>
    <x v="1"/>
    <x v="4"/>
    <x v="226"/>
    <n v="15.81"/>
    <n v="0"/>
    <x v="1"/>
    <x v="227"/>
    <n v="0"/>
    <x v="1"/>
  </r>
  <r>
    <d v="2023-08-15T00:00:00"/>
    <x v="0"/>
    <x v="4"/>
    <x v="227"/>
    <n v="77.92"/>
    <n v="3"/>
    <x v="1"/>
    <x v="228"/>
    <n v="104.11333333333333"/>
    <x v="1"/>
  </r>
  <r>
    <d v="2023-02-11T00:00:00"/>
    <x v="0"/>
    <x v="2"/>
    <x v="228"/>
    <n v="93.91"/>
    <n v="22"/>
    <x v="1"/>
    <x v="229"/>
    <n v="14.686818181818182"/>
    <x v="1"/>
  </r>
  <r>
    <d v="2023-09-15T00:00:00"/>
    <x v="2"/>
    <x v="0"/>
    <x v="229"/>
    <n v="132.91"/>
    <n v="16"/>
    <x v="0"/>
    <x v="230"/>
    <n v="23.987500000000001"/>
    <x v="0"/>
  </r>
  <r>
    <d v="2023-08-29T00:00:00"/>
    <x v="0"/>
    <x v="0"/>
    <x v="230"/>
    <n v="136.26"/>
    <n v="3"/>
    <x v="1"/>
    <x v="231"/>
    <n v="98.17"/>
    <x v="1"/>
  </r>
  <r>
    <d v="2023-10-24T00:00:00"/>
    <x v="3"/>
    <x v="5"/>
    <x v="231"/>
    <n v="76.72"/>
    <n v="5"/>
    <x v="0"/>
    <x v="232"/>
    <n v="35.595999999999997"/>
    <x v="0"/>
  </r>
  <r>
    <d v="2023-06-15T00:00:00"/>
    <x v="2"/>
    <x v="1"/>
    <x v="232"/>
    <n v="156.80000000000001"/>
    <n v="18"/>
    <x v="0"/>
    <x v="233"/>
    <n v="24.904444444444444"/>
    <x v="0"/>
  </r>
  <r>
    <d v="2023-08-23T00:00:00"/>
    <x v="2"/>
    <x v="4"/>
    <x v="233"/>
    <n v="192.68"/>
    <n v="3"/>
    <x v="0"/>
    <x v="234"/>
    <n v="102.21666666666665"/>
    <x v="0"/>
  </r>
  <r>
    <d v="2023-04-18T00:00:00"/>
    <x v="2"/>
    <x v="3"/>
    <x v="234"/>
    <n v="85.51"/>
    <n v="4"/>
    <x v="1"/>
    <x v="235"/>
    <n v="88.745000000000005"/>
    <x v="1"/>
  </r>
  <r>
    <d v="2023-08-30T00:00:00"/>
    <x v="0"/>
    <x v="2"/>
    <x v="235"/>
    <n v="114.4"/>
    <n v="37"/>
    <x v="1"/>
    <x v="236"/>
    <n v="12.292702702702702"/>
    <x v="1"/>
  </r>
  <r>
    <d v="2023-06-01T00:00:00"/>
    <x v="3"/>
    <x v="0"/>
    <x v="236"/>
    <n v="34.86"/>
    <n v="0"/>
    <x v="1"/>
    <x v="237"/>
    <n v="0"/>
    <x v="1"/>
  </r>
  <r>
    <d v="2023-04-03T00:00:00"/>
    <x v="2"/>
    <x v="1"/>
    <x v="237"/>
    <n v="147.26"/>
    <n v="16"/>
    <x v="0"/>
    <x v="238"/>
    <n v="30.385625000000001"/>
    <x v="0"/>
  </r>
  <r>
    <d v="2023-02-02T00:00:00"/>
    <x v="3"/>
    <x v="1"/>
    <x v="238"/>
    <n v="221.3"/>
    <n v="4"/>
    <x v="0"/>
    <x v="239"/>
    <n v="97.04"/>
    <x v="0"/>
  </r>
  <r>
    <d v="2023-01-16T00:00:00"/>
    <x v="0"/>
    <x v="0"/>
    <x v="239"/>
    <n v="88.64"/>
    <n v="4"/>
    <x v="0"/>
    <x v="240"/>
    <n v="89.905000000000001"/>
    <x v="0"/>
  </r>
  <r>
    <d v="2023-10-18T00:00:00"/>
    <x v="1"/>
    <x v="5"/>
    <x v="240"/>
    <n v="71.099999999999994"/>
    <n v="4"/>
    <x v="1"/>
    <x v="241"/>
    <n v="78.284999999999997"/>
    <x v="1"/>
  </r>
  <r>
    <d v="2023-08-03T00:00:00"/>
    <x v="1"/>
    <x v="4"/>
    <x v="241"/>
    <n v="106.54"/>
    <n v="12"/>
    <x v="0"/>
    <x v="242"/>
    <n v="37.340833333333329"/>
    <x v="0"/>
  </r>
  <r>
    <d v="2023-10-19T00:00:00"/>
    <x v="2"/>
    <x v="2"/>
    <x v="242"/>
    <n v="56.57"/>
    <n v="25"/>
    <x v="0"/>
    <x v="243"/>
    <n v="11.1532"/>
    <x v="0"/>
  </r>
  <r>
    <d v="2023-10-19T00:00:00"/>
    <x v="1"/>
    <x v="4"/>
    <x v="243"/>
    <n v="272.3"/>
    <n v="4"/>
    <x v="1"/>
    <x v="244"/>
    <n v="72.625"/>
    <x v="1"/>
  </r>
  <r>
    <d v="2023-10-05T00:00:00"/>
    <x v="2"/>
    <x v="1"/>
    <x v="244"/>
    <n v="29.65"/>
    <n v="2"/>
    <x v="0"/>
    <x v="245"/>
    <n v="51.25"/>
    <x v="0"/>
  </r>
  <r>
    <d v="2023-03-21T00:00:00"/>
    <x v="0"/>
    <x v="5"/>
    <x v="245"/>
    <n v="83.18"/>
    <n v="3"/>
    <x v="1"/>
    <x v="246"/>
    <n v="83.306666666666658"/>
    <x v="1"/>
  </r>
  <r>
    <d v="2023-10-03T00:00:00"/>
    <x v="2"/>
    <x v="0"/>
    <x v="246"/>
    <n v="91.87"/>
    <n v="6"/>
    <x v="1"/>
    <x v="247"/>
    <n v="63.185000000000002"/>
    <x v="1"/>
  </r>
  <r>
    <d v="2023-12-28T00:00:00"/>
    <x v="1"/>
    <x v="1"/>
    <x v="247"/>
    <n v="228.01"/>
    <n v="10"/>
    <x v="0"/>
    <x v="248"/>
    <n v="46.814999999999998"/>
    <x v="0"/>
  </r>
  <r>
    <d v="2023-02-15T00:00:00"/>
    <x v="3"/>
    <x v="5"/>
    <x v="248"/>
    <n v="21.03"/>
    <n v="0"/>
    <x v="1"/>
    <x v="249"/>
    <n v="0"/>
    <x v="1"/>
  </r>
  <r>
    <d v="2023-02-18T00:00:00"/>
    <x v="0"/>
    <x v="2"/>
    <x v="249"/>
    <n v="53.49"/>
    <n v="1"/>
    <x v="0"/>
    <x v="250"/>
    <n v="54.5"/>
    <x v="0"/>
  </r>
  <r>
    <d v="2023-04-17T00:00:00"/>
    <x v="3"/>
    <x v="4"/>
    <x v="250"/>
    <n v="66.33"/>
    <n v="5"/>
    <x v="1"/>
    <x v="251"/>
    <n v="53.725999999999999"/>
    <x v="1"/>
  </r>
  <r>
    <d v="2023-07-13T00:00:00"/>
    <x v="1"/>
    <x v="0"/>
    <x v="251"/>
    <n v="125.46"/>
    <n v="17"/>
    <x v="0"/>
    <x v="252"/>
    <n v="27.96764705882353"/>
    <x v="0"/>
  </r>
  <r>
    <d v="2023-06-15T00:00:00"/>
    <x v="2"/>
    <x v="1"/>
    <x v="252"/>
    <n v="185.9"/>
    <n v="19"/>
    <x v="1"/>
    <x v="253"/>
    <n v="24.583157894736843"/>
    <x v="1"/>
  </r>
  <r>
    <d v="2023-06-14T00:00:00"/>
    <x v="1"/>
    <x v="5"/>
    <x v="253"/>
    <n v="31.71"/>
    <n v="1"/>
    <x v="0"/>
    <x v="254"/>
    <n v="132.4"/>
    <x v="0"/>
  </r>
  <r>
    <d v="2023-05-19T00:00:00"/>
    <x v="0"/>
    <x v="3"/>
    <x v="254"/>
    <n v="139.51"/>
    <n v="15"/>
    <x v="1"/>
    <x v="255"/>
    <n v="31.041999999999998"/>
    <x v="1"/>
  </r>
  <r>
    <d v="2023-05-19T00:00:00"/>
    <x v="2"/>
    <x v="4"/>
    <x v="255"/>
    <n v="160.44999999999999"/>
    <n v="3"/>
    <x v="1"/>
    <x v="256"/>
    <n v="67.929999999999993"/>
    <x v="1"/>
  </r>
  <r>
    <d v="2023-08-07T00:00:00"/>
    <x v="3"/>
    <x v="1"/>
    <x v="256"/>
    <n v="235.68"/>
    <n v="5"/>
    <x v="1"/>
    <x v="257"/>
    <n v="98.332000000000008"/>
    <x v="1"/>
  </r>
  <r>
    <d v="2023-04-19T00:00:00"/>
    <x v="2"/>
    <x v="3"/>
    <x v="257"/>
    <n v="52.8"/>
    <n v="2"/>
    <x v="0"/>
    <x v="258"/>
    <n v="80.83"/>
    <x v="0"/>
  </r>
  <r>
    <d v="2023-01-16T00:00:00"/>
    <x v="2"/>
    <x v="1"/>
    <x v="258"/>
    <n v="253.99"/>
    <n v="10"/>
    <x v="0"/>
    <x v="259"/>
    <n v="38.494999999999997"/>
    <x v="0"/>
  </r>
  <r>
    <d v="2023-09-09T00:00:00"/>
    <x v="2"/>
    <x v="1"/>
    <x v="259"/>
    <n v="213.78"/>
    <n v="29"/>
    <x v="1"/>
    <x v="260"/>
    <n v="16.613793103448277"/>
    <x v="1"/>
  </r>
  <r>
    <d v="2023-12-04T00:00:00"/>
    <x v="2"/>
    <x v="3"/>
    <x v="260"/>
    <n v="15.59"/>
    <n v="1"/>
    <x v="0"/>
    <x v="261"/>
    <n v="50.67"/>
    <x v="0"/>
  </r>
  <r>
    <d v="2023-09-05T00:00:00"/>
    <x v="1"/>
    <x v="1"/>
    <x v="261"/>
    <n v="118.97"/>
    <n v="6"/>
    <x v="0"/>
    <x v="262"/>
    <n v="80.911666666666676"/>
    <x v="0"/>
  </r>
  <r>
    <d v="2023-09-02T00:00:00"/>
    <x v="3"/>
    <x v="3"/>
    <x v="262"/>
    <n v="225.64"/>
    <n v="6"/>
    <x v="1"/>
    <x v="263"/>
    <n v="60.330000000000005"/>
    <x v="1"/>
  </r>
  <r>
    <d v="2023-01-01T00:00:00"/>
    <x v="1"/>
    <x v="3"/>
    <x v="263"/>
    <n v="43.96"/>
    <n v="2"/>
    <x v="1"/>
    <x v="264"/>
    <n v="71.02"/>
    <x v="1"/>
  </r>
  <r>
    <d v="2023-04-22T00:00:00"/>
    <x v="1"/>
    <x v="2"/>
    <x v="264"/>
    <n v="184.3"/>
    <n v="4"/>
    <x v="0"/>
    <x v="265"/>
    <n v="68.857500000000002"/>
    <x v="0"/>
  </r>
  <r>
    <d v="2023-03-16T00:00:00"/>
    <x v="0"/>
    <x v="3"/>
    <x v="265"/>
    <n v="26.56"/>
    <n v="1"/>
    <x v="0"/>
    <x v="266"/>
    <n v="123.31"/>
    <x v="0"/>
  </r>
  <r>
    <d v="2023-12-25T00:00:00"/>
    <x v="0"/>
    <x v="3"/>
    <x v="266"/>
    <n v="103.7"/>
    <n v="27"/>
    <x v="0"/>
    <x v="267"/>
    <n v="13.581111111111111"/>
    <x v="0"/>
  </r>
  <r>
    <d v="2023-01-30T00:00:00"/>
    <x v="1"/>
    <x v="4"/>
    <x v="267"/>
    <n v="165.21"/>
    <n v="8"/>
    <x v="0"/>
    <x v="268"/>
    <n v="36.107500000000002"/>
    <x v="0"/>
  </r>
  <r>
    <d v="2023-09-26T00:00:00"/>
    <x v="2"/>
    <x v="3"/>
    <x v="268"/>
    <n v="34.74"/>
    <n v="1"/>
    <x v="0"/>
    <x v="269"/>
    <n v="130.47"/>
    <x v="0"/>
  </r>
  <r>
    <d v="2023-04-30T00:00:00"/>
    <x v="2"/>
    <x v="5"/>
    <x v="269"/>
    <n v="36.33"/>
    <n v="2"/>
    <x v="1"/>
    <x v="270"/>
    <n v="63.744999999999997"/>
    <x v="1"/>
  </r>
  <r>
    <d v="2023-06-25T00:00:00"/>
    <x v="0"/>
    <x v="3"/>
    <x v="270"/>
    <n v="87.48"/>
    <n v="5"/>
    <x v="1"/>
    <x v="271"/>
    <n v="36.94"/>
    <x v="1"/>
  </r>
  <r>
    <d v="2023-04-25T00:00:00"/>
    <x v="1"/>
    <x v="5"/>
    <x v="271"/>
    <n v="7.22"/>
    <n v="1"/>
    <x v="1"/>
    <x v="272"/>
    <n v="34.69"/>
    <x v="1"/>
  </r>
  <r>
    <d v="2023-10-29T00:00:00"/>
    <x v="0"/>
    <x v="2"/>
    <x v="272"/>
    <n v="223.63"/>
    <n v="5"/>
    <x v="1"/>
    <x v="273"/>
    <n v="77.467999999999989"/>
    <x v="1"/>
  </r>
  <r>
    <d v="2023-03-31T00:00:00"/>
    <x v="3"/>
    <x v="4"/>
    <x v="273"/>
    <n v="108.64"/>
    <n v="11"/>
    <x v="0"/>
    <x v="274"/>
    <n v="37.06727272727273"/>
    <x v="0"/>
  </r>
  <r>
    <d v="2023-02-18T00:00:00"/>
    <x v="1"/>
    <x v="3"/>
    <x v="274"/>
    <n v="67.900000000000006"/>
    <n v="6"/>
    <x v="1"/>
    <x v="275"/>
    <n v="49.946666666666665"/>
    <x v="1"/>
  </r>
  <r>
    <d v="2023-10-17T00:00:00"/>
    <x v="2"/>
    <x v="4"/>
    <x v="275"/>
    <n v="291.23"/>
    <n v="3"/>
    <x v="0"/>
    <x v="276"/>
    <n v="107.82"/>
    <x v="0"/>
  </r>
  <r>
    <d v="2023-02-05T00:00:00"/>
    <x v="2"/>
    <x v="0"/>
    <x v="276"/>
    <n v="56.59"/>
    <n v="3"/>
    <x v="1"/>
    <x v="277"/>
    <n v="87.316666666666663"/>
    <x v="1"/>
  </r>
  <r>
    <d v="2023-09-25T00:00:00"/>
    <x v="2"/>
    <x v="4"/>
    <x v="277"/>
    <n v="59.39"/>
    <n v="2"/>
    <x v="1"/>
    <x v="278"/>
    <n v="80.069999999999993"/>
    <x v="1"/>
  </r>
  <r>
    <d v="2023-10-12T00:00:00"/>
    <x v="0"/>
    <x v="4"/>
    <x v="278"/>
    <n v="216.37"/>
    <n v="3"/>
    <x v="0"/>
    <x v="279"/>
    <n v="87.160000000000011"/>
    <x v="0"/>
  </r>
  <r>
    <d v="2023-07-17T00:00:00"/>
    <x v="2"/>
    <x v="3"/>
    <x v="279"/>
    <n v="80.91"/>
    <n v="4"/>
    <x v="1"/>
    <x v="280"/>
    <n v="84.107500000000002"/>
    <x v="1"/>
  </r>
  <r>
    <d v="2023-02-17T00:00:00"/>
    <x v="1"/>
    <x v="0"/>
    <x v="280"/>
    <n v="418.62"/>
    <n v="25"/>
    <x v="0"/>
    <x v="281"/>
    <n v="18.487200000000001"/>
    <x v="0"/>
  </r>
  <r>
    <d v="2023-12-16T00:00:00"/>
    <x v="0"/>
    <x v="4"/>
    <x v="281"/>
    <n v="37.18"/>
    <n v="2"/>
    <x v="1"/>
    <x v="282"/>
    <n v="91.814999999999998"/>
    <x v="1"/>
  </r>
  <r>
    <d v="2023-01-07T00:00:00"/>
    <x v="0"/>
    <x v="3"/>
    <x v="282"/>
    <n v="88.54"/>
    <n v="4"/>
    <x v="0"/>
    <x v="283"/>
    <n v="105.9375"/>
    <x v="0"/>
  </r>
  <r>
    <d v="2023-04-14T00:00:00"/>
    <x v="2"/>
    <x v="2"/>
    <x v="283"/>
    <n v="53.2"/>
    <n v="4"/>
    <x v="0"/>
    <x v="284"/>
    <n v="66.385000000000005"/>
    <x v="0"/>
  </r>
  <r>
    <d v="2023-07-25T00:00:00"/>
    <x v="1"/>
    <x v="5"/>
    <x v="284"/>
    <n v="178.38"/>
    <n v="5"/>
    <x v="1"/>
    <x v="285"/>
    <n v="47.533999999999999"/>
    <x v="1"/>
  </r>
  <r>
    <d v="2023-06-20T00:00:00"/>
    <x v="1"/>
    <x v="5"/>
    <x v="285"/>
    <n v="112.55"/>
    <n v="2"/>
    <x v="1"/>
    <x v="286"/>
    <n v="127.05"/>
    <x v="1"/>
  </r>
  <r>
    <d v="2023-02-04T00:00:00"/>
    <x v="3"/>
    <x v="4"/>
    <x v="286"/>
    <n v="45.89"/>
    <n v="4"/>
    <x v="0"/>
    <x v="287"/>
    <n v="44.397500000000001"/>
    <x v="0"/>
  </r>
  <r>
    <d v="2023-06-14T00:00:00"/>
    <x v="0"/>
    <x v="4"/>
    <x v="287"/>
    <n v="304.67"/>
    <n v="21"/>
    <x v="1"/>
    <x v="288"/>
    <n v="17.153809523809525"/>
    <x v="1"/>
  </r>
  <r>
    <d v="2023-04-02T00:00:00"/>
    <x v="0"/>
    <x v="5"/>
    <x v="288"/>
    <n v="122.13"/>
    <n v="5"/>
    <x v="1"/>
    <x v="289"/>
    <n v="94.263999999999996"/>
    <x v="1"/>
  </r>
  <r>
    <d v="2023-01-07T00:00:00"/>
    <x v="3"/>
    <x v="2"/>
    <x v="289"/>
    <n v="73.17"/>
    <n v="3"/>
    <x v="0"/>
    <x v="290"/>
    <n v="79.913333333333341"/>
    <x v="0"/>
  </r>
  <r>
    <d v="2023-04-25T00:00:00"/>
    <x v="0"/>
    <x v="3"/>
    <x v="290"/>
    <n v="152.6"/>
    <n v="6"/>
    <x v="1"/>
    <x v="291"/>
    <n v="60.761666666666663"/>
    <x v="1"/>
  </r>
  <r>
    <d v="2023-06-10T00:00:00"/>
    <x v="3"/>
    <x v="3"/>
    <x v="291"/>
    <n v="7.76"/>
    <n v="0"/>
    <x v="1"/>
    <x v="292"/>
    <n v="0"/>
    <x v="1"/>
  </r>
  <r>
    <d v="2023-01-19T00:00:00"/>
    <x v="2"/>
    <x v="1"/>
    <x v="292"/>
    <n v="40.68"/>
    <n v="1"/>
    <x v="1"/>
    <x v="293"/>
    <n v="153.63999999999999"/>
    <x v="1"/>
  </r>
  <r>
    <d v="2023-12-02T00:00:00"/>
    <x v="3"/>
    <x v="2"/>
    <x v="293"/>
    <n v="7.67"/>
    <n v="0"/>
    <x v="0"/>
    <x v="294"/>
    <n v="0"/>
    <x v="0"/>
  </r>
  <r>
    <d v="2023-01-08T00:00:00"/>
    <x v="1"/>
    <x v="5"/>
    <x v="294"/>
    <n v="24.56"/>
    <n v="1"/>
    <x v="0"/>
    <x v="295"/>
    <n v="62.32"/>
    <x v="0"/>
  </r>
  <r>
    <d v="2023-01-06T00:00:00"/>
    <x v="3"/>
    <x v="4"/>
    <x v="295"/>
    <n v="181.89"/>
    <n v="4"/>
    <x v="0"/>
    <x v="296"/>
    <n v="110.7975"/>
    <x v="0"/>
  </r>
  <r>
    <d v="2023-01-03T00:00:00"/>
    <x v="1"/>
    <x v="5"/>
    <x v="296"/>
    <n v="219.71"/>
    <n v="7"/>
    <x v="1"/>
    <x v="297"/>
    <n v="35.78142857142857"/>
    <x v="1"/>
  </r>
  <r>
    <d v="2023-08-01T00:00:00"/>
    <x v="3"/>
    <x v="5"/>
    <x v="297"/>
    <n v="14.64"/>
    <n v="1"/>
    <x v="1"/>
    <x v="288"/>
    <n v="40.56"/>
    <x v="1"/>
  </r>
  <r>
    <d v="2023-11-18T00:00:00"/>
    <x v="1"/>
    <x v="2"/>
    <x v="298"/>
    <n v="39.67"/>
    <n v="14"/>
    <x v="0"/>
    <x v="298"/>
    <n v="12.902142857142858"/>
    <x v="0"/>
  </r>
  <r>
    <d v="2023-06-10T00:00:00"/>
    <x v="2"/>
    <x v="4"/>
    <x v="299"/>
    <n v="99.07"/>
    <n v="5"/>
    <x v="0"/>
    <x v="299"/>
    <n v="98.415999999999997"/>
    <x v="0"/>
  </r>
  <r>
    <d v="2023-06-20T00:00:00"/>
    <x v="0"/>
    <x v="0"/>
    <x v="300"/>
    <n v="207.78"/>
    <n v="8"/>
    <x v="1"/>
    <x v="300"/>
    <n v="37.10125"/>
    <x v="1"/>
  </r>
  <r>
    <d v="2023-06-29T00:00:00"/>
    <x v="0"/>
    <x v="0"/>
    <x v="301"/>
    <n v="70.17"/>
    <n v="4"/>
    <x v="0"/>
    <x v="301"/>
    <n v="37.087499999999999"/>
    <x v="0"/>
  </r>
  <r>
    <d v="2023-04-23T00:00:00"/>
    <x v="2"/>
    <x v="4"/>
    <x v="302"/>
    <n v="174.88"/>
    <n v="3"/>
    <x v="0"/>
    <x v="302"/>
    <n v="73.046666666666667"/>
    <x v="0"/>
  </r>
  <r>
    <d v="2023-11-28T00:00:00"/>
    <x v="1"/>
    <x v="2"/>
    <x v="303"/>
    <n v="49.08"/>
    <n v="4"/>
    <x v="0"/>
    <x v="303"/>
    <n v="57.435000000000002"/>
    <x v="0"/>
  </r>
  <r>
    <d v="2023-02-17T00:00:00"/>
    <x v="3"/>
    <x v="2"/>
    <x v="304"/>
    <n v="147.09"/>
    <n v="3"/>
    <x v="0"/>
    <x v="304"/>
    <n v="95.103333333333339"/>
    <x v="0"/>
  </r>
  <r>
    <d v="2023-07-15T00:00:00"/>
    <x v="0"/>
    <x v="1"/>
    <x v="305"/>
    <n v="106.74"/>
    <n v="8"/>
    <x v="0"/>
    <x v="305"/>
    <n v="60.922499999999999"/>
    <x v="0"/>
  </r>
  <r>
    <d v="2023-10-15T00:00:00"/>
    <x v="3"/>
    <x v="4"/>
    <x v="306"/>
    <n v="60.72"/>
    <n v="3"/>
    <x v="1"/>
    <x v="306"/>
    <n v="76.186666666666667"/>
    <x v="1"/>
  </r>
  <r>
    <d v="2023-08-25T00:00:00"/>
    <x v="2"/>
    <x v="2"/>
    <x v="307"/>
    <n v="70.66"/>
    <n v="3"/>
    <x v="0"/>
    <x v="307"/>
    <n v="108.42333333333333"/>
    <x v="0"/>
  </r>
  <r>
    <d v="2023-02-15T00:00:00"/>
    <x v="1"/>
    <x v="4"/>
    <x v="308"/>
    <n v="25.86"/>
    <n v="1"/>
    <x v="0"/>
    <x v="308"/>
    <n v="55.73"/>
    <x v="0"/>
  </r>
  <r>
    <d v="2023-04-15T00:00:00"/>
    <x v="2"/>
    <x v="4"/>
    <x v="309"/>
    <n v="14.26"/>
    <n v="2"/>
    <x v="1"/>
    <x v="309"/>
    <n v="25.295000000000002"/>
    <x v="1"/>
  </r>
  <r>
    <d v="2023-06-02T00:00:00"/>
    <x v="0"/>
    <x v="1"/>
    <x v="310"/>
    <n v="185.08"/>
    <n v="6"/>
    <x v="1"/>
    <x v="310"/>
    <n v="72.416666666666671"/>
    <x v="1"/>
  </r>
  <r>
    <d v="2023-06-07T00:00:00"/>
    <x v="1"/>
    <x v="3"/>
    <x v="311"/>
    <n v="209.32"/>
    <n v="3"/>
    <x v="1"/>
    <x v="311"/>
    <n v="102.97333333333334"/>
    <x v="1"/>
  </r>
  <r>
    <d v="2023-02-27T00:00:00"/>
    <x v="0"/>
    <x v="5"/>
    <x v="312"/>
    <n v="17.14"/>
    <n v="3"/>
    <x v="0"/>
    <x v="312"/>
    <n v="27.39"/>
    <x v="0"/>
  </r>
  <r>
    <d v="2023-12-26T00:00:00"/>
    <x v="2"/>
    <x v="4"/>
    <x v="313"/>
    <n v="243.51"/>
    <n v="15"/>
    <x v="0"/>
    <x v="313"/>
    <n v="28.113999999999997"/>
    <x v="0"/>
  </r>
  <r>
    <d v="2023-10-08T00:00:00"/>
    <x v="3"/>
    <x v="1"/>
    <x v="314"/>
    <n v="113.57"/>
    <n v="4"/>
    <x v="0"/>
    <x v="314"/>
    <n v="65.680000000000007"/>
    <x v="0"/>
  </r>
  <r>
    <d v="2023-08-05T00:00:00"/>
    <x v="1"/>
    <x v="4"/>
    <x v="315"/>
    <n v="74.47"/>
    <n v="12"/>
    <x v="1"/>
    <x v="315"/>
    <n v="20.405833333333334"/>
    <x v="1"/>
  </r>
  <r>
    <d v="2023-12-02T00:00:00"/>
    <x v="0"/>
    <x v="1"/>
    <x v="316"/>
    <n v="55.96"/>
    <n v="3"/>
    <x v="1"/>
    <x v="316"/>
    <n v="91.23"/>
    <x v="1"/>
  </r>
  <r>
    <d v="2023-09-07T00:00:00"/>
    <x v="0"/>
    <x v="5"/>
    <x v="317"/>
    <n v="99.64"/>
    <n v="5"/>
    <x v="1"/>
    <x v="317"/>
    <n v="64.634"/>
    <x v="1"/>
  </r>
  <r>
    <d v="2023-07-27T00:00:00"/>
    <x v="0"/>
    <x v="2"/>
    <x v="318"/>
    <n v="216.07"/>
    <n v="3"/>
    <x v="0"/>
    <x v="318"/>
    <n v="82.06"/>
    <x v="0"/>
  </r>
  <r>
    <d v="2023-04-02T00:00:00"/>
    <x v="1"/>
    <x v="3"/>
    <x v="319"/>
    <n v="307.52"/>
    <n v="4"/>
    <x v="1"/>
    <x v="319"/>
    <n v="84.887500000000003"/>
    <x v="1"/>
  </r>
  <r>
    <d v="2023-05-14T00:00:00"/>
    <x v="2"/>
    <x v="1"/>
    <x v="320"/>
    <n v="160.03"/>
    <n v="8"/>
    <x v="0"/>
    <x v="320"/>
    <n v="62.262500000000003"/>
    <x v="0"/>
  </r>
  <r>
    <d v="2023-03-26T00:00:00"/>
    <x v="1"/>
    <x v="2"/>
    <x v="321"/>
    <n v="37.299999999999997"/>
    <n v="1"/>
    <x v="0"/>
    <x v="321"/>
    <n v="77.83"/>
    <x v="0"/>
  </r>
  <r>
    <d v="2023-07-22T00:00:00"/>
    <x v="0"/>
    <x v="0"/>
    <x v="322"/>
    <n v="154.88999999999999"/>
    <n v="5"/>
    <x v="1"/>
    <x v="322"/>
    <n v="47.25"/>
    <x v="1"/>
  </r>
  <r>
    <d v="2023-05-19T00:00:00"/>
    <x v="0"/>
    <x v="0"/>
    <x v="323"/>
    <n v="71.709999999999994"/>
    <n v="1"/>
    <x v="0"/>
    <x v="323"/>
    <n v="93.95"/>
    <x v="0"/>
  </r>
  <r>
    <d v="2023-06-11T00:00:00"/>
    <x v="2"/>
    <x v="2"/>
    <x v="324"/>
    <n v="90.76"/>
    <n v="6"/>
    <x v="1"/>
    <x v="324"/>
    <n v="42.816666666666663"/>
    <x v="1"/>
  </r>
  <r>
    <d v="2023-08-04T00:00:00"/>
    <x v="3"/>
    <x v="4"/>
    <x v="325"/>
    <n v="38.85"/>
    <n v="3"/>
    <x v="1"/>
    <x v="325"/>
    <n v="48.806666666666665"/>
    <x v="1"/>
  </r>
  <r>
    <d v="2023-06-07T00:00:00"/>
    <x v="0"/>
    <x v="2"/>
    <x v="326"/>
    <n v="39.229999999999997"/>
    <n v="1"/>
    <x v="0"/>
    <x v="326"/>
    <n v="147.01"/>
    <x v="0"/>
  </r>
  <r>
    <d v="2023-10-13T00:00:00"/>
    <x v="0"/>
    <x v="3"/>
    <x v="327"/>
    <n v="35.01"/>
    <n v="1"/>
    <x v="0"/>
    <x v="327"/>
    <n v="72.36"/>
    <x v="0"/>
  </r>
  <r>
    <d v="2023-02-02T00:00:00"/>
    <x v="3"/>
    <x v="4"/>
    <x v="328"/>
    <n v="154.13"/>
    <n v="19"/>
    <x v="0"/>
    <x v="328"/>
    <n v="20.178421052631577"/>
    <x v="0"/>
  </r>
  <r>
    <d v="2023-04-19T00:00:00"/>
    <x v="3"/>
    <x v="2"/>
    <x v="329"/>
    <n v="55.98"/>
    <n v="1"/>
    <x v="0"/>
    <x v="329"/>
    <n v="167.7"/>
    <x v="0"/>
  </r>
  <r>
    <d v="2023-04-14T00:00:00"/>
    <x v="0"/>
    <x v="4"/>
    <x v="330"/>
    <n v="140.77000000000001"/>
    <n v="17"/>
    <x v="0"/>
    <x v="330"/>
    <n v="28.468235294117648"/>
    <x v="0"/>
  </r>
  <r>
    <d v="2023-04-18T00:00:00"/>
    <x v="2"/>
    <x v="0"/>
    <x v="331"/>
    <n v="98.61"/>
    <n v="12"/>
    <x v="1"/>
    <x v="331"/>
    <n v="35.797499999999999"/>
    <x v="1"/>
  </r>
  <r>
    <d v="2023-08-19T00:00:00"/>
    <x v="0"/>
    <x v="1"/>
    <x v="332"/>
    <n v="24.73"/>
    <n v="1"/>
    <x v="1"/>
    <x v="332"/>
    <n v="122.29"/>
    <x v="1"/>
  </r>
  <r>
    <d v="2023-08-28T00:00:00"/>
    <x v="3"/>
    <x v="0"/>
    <x v="333"/>
    <n v="29.43"/>
    <n v="9"/>
    <x v="0"/>
    <x v="333"/>
    <n v="12.695555555555556"/>
    <x v="0"/>
  </r>
  <r>
    <d v="2023-09-30T00:00:00"/>
    <x v="1"/>
    <x v="1"/>
    <x v="334"/>
    <n v="211.95"/>
    <n v="26"/>
    <x v="1"/>
    <x v="334"/>
    <n v="18.489230769230769"/>
    <x v="1"/>
  </r>
  <r>
    <d v="2023-01-15T00:00:00"/>
    <x v="3"/>
    <x v="3"/>
    <x v="335"/>
    <n v="28.32"/>
    <n v="1"/>
    <x v="1"/>
    <x v="335"/>
    <n v="140.07"/>
    <x v="1"/>
  </r>
  <r>
    <d v="2023-05-26T00:00:00"/>
    <x v="2"/>
    <x v="5"/>
    <x v="336"/>
    <n v="182.46"/>
    <n v="4"/>
    <x v="0"/>
    <x v="336"/>
    <n v="88.91"/>
    <x v="0"/>
  </r>
  <r>
    <d v="2023-11-10T00:00:00"/>
    <x v="1"/>
    <x v="2"/>
    <x v="337"/>
    <n v="106.43"/>
    <n v="4"/>
    <x v="1"/>
    <x v="337"/>
    <n v="48.0075"/>
    <x v="1"/>
  </r>
  <r>
    <d v="2023-04-26T00:00:00"/>
    <x v="2"/>
    <x v="3"/>
    <x v="338"/>
    <n v="40.479999999999997"/>
    <n v="12"/>
    <x v="1"/>
    <x v="338"/>
    <n v="15.536666666666667"/>
    <x v="1"/>
  </r>
  <r>
    <d v="2023-06-10T00:00:00"/>
    <x v="0"/>
    <x v="1"/>
    <x v="339"/>
    <n v="64.97"/>
    <n v="5"/>
    <x v="0"/>
    <x v="339"/>
    <n v="46.862000000000002"/>
    <x v="0"/>
  </r>
  <r>
    <d v="2023-03-13T00:00:00"/>
    <x v="2"/>
    <x v="2"/>
    <x v="340"/>
    <n v="42.14"/>
    <n v="0"/>
    <x v="1"/>
    <x v="340"/>
    <n v="0"/>
    <x v="1"/>
  </r>
  <r>
    <d v="2023-04-23T00:00:00"/>
    <x v="1"/>
    <x v="1"/>
    <x v="341"/>
    <n v="103.09"/>
    <n v="11"/>
    <x v="0"/>
    <x v="341"/>
    <n v="45.296363636363637"/>
    <x v="0"/>
  </r>
  <r>
    <d v="2023-06-16T00:00:00"/>
    <x v="1"/>
    <x v="3"/>
    <x v="342"/>
    <n v="122.91"/>
    <n v="2"/>
    <x v="1"/>
    <x v="342"/>
    <n v="94.504999999999995"/>
    <x v="1"/>
  </r>
  <r>
    <d v="2023-12-28T00:00:00"/>
    <x v="3"/>
    <x v="2"/>
    <x v="343"/>
    <n v="100.11"/>
    <n v="10"/>
    <x v="0"/>
    <x v="343"/>
    <n v="43.301000000000002"/>
    <x v="0"/>
  </r>
  <r>
    <d v="2023-09-04T00:00:00"/>
    <x v="0"/>
    <x v="2"/>
    <x v="344"/>
    <n v="66.569999999999993"/>
    <n v="7"/>
    <x v="0"/>
    <x v="344"/>
    <n v="36.648571428571429"/>
    <x v="0"/>
  </r>
  <r>
    <d v="2023-08-11T00:00:00"/>
    <x v="1"/>
    <x v="3"/>
    <x v="345"/>
    <n v="116.63"/>
    <n v="3"/>
    <x v="1"/>
    <x v="345"/>
    <n v="92.720000000000013"/>
    <x v="1"/>
  </r>
  <r>
    <d v="2023-10-26T00:00:00"/>
    <x v="1"/>
    <x v="1"/>
    <x v="346"/>
    <n v="102.13"/>
    <n v="4"/>
    <x v="1"/>
    <x v="346"/>
    <n v="71.55"/>
    <x v="1"/>
  </r>
  <r>
    <d v="2023-02-10T00:00:00"/>
    <x v="1"/>
    <x v="0"/>
    <x v="347"/>
    <n v="45.04"/>
    <n v="2"/>
    <x v="1"/>
    <x v="347"/>
    <n v="77.125"/>
    <x v="1"/>
  </r>
  <r>
    <d v="2023-01-08T00:00:00"/>
    <x v="3"/>
    <x v="3"/>
    <x v="348"/>
    <n v="104.54"/>
    <n v="19"/>
    <x v="1"/>
    <x v="348"/>
    <n v="20.349473684210526"/>
    <x v="1"/>
  </r>
  <r>
    <d v="2023-07-27T00:00:00"/>
    <x v="1"/>
    <x v="1"/>
    <x v="349"/>
    <n v="53.76"/>
    <n v="5"/>
    <x v="1"/>
    <x v="349"/>
    <n v="38.875999999999998"/>
    <x v="1"/>
  </r>
  <r>
    <d v="2023-04-20T00:00:00"/>
    <x v="2"/>
    <x v="3"/>
    <x v="350"/>
    <n v="245.85"/>
    <n v="4"/>
    <x v="0"/>
    <x v="350"/>
    <n v="99.17"/>
    <x v="0"/>
  </r>
  <r>
    <d v="2023-08-20T00:00:00"/>
    <x v="3"/>
    <x v="4"/>
    <x v="351"/>
    <n v="131.81"/>
    <n v="6"/>
    <x v="1"/>
    <x v="351"/>
    <n v="77.070000000000007"/>
    <x v="1"/>
  </r>
  <r>
    <d v="2023-11-06T00:00:00"/>
    <x v="0"/>
    <x v="1"/>
    <x v="352"/>
    <n v="93.56"/>
    <n v="4"/>
    <x v="1"/>
    <x v="352"/>
    <n v="96.14"/>
    <x v="1"/>
  </r>
  <r>
    <d v="2023-07-10T00:00:00"/>
    <x v="0"/>
    <x v="2"/>
    <x v="353"/>
    <n v="24.41"/>
    <n v="11"/>
    <x v="0"/>
    <x v="353"/>
    <n v="10.159090909090908"/>
    <x v="0"/>
  </r>
  <r>
    <d v="2023-08-20T00:00:00"/>
    <x v="2"/>
    <x v="1"/>
    <x v="354"/>
    <n v="82.99"/>
    <n v="4"/>
    <x v="0"/>
    <x v="354"/>
    <n v="49.674999999999997"/>
    <x v="0"/>
  </r>
  <r>
    <d v="2023-11-08T00:00:00"/>
    <x v="2"/>
    <x v="0"/>
    <x v="355"/>
    <n v="48.81"/>
    <n v="3"/>
    <x v="0"/>
    <x v="355"/>
    <n v="31.823333333333334"/>
    <x v="0"/>
  </r>
  <r>
    <d v="2023-07-21T00:00:00"/>
    <x v="3"/>
    <x v="4"/>
    <x v="356"/>
    <n v="37.97"/>
    <n v="0"/>
    <x v="1"/>
    <x v="356"/>
    <n v="0"/>
    <x v="1"/>
  </r>
  <r>
    <d v="2023-10-03T00:00:00"/>
    <x v="3"/>
    <x v="4"/>
    <x v="357"/>
    <n v="113.27"/>
    <n v="5"/>
    <x v="1"/>
    <x v="357"/>
    <n v="44.35"/>
    <x v="1"/>
  </r>
  <r>
    <d v="2023-07-21T00:00:00"/>
    <x v="3"/>
    <x v="2"/>
    <x v="358"/>
    <n v="181.78"/>
    <n v="12"/>
    <x v="0"/>
    <x v="358"/>
    <n v="24.6525"/>
    <x v="0"/>
  </r>
  <r>
    <d v="2023-07-02T00:00:00"/>
    <x v="0"/>
    <x v="0"/>
    <x v="359"/>
    <n v="88.18"/>
    <n v="7"/>
    <x v="1"/>
    <x v="359"/>
    <n v="46.832857142857144"/>
    <x v="1"/>
  </r>
  <r>
    <d v="2023-09-28T00:00:00"/>
    <x v="3"/>
    <x v="0"/>
    <x v="360"/>
    <n v="99.85"/>
    <n v="9"/>
    <x v="1"/>
    <x v="360"/>
    <n v="50.016666666666666"/>
    <x v="1"/>
  </r>
  <r>
    <d v="2023-11-25T00:00:00"/>
    <x v="2"/>
    <x v="2"/>
    <x v="361"/>
    <n v="120.92"/>
    <n v="2"/>
    <x v="0"/>
    <x v="361"/>
    <n v="73.355000000000004"/>
    <x v="0"/>
  </r>
  <r>
    <d v="2023-06-16T00:00:00"/>
    <x v="2"/>
    <x v="4"/>
    <x v="362"/>
    <n v="76.959999999999994"/>
    <n v="5"/>
    <x v="1"/>
    <x v="362"/>
    <n v="51.344000000000008"/>
    <x v="1"/>
  </r>
  <r>
    <d v="2023-04-24T00:00:00"/>
    <x v="3"/>
    <x v="5"/>
    <x v="363"/>
    <n v="80.510000000000005"/>
    <n v="4"/>
    <x v="1"/>
    <x v="363"/>
    <n v="72.432500000000005"/>
    <x v="1"/>
  </r>
  <r>
    <d v="2023-04-24T00:00:00"/>
    <x v="0"/>
    <x v="2"/>
    <x v="364"/>
    <n v="296.5"/>
    <n v="4"/>
    <x v="0"/>
    <x v="364"/>
    <n v="88.94"/>
    <x v="0"/>
  </r>
  <r>
    <d v="2023-06-29T00:00:00"/>
    <x v="2"/>
    <x v="2"/>
    <x v="365"/>
    <n v="112.22"/>
    <n v="4"/>
    <x v="0"/>
    <x v="365"/>
    <n v="63.752499999999998"/>
    <x v="0"/>
  </r>
  <r>
    <d v="2023-08-07T00:00:00"/>
    <x v="3"/>
    <x v="2"/>
    <x v="366"/>
    <n v="41.38"/>
    <n v="1"/>
    <x v="0"/>
    <x v="366"/>
    <n v="125.76"/>
    <x v="0"/>
  </r>
  <r>
    <d v="2023-03-02T00:00:00"/>
    <x v="0"/>
    <x v="0"/>
    <x v="367"/>
    <n v="111.66"/>
    <n v="6"/>
    <x v="0"/>
    <x v="367"/>
    <n v="48.550000000000004"/>
    <x v="0"/>
  </r>
  <r>
    <d v="2023-03-15T00:00:00"/>
    <x v="1"/>
    <x v="2"/>
    <x v="368"/>
    <n v="64.41"/>
    <n v="7"/>
    <x v="1"/>
    <x v="368"/>
    <n v="33.901428571428575"/>
    <x v="1"/>
  </r>
  <r>
    <d v="2023-07-03T00:00:00"/>
    <x v="1"/>
    <x v="5"/>
    <x v="369"/>
    <n v="62.62"/>
    <n v="2"/>
    <x v="1"/>
    <x v="369"/>
    <n v="84.91"/>
    <x v="1"/>
  </r>
  <r>
    <d v="2023-09-11T00:00:00"/>
    <x v="2"/>
    <x v="1"/>
    <x v="370"/>
    <n v="78.72"/>
    <n v="2"/>
    <x v="1"/>
    <x v="370"/>
    <n v="94.95"/>
    <x v="1"/>
  </r>
  <r>
    <d v="2023-01-23T00:00:00"/>
    <x v="2"/>
    <x v="0"/>
    <x v="371"/>
    <n v="6.5"/>
    <n v="0"/>
    <x v="0"/>
    <x v="371"/>
    <n v="0"/>
    <x v="0"/>
  </r>
  <r>
    <d v="2023-06-26T00:00:00"/>
    <x v="0"/>
    <x v="4"/>
    <x v="372"/>
    <n v="120.4"/>
    <n v="3"/>
    <x v="1"/>
    <x v="372"/>
    <n v="95.33"/>
    <x v="1"/>
  </r>
  <r>
    <d v="2023-05-30T00:00:00"/>
    <x v="0"/>
    <x v="5"/>
    <x v="373"/>
    <n v="28.66"/>
    <n v="7"/>
    <x v="1"/>
    <x v="373"/>
    <n v="17.995714285714286"/>
    <x v="1"/>
  </r>
  <r>
    <d v="2023-11-24T00:00:00"/>
    <x v="3"/>
    <x v="0"/>
    <x v="374"/>
    <n v="162.05000000000001"/>
    <n v="7"/>
    <x v="0"/>
    <x v="374"/>
    <n v="63.128571428571426"/>
    <x v="0"/>
  </r>
  <r>
    <d v="2023-08-30T00:00:00"/>
    <x v="0"/>
    <x v="4"/>
    <x v="375"/>
    <n v="264.67"/>
    <n v="12"/>
    <x v="1"/>
    <x v="375"/>
    <n v="38.905000000000001"/>
    <x v="1"/>
  </r>
  <r>
    <d v="2023-07-28T00:00:00"/>
    <x v="0"/>
    <x v="4"/>
    <x v="376"/>
    <n v="141.38"/>
    <n v="11"/>
    <x v="0"/>
    <x v="376"/>
    <n v="41.787272727272729"/>
    <x v="0"/>
  </r>
  <r>
    <d v="2023-03-19T00:00:00"/>
    <x v="1"/>
    <x v="1"/>
    <x v="377"/>
    <n v="58.94"/>
    <n v="2"/>
    <x v="0"/>
    <x v="377"/>
    <n v="82.515000000000001"/>
    <x v="0"/>
  </r>
  <r>
    <d v="2023-01-27T00:00:00"/>
    <x v="2"/>
    <x v="4"/>
    <x v="378"/>
    <n v="56.55"/>
    <n v="1"/>
    <x v="0"/>
    <x v="378"/>
    <n v="65.989999999999995"/>
    <x v="0"/>
  </r>
  <r>
    <d v="2023-06-01T00:00:00"/>
    <x v="0"/>
    <x v="4"/>
    <x v="379"/>
    <n v="53.52"/>
    <n v="2"/>
    <x v="1"/>
    <x v="379"/>
    <n v="62.46"/>
    <x v="1"/>
  </r>
  <r>
    <d v="2023-08-12T00:00:00"/>
    <x v="1"/>
    <x v="4"/>
    <x v="380"/>
    <n v="5.57"/>
    <n v="0"/>
    <x v="0"/>
    <x v="380"/>
    <n v="0"/>
    <x v="0"/>
  </r>
  <r>
    <d v="2023-01-06T00:00:00"/>
    <x v="3"/>
    <x v="3"/>
    <x v="381"/>
    <n v="70.849999999999994"/>
    <n v="6"/>
    <x v="0"/>
    <x v="381"/>
    <n v="40.550000000000004"/>
    <x v="0"/>
  </r>
  <r>
    <d v="2023-02-15T00:00:00"/>
    <x v="1"/>
    <x v="1"/>
    <x v="382"/>
    <n v="11.36"/>
    <n v="0"/>
    <x v="1"/>
    <x v="382"/>
    <n v="0"/>
    <x v="1"/>
  </r>
  <r>
    <d v="2023-03-10T00:00:00"/>
    <x v="1"/>
    <x v="5"/>
    <x v="383"/>
    <n v="174.19"/>
    <n v="10"/>
    <x v="0"/>
    <x v="383"/>
    <n v="45.801000000000002"/>
    <x v="0"/>
  </r>
  <r>
    <d v="2023-09-09T00:00:00"/>
    <x v="3"/>
    <x v="5"/>
    <x v="384"/>
    <n v="225.56"/>
    <n v="4"/>
    <x v="0"/>
    <x v="384"/>
    <n v="94.347499999999997"/>
    <x v="0"/>
  </r>
  <r>
    <d v="2023-05-05T00:00:00"/>
    <x v="0"/>
    <x v="4"/>
    <x v="385"/>
    <n v="200.55"/>
    <n v="13"/>
    <x v="1"/>
    <x v="385"/>
    <n v="35.332307692307694"/>
    <x v="1"/>
  </r>
  <r>
    <d v="2023-05-14T00:00:00"/>
    <x v="1"/>
    <x v="0"/>
    <x v="386"/>
    <n v="56.51"/>
    <n v="4"/>
    <x v="0"/>
    <x v="386"/>
    <n v="48.73"/>
    <x v="0"/>
  </r>
  <r>
    <d v="2023-06-11T00:00:00"/>
    <x v="3"/>
    <x v="4"/>
    <x v="387"/>
    <n v="32.729999999999997"/>
    <n v="3"/>
    <x v="0"/>
    <x v="387"/>
    <n v="30.706666666666667"/>
    <x v="0"/>
  </r>
  <r>
    <d v="2023-03-09T00:00:00"/>
    <x v="2"/>
    <x v="5"/>
    <x v="388"/>
    <n v="13.77"/>
    <n v="0"/>
    <x v="1"/>
    <x v="388"/>
    <n v="0"/>
    <x v="1"/>
  </r>
  <r>
    <d v="2023-06-07T00:00:00"/>
    <x v="2"/>
    <x v="3"/>
    <x v="389"/>
    <n v="130.69"/>
    <n v="12"/>
    <x v="1"/>
    <x v="389"/>
    <n v="15.655000000000001"/>
    <x v="1"/>
  </r>
  <r>
    <d v="2023-06-21T00:00:00"/>
    <x v="1"/>
    <x v="2"/>
    <x v="390"/>
    <n v="68.28"/>
    <n v="20"/>
    <x v="1"/>
    <x v="390"/>
    <n v="13.285"/>
    <x v="1"/>
  </r>
  <r>
    <d v="2023-11-11T00:00:00"/>
    <x v="1"/>
    <x v="3"/>
    <x v="391"/>
    <n v="88.22"/>
    <n v="7"/>
    <x v="0"/>
    <x v="391"/>
    <n v="59.10857142857143"/>
    <x v="0"/>
  </r>
  <r>
    <d v="2023-01-22T00:00:00"/>
    <x v="3"/>
    <x v="5"/>
    <x v="392"/>
    <n v="114.66"/>
    <n v="7"/>
    <x v="1"/>
    <x v="392"/>
    <n v="48.224285714285713"/>
    <x v="1"/>
  </r>
  <r>
    <d v="2023-09-13T00:00:00"/>
    <x v="0"/>
    <x v="5"/>
    <x v="393"/>
    <n v="15.81"/>
    <n v="0"/>
    <x v="1"/>
    <x v="393"/>
    <n v="0"/>
    <x v="1"/>
  </r>
  <r>
    <d v="2023-07-21T00:00:00"/>
    <x v="3"/>
    <x v="4"/>
    <x v="394"/>
    <n v="191.33"/>
    <n v="5"/>
    <x v="1"/>
    <x v="394"/>
    <n v="98.628"/>
    <x v="1"/>
  </r>
  <r>
    <d v="2023-01-04T00:00:00"/>
    <x v="2"/>
    <x v="0"/>
    <x v="395"/>
    <n v="348.41"/>
    <n v="25"/>
    <x v="0"/>
    <x v="395"/>
    <n v="14.0648"/>
    <x v="0"/>
  </r>
  <r>
    <d v="2023-09-06T00:00:00"/>
    <x v="0"/>
    <x v="0"/>
    <x v="396"/>
    <n v="142.57"/>
    <n v="8"/>
    <x v="0"/>
    <x v="396"/>
    <n v="23.602499999999999"/>
    <x v="0"/>
  </r>
  <r>
    <d v="2023-02-24T00:00:00"/>
    <x v="3"/>
    <x v="5"/>
    <x v="397"/>
    <n v="62.75"/>
    <n v="3"/>
    <x v="1"/>
    <x v="397"/>
    <n v="82.38666666666667"/>
    <x v="1"/>
  </r>
  <r>
    <d v="2023-12-17T00:00:00"/>
    <x v="0"/>
    <x v="3"/>
    <x v="398"/>
    <n v="381.35"/>
    <n v="41"/>
    <x v="0"/>
    <x v="398"/>
    <n v="10.252926829268294"/>
    <x v="0"/>
  </r>
  <r>
    <d v="2023-11-26T00:00:00"/>
    <x v="2"/>
    <x v="5"/>
    <x v="399"/>
    <n v="109.64"/>
    <n v="4"/>
    <x v="1"/>
    <x v="399"/>
    <n v="38.344999999999999"/>
    <x v="1"/>
  </r>
  <r>
    <d v="2023-10-30T00:00:00"/>
    <x v="2"/>
    <x v="3"/>
    <x v="400"/>
    <n v="20.27"/>
    <n v="0"/>
    <x v="1"/>
    <x v="400"/>
    <n v="0"/>
    <x v="1"/>
  </r>
  <r>
    <d v="2023-07-08T00:00:00"/>
    <x v="1"/>
    <x v="4"/>
    <x v="401"/>
    <n v="264.47000000000003"/>
    <n v="26"/>
    <x v="1"/>
    <x v="401"/>
    <n v="14.107692307692307"/>
    <x v="1"/>
  </r>
  <r>
    <d v="2023-09-17T00:00:00"/>
    <x v="1"/>
    <x v="2"/>
    <x v="402"/>
    <n v="313.44"/>
    <n v="11"/>
    <x v="0"/>
    <x v="402"/>
    <n v="43.949999999999996"/>
    <x v="0"/>
  </r>
  <r>
    <d v="2023-11-08T00:00:00"/>
    <x v="3"/>
    <x v="1"/>
    <x v="403"/>
    <n v="49.51"/>
    <n v="2"/>
    <x v="1"/>
    <x v="403"/>
    <n v="86.864999999999995"/>
    <x v="1"/>
  </r>
  <r>
    <d v="2023-07-14T00:00:00"/>
    <x v="2"/>
    <x v="0"/>
    <x v="404"/>
    <n v="43.78"/>
    <n v="4"/>
    <x v="0"/>
    <x v="404"/>
    <n v="31.452500000000001"/>
    <x v="0"/>
  </r>
  <r>
    <d v="2023-03-24T00:00:00"/>
    <x v="0"/>
    <x v="3"/>
    <x v="405"/>
    <n v="85.04"/>
    <n v="3"/>
    <x v="1"/>
    <x v="405"/>
    <n v="107.87666666666667"/>
    <x v="1"/>
  </r>
  <r>
    <d v="2023-02-24T00:00:00"/>
    <x v="0"/>
    <x v="5"/>
    <x v="406"/>
    <n v="66.53"/>
    <n v="1"/>
    <x v="1"/>
    <x v="406"/>
    <n v="132.47999999999999"/>
    <x v="1"/>
  </r>
  <r>
    <d v="2023-01-27T00:00:00"/>
    <x v="0"/>
    <x v="0"/>
    <x v="407"/>
    <n v="58.91"/>
    <n v="2"/>
    <x v="0"/>
    <x v="407"/>
    <n v="105.035"/>
    <x v="0"/>
  </r>
  <r>
    <d v="2023-03-10T00:00:00"/>
    <x v="1"/>
    <x v="2"/>
    <x v="408"/>
    <n v="49.98"/>
    <n v="8"/>
    <x v="1"/>
    <x v="408"/>
    <n v="22.2425"/>
    <x v="1"/>
  </r>
  <r>
    <d v="2023-09-12T00:00:00"/>
    <x v="1"/>
    <x v="1"/>
    <x v="409"/>
    <n v="63.62"/>
    <n v="7"/>
    <x v="1"/>
    <x v="409"/>
    <n v="30.897142857142857"/>
    <x v="1"/>
  </r>
  <r>
    <d v="2023-04-07T00:00:00"/>
    <x v="3"/>
    <x v="3"/>
    <x v="410"/>
    <n v="85.15"/>
    <n v="4"/>
    <x v="1"/>
    <x v="410"/>
    <n v="77.209999999999994"/>
    <x v="1"/>
  </r>
  <r>
    <d v="2023-12-10T00:00:00"/>
    <x v="3"/>
    <x v="3"/>
    <x v="411"/>
    <n v="15.51"/>
    <n v="3"/>
    <x v="1"/>
    <x v="411"/>
    <n v="18.309999999999999"/>
    <x v="1"/>
  </r>
  <r>
    <d v="2023-06-13T00:00:00"/>
    <x v="0"/>
    <x v="3"/>
    <x v="412"/>
    <n v="122.19"/>
    <n v="3"/>
    <x v="0"/>
    <x v="412"/>
    <n v="107.44"/>
    <x v="0"/>
  </r>
  <r>
    <d v="2023-09-19T00:00:00"/>
    <x v="3"/>
    <x v="5"/>
    <x v="413"/>
    <n v="39.04"/>
    <n v="2"/>
    <x v="1"/>
    <x v="413"/>
    <n v="87.584999999999994"/>
    <x v="1"/>
  </r>
  <r>
    <d v="2023-05-02T00:00:00"/>
    <x v="1"/>
    <x v="3"/>
    <x v="414"/>
    <n v="86.98"/>
    <n v="6"/>
    <x v="0"/>
    <x v="414"/>
    <n v="35.744999999999997"/>
    <x v="0"/>
  </r>
  <r>
    <d v="2023-08-27T00:00:00"/>
    <x v="0"/>
    <x v="1"/>
    <x v="415"/>
    <n v="238.68"/>
    <n v="4"/>
    <x v="1"/>
    <x v="415"/>
    <n v="91.1"/>
    <x v="1"/>
  </r>
  <r>
    <d v="2023-01-01T00:00:00"/>
    <x v="0"/>
    <x v="0"/>
    <x v="416"/>
    <n v="31.58"/>
    <n v="2"/>
    <x v="0"/>
    <x v="416"/>
    <n v="38.729999999999997"/>
    <x v="0"/>
  </r>
  <r>
    <d v="2023-05-09T00:00:00"/>
    <x v="1"/>
    <x v="5"/>
    <x v="417"/>
    <n v="83.42"/>
    <n v="4"/>
    <x v="0"/>
    <x v="417"/>
    <n v="83.08"/>
    <x v="0"/>
  </r>
  <r>
    <d v="2023-04-13T00:00:00"/>
    <x v="0"/>
    <x v="0"/>
    <x v="418"/>
    <n v="100.57"/>
    <n v="2"/>
    <x v="1"/>
    <x v="418"/>
    <n v="102.455"/>
    <x v="1"/>
  </r>
  <r>
    <d v="2023-01-26T00:00:00"/>
    <x v="0"/>
    <x v="5"/>
    <x v="419"/>
    <n v="77.73"/>
    <n v="3"/>
    <x v="1"/>
    <x v="419"/>
    <n v="117.11666666666667"/>
    <x v="1"/>
  </r>
  <r>
    <d v="2023-12-22T00:00:00"/>
    <x v="1"/>
    <x v="0"/>
    <x v="420"/>
    <n v="99.62"/>
    <n v="9"/>
    <x v="0"/>
    <x v="420"/>
    <n v="46.16"/>
    <x v="0"/>
  </r>
  <r>
    <d v="2023-07-03T00:00:00"/>
    <x v="1"/>
    <x v="1"/>
    <x v="421"/>
    <n v="80.5"/>
    <n v="3"/>
    <x v="1"/>
    <x v="421"/>
    <n v="109.86333333333333"/>
    <x v="1"/>
  </r>
  <r>
    <d v="2023-04-06T00:00:00"/>
    <x v="2"/>
    <x v="0"/>
    <x v="422"/>
    <n v="61.62"/>
    <n v="5"/>
    <x v="1"/>
    <x v="422"/>
    <n v="46.295999999999999"/>
    <x v="1"/>
  </r>
  <r>
    <d v="2023-01-16T00:00:00"/>
    <x v="1"/>
    <x v="5"/>
    <x v="423"/>
    <n v="58.97"/>
    <n v="3"/>
    <x v="1"/>
    <x v="423"/>
    <n v="44.54"/>
    <x v="1"/>
  </r>
  <r>
    <d v="2023-06-11T00:00:00"/>
    <x v="2"/>
    <x v="5"/>
    <x v="424"/>
    <n v="188.62"/>
    <n v="15"/>
    <x v="1"/>
    <x v="424"/>
    <n v="20.148000000000003"/>
    <x v="1"/>
  </r>
  <r>
    <d v="2023-09-22T00:00:00"/>
    <x v="1"/>
    <x v="5"/>
    <x v="425"/>
    <n v="436.88"/>
    <n v="6"/>
    <x v="1"/>
    <x v="425"/>
    <n v="76.236666666666665"/>
    <x v="1"/>
  </r>
  <r>
    <d v="2023-08-23T00:00:00"/>
    <x v="3"/>
    <x v="0"/>
    <x v="426"/>
    <n v="12.25"/>
    <n v="0"/>
    <x v="0"/>
    <x v="426"/>
    <n v="0"/>
    <x v="0"/>
  </r>
  <r>
    <d v="2023-01-18T00:00:00"/>
    <x v="1"/>
    <x v="1"/>
    <x v="427"/>
    <n v="75.319999999999993"/>
    <n v="3"/>
    <x v="0"/>
    <x v="427"/>
    <n v="95.100000000000009"/>
    <x v="0"/>
  </r>
  <r>
    <d v="2023-09-06T00:00:00"/>
    <x v="2"/>
    <x v="3"/>
    <x v="428"/>
    <n v="119.09"/>
    <n v="14"/>
    <x v="1"/>
    <x v="428"/>
    <n v="21.18"/>
    <x v="1"/>
  </r>
  <r>
    <d v="2023-03-12T00:00:00"/>
    <x v="3"/>
    <x v="3"/>
    <x v="429"/>
    <n v="62.35"/>
    <n v="2"/>
    <x v="0"/>
    <x v="429"/>
    <n v="72.974999999999994"/>
    <x v="0"/>
  </r>
  <r>
    <d v="2023-08-13T00:00:00"/>
    <x v="2"/>
    <x v="3"/>
    <x v="430"/>
    <n v="29.2"/>
    <n v="2"/>
    <x v="0"/>
    <x v="430"/>
    <n v="55.46"/>
    <x v="0"/>
  </r>
  <r>
    <d v="2023-03-31T00:00:00"/>
    <x v="0"/>
    <x v="4"/>
    <x v="431"/>
    <n v="118.85"/>
    <n v="11"/>
    <x v="1"/>
    <x v="431"/>
    <n v="23.072727272727274"/>
    <x v="1"/>
  </r>
  <r>
    <d v="2023-06-28T00:00:00"/>
    <x v="3"/>
    <x v="0"/>
    <x v="432"/>
    <n v="46.28"/>
    <n v="3"/>
    <x v="1"/>
    <x v="432"/>
    <n v="34.693333333333335"/>
    <x v="1"/>
  </r>
  <r>
    <d v="2023-11-14T00:00:00"/>
    <x v="2"/>
    <x v="5"/>
    <x v="433"/>
    <n v="87.12"/>
    <n v="5"/>
    <x v="0"/>
    <x v="433"/>
    <n v="85.152000000000001"/>
    <x v="0"/>
  </r>
  <r>
    <d v="2023-05-02T00:00:00"/>
    <x v="3"/>
    <x v="4"/>
    <x v="434"/>
    <n v="81.39"/>
    <n v="7"/>
    <x v="0"/>
    <x v="434"/>
    <n v="41.60857142857143"/>
    <x v="0"/>
  </r>
  <r>
    <d v="2023-05-23T00:00:00"/>
    <x v="0"/>
    <x v="2"/>
    <x v="435"/>
    <n v="59.72"/>
    <n v="2"/>
    <x v="0"/>
    <x v="435"/>
    <n v="54.02"/>
    <x v="0"/>
  </r>
  <r>
    <d v="2023-09-17T00:00:00"/>
    <x v="3"/>
    <x v="5"/>
    <x v="436"/>
    <n v="15.74"/>
    <n v="0"/>
    <x v="1"/>
    <x v="436"/>
    <n v="0"/>
    <x v="1"/>
  </r>
  <r>
    <d v="2023-08-06T00:00:00"/>
    <x v="2"/>
    <x v="3"/>
    <x v="437"/>
    <n v="26.04"/>
    <n v="1"/>
    <x v="0"/>
    <x v="437"/>
    <n v="112.47"/>
    <x v="0"/>
  </r>
  <r>
    <d v="2023-10-10T00:00:00"/>
    <x v="2"/>
    <x v="1"/>
    <x v="438"/>
    <n v="22.37"/>
    <n v="1"/>
    <x v="0"/>
    <x v="438"/>
    <n v="74.52"/>
    <x v="0"/>
  </r>
  <r>
    <d v="2023-09-13T00:00:00"/>
    <x v="1"/>
    <x v="3"/>
    <x v="439"/>
    <n v="172.8"/>
    <n v="5"/>
    <x v="0"/>
    <x v="439"/>
    <n v="96.048000000000002"/>
    <x v="0"/>
  </r>
  <r>
    <d v="2023-03-27T00:00:00"/>
    <x v="2"/>
    <x v="3"/>
    <x v="440"/>
    <n v="219.99"/>
    <n v="2"/>
    <x v="0"/>
    <x v="440"/>
    <n v="110.23"/>
    <x v="0"/>
  </r>
  <r>
    <d v="2023-01-05T00:00:00"/>
    <x v="0"/>
    <x v="4"/>
    <x v="441"/>
    <n v="59.66"/>
    <n v="5"/>
    <x v="1"/>
    <x v="441"/>
    <n v="51.601999999999997"/>
    <x v="1"/>
  </r>
  <r>
    <d v="2023-12-31T00:00:00"/>
    <x v="1"/>
    <x v="3"/>
    <x v="442"/>
    <n v="54.47"/>
    <n v="4"/>
    <x v="0"/>
    <x v="442"/>
    <n v="67.307500000000005"/>
    <x v="0"/>
  </r>
  <r>
    <d v="2023-12-08T00:00:00"/>
    <x v="0"/>
    <x v="0"/>
    <x v="443"/>
    <n v="113.55"/>
    <n v="4"/>
    <x v="1"/>
    <x v="443"/>
    <n v="41.984999999999999"/>
    <x v="1"/>
  </r>
  <r>
    <d v="2023-05-06T00:00:00"/>
    <x v="2"/>
    <x v="2"/>
    <x v="444"/>
    <n v="16.920000000000002"/>
    <n v="1"/>
    <x v="0"/>
    <x v="444"/>
    <n v="65.22"/>
    <x v="0"/>
  </r>
  <r>
    <d v="2023-04-06T00:00:00"/>
    <x v="3"/>
    <x v="0"/>
    <x v="445"/>
    <n v="21.56"/>
    <n v="6"/>
    <x v="0"/>
    <x v="445"/>
    <n v="14.403333333333334"/>
    <x v="0"/>
  </r>
  <r>
    <d v="2023-02-05T00:00:00"/>
    <x v="3"/>
    <x v="0"/>
    <x v="446"/>
    <n v="40.270000000000003"/>
    <n v="4"/>
    <x v="0"/>
    <x v="446"/>
    <n v="36.362499999999997"/>
    <x v="0"/>
  </r>
  <r>
    <d v="2023-04-15T00:00:00"/>
    <x v="1"/>
    <x v="0"/>
    <x v="447"/>
    <n v="5.23"/>
    <n v="0"/>
    <x v="1"/>
    <x v="447"/>
    <n v="0"/>
    <x v="1"/>
  </r>
  <r>
    <d v="2023-09-08T00:00:00"/>
    <x v="3"/>
    <x v="0"/>
    <x v="448"/>
    <n v="173.4"/>
    <n v="7"/>
    <x v="1"/>
    <x v="448"/>
    <n v="55.315714285714286"/>
    <x v="1"/>
  </r>
  <r>
    <d v="2023-09-15T00:00:00"/>
    <x v="2"/>
    <x v="3"/>
    <x v="449"/>
    <n v="179.85"/>
    <n v="5"/>
    <x v="0"/>
    <x v="449"/>
    <n v="70.128"/>
    <x v="0"/>
  </r>
  <r>
    <d v="2023-04-12T00:00:00"/>
    <x v="1"/>
    <x v="1"/>
    <x v="450"/>
    <n v="26.28"/>
    <n v="2"/>
    <x v="0"/>
    <x v="450"/>
    <n v="63.33"/>
    <x v="0"/>
  </r>
  <r>
    <d v="2023-04-20T00:00:00"/>
    <x v="0"/>
    <x v="3"/>
    <x v="451"/>
    <n v="44.2"/>
    <n v="6"/>
    <x v="1"/>
    <x v="451"/>
    <n v="33.484999999999999"/>
    <x v="1"/>
  </r>
  <r>
    <d v="2023-10-05T00:00:00"/>
    <x v="1"/>
    <x v="5"/>
    <x v="452"/>
    <n v="45.46"/>
    <n v="3"/>
    <x v="1"/>
    <x v="452"/>
    <n v="40.616666666666667"/>
    <x v="1"/>
  </r>
  <r>
    <d v="2023-01-28T00:00:00"/>
    <x v="1"/>
    <x v="3"/>
    <x v="453"/>
    <n v="39.58"/>
    <n v="2"/>
    <x v="1"/>
    <x v="453"/>
    <n v="94.165000000000006"/>
    <x v="1"/>
  </r>
  <r>
    <d v="2023-07-19T00:00:00"/>
    <x v="2"/>
    <x v="2"/>
    <x v="454"/>
    <n v="35.130000000000003"/>
    <n v="2"/>
    <x v="1"/>
    <x v="454"/>
    <n v="56.604999999999997"/>
    <x v="1"/>
  </r>
  <r>
    <d v="2023-02-10T00:00:00"/>
    <x v="1"/>
    <x v="4"/>
    <x v="455"/>
    <n v="71.69"/>
    <n v="1"/>
    <x v="0"/>
    <x v="455"/>
    <n v="135.91"/>
    <x v="0"/>
  </r>
  <r>
    <d v="2023-12-15T00:00:00"/>
    <x v="3"/>
    <x v="5"/>
    <x v="456"/>
    <n v="6.38"/>
    <n v="0"/>
    <x v="0"/>
    <x v="456"/>
    <n v="0"/>
    <x v="0"/>
  </r>
  <r>
    <d v="2023-08-02T00:00:00"/>
    <x v="3"/>
    <x v="2"/>
    <x v="457"/>
    <n v="33.28"/>
    <n v="3"/>
    <x v="0"/>
    <x v="457"/>
    <n v="52.783333333333331"/>
    <x v="0"/>
  </r>
  <r>
    <d v="2023-08-02T00:00:00"/>
    <x v="0"/>
    <x v="4"/>
    <x v="458"/>
    <n v="96.48"/>
    <n v="6"/>
    <x v="0"/>
    <x v="458"/>
    <n v="74.495000000000005"/>
    <x v="0"/>
  </r>
  <r>
    <d v="2023-11-14T00:00:00"/>
    <x v="1"/>
    <x v="4"/>
    <x v="459"/>
    <n v="14.65"/>
    <n v="2"/>
    <x v="1"/>
    <x v="459"/>
    <n v="26.344999999999999"/>
    <x v="1"/>
  </r>
  <r>
    <d v="2023-08-23T00:00:00"/>
    <x v="0"/>
    <x v="3"/>
    <x v="460"/>
    <n v="62.24"/>
    <n v="2"/>
    <x v="1"/>
    <x v="460"/>
    <n v="116.605"/>
    <x v="1"/>
  </r>
  <r>
    <d v="2023-12-17T00:00:00"/>
    <x v="2"/>
    <x v="5"/>
    <x v="461"/>
    <n v="19.8"/>
    <n v="6"/>
    <x v="1"/>
    <x v="461"/>
    <n v="15.335000000000001"/>
    <x v="1"/>
  </r>
  <r>
    <d v="2023-11-30T00:00:00"/>
    <x v="1"/>
    <x v="0"/>
    <x v="462"/>
    <n v="50.59"/>
    <n v="1"/>
    <x v="0"/>
    <x v="462"/>
    <n v="88.82"/>
    <x v="0"/>
  </r>
  <r>
    <d v="2023-03-09T00:00:00"/>
    <x v="0"/>
    <x v="4"/>
    <x v="463"/>
    <n v="41.02"/>
    <n v="0"/>
    <x v="1"/>
    <x v="463"/>
    <n v="0"/>
    <x v="1"/>
  </r>
  <r>
    <d v="2023-02-15T00:00:00"/>
    <x v="2"/>
    <x v="5"/>
    <x v="464"/>
    <n v="199.81"/>
    <n v="9"/>
    <x v="1"/>
    <x v="464"/>
    <n v="45.951111111111111"/>
    <x v="1"/>
  </r>
  <r>
    <d v="2023-01-26T00:00:00"/>
    <x v="2"/>
    <x v="3"/>
    <x v="465"/>
    <n v="33.53"/>
    <n v="2"/>
    <x v="0"/>
    <x v="465"/>
    <n v="69.954999999999998"/>
    <x v="0"/>
  </r>
  <r>
    <d v="2023-09-06T00:00:00"/>
    <x v="0"/>
    <x v="0"/>
    <x v="466"/>
    <n v="151.94"/>
    <n v="9"/>
    <x v="0"/>
    <x v="466"/>
    <n v="18.68"/>
    <x v="0"/>
  </r>
  <r>
    <d v="2023-11-18T00:00:00"/>
    <x v="2"/>
    <x v="5"/>
    <x v="467"/>
    <n v="123.52"/>
    <n v="5"/>
    <x v="1"/>
    <x v="467"/>
    <n v="90.713999999999999"/>
    <x v="1"/>
  </r>
  <r>
    <d v="2023-01-16T00:00:00"/>
    <x v="1"/>
    <x v="2"/>
    <x v="468"/>
    <n v="23.31"/>
    <n v="1"/>
    <x v="1"/>
    <x v="468"/>
    <n v="114.31"/>
    <x v="1"/>
  </r>
  <r>
    <d v="2023-12-01T00:00:00"/>
    <x v="1"/>
    <x v="3"/>
    <x v="469"/>
    <n v="66.349999999999994"/>
    <n v="1"/>
    <x v="0"/>
    <x v="469"/>
    <n v="82.58"/>
    <x v="0"/>
  </r>
  <r>
    <d v="2023-01-07T00:00:00"/>
    <x v="1"/>
    <x v="0"/>
    <x v="470"/>
    <n v="28.61"/>
    <n v="1"/>
    <x v="1"/>
    <x v="470"/>
    <n v="119.33"/>
    <x v="1"/>
  </r>
  <r>
    <d v="2023-05-31T00:00:00"/>
    <x v="1"/>
    <x v="1"/>
    <x v="471"/>
    <n v="124.67"/>
    <n v="11"/>
    <x v="1"/>
    <x v="471"/>
    <n v="14.839090909090908"/>
    <x v="1"/>
  </r>
  <r>
    <d v="2023-06-10T00:00:00"/>
    <x v="2"/>
    <x v="0"/>
    <x v="472"/>
    <n v="23.34"/>
    <n v="0"/>
    <x v="1"/>
    <x v="472"/>
    <n v="0"/>
    <x v="1"/>
  </r>
  <r>
    <d v="2023-12-23T00:00:00"/>
    <x v="1"/>
    <x v="2"/>
    <x v="473"/>
    <n v="12.82"/>
    <n v="0"/>
    <x v="1"/>
    <x v="473"/>
    <n v="0"/>
    <x v="1"/>
  </r>
  <r>
    <d v="2023-04-05T00:00:00"/>
    <x v="2"/>
    <x v="3"/>
    <x v="474"/>
    <n v="6.55"/>
    <n v="0"/>
    <x v="0"/>
    <x v="474"/>
    <n v="0"/>
    <x v="0"/>
  </r>
  <r>
    <d v="2023-06-10T00:00:00"/>
    <x v="1"/>
    <x v="2"/>
    <x v="475"/>
    <n v="159.97"/>
    <n v="8"/>
    <x v="0"/>
    <x v="475"/>
    <n v="57.557499999999997"/>
    <x v="0"/>
  </r>
  <r>
    <d v="2023-01-17T00:00:00"/>
    <x v="3"/>
    <x v="2"/>
    <x v="476"/>
    <n v="192.59"/>
    <n v="11"/>
    <x v="1"/>
    <x v="476"/>
    <n v="24.735454545454544"/>
    <x v="1"/>
  </r>
  <r>
    <d v="2023-05-01T00:00:00"/>
    <x v="3"/>
    <x v="4"/>
    <x v="477"/>
    <n v="142.85"/>
    <n v="17"/>
    <x v="1"/>
    <x v="477"/>
    <n v="28.8"/>
    <x v="1"/>
  </r>
  <r>
    <d v="2023-11-06T00:00:00"/>
    <x v="2"/>
    <x v="2"/>
    <x v="478"/>
    <n v="113.38"/>
    <n v="6"/>
    <x v="0"/>
    <x v="478"/>
    <n v="69.536666666666676"/>
    <x v="0"/>
  </r>
  <r>
    <d v="2023-11-26T00:00:00"/>
    <x v="1"/>
    <x v="0"/>
    <x v="479"/>
    <n v="114.5"/>
    <n v="4"/>
    <x v="1"/>
    <x v="479"/>
    <n v="94.962500000000006"/>
    <x v="1"/>
  </r>
  <r>
    <d v="2023-11-08T00:00:00"/>
    <x v="1"/>
    <x v="5"/>
    <x v="480"/>
    <n v="254.82"/>
    <n v="4"/>
    <x v="1"/>
    <x v="480"/>
    <n v="64.42"/>
    <x v="1"/>
  </r>
  <r>
    <d v="2023-03-09T00:00:00"/>
    <x v="2"/>
    <x v="5"/>
    <x v="481"/>
    <n v="77.92"/>
    <n v="4"/>
    <x v="1"/>
    <x v="481"/>
    <n v="80.760000000000005"/>
    <x v="1"/>
  </r>
  <r>
    <d v="2023-11-30T00:00:00"/>
    <x v="2"/>
    <x v="5"/>
    <x v="482"/>
    <n v="163.66999999999999"/>
    <n v="5"/>
    <x v="0"/>
    <x v="482"/>
    <n v="90.852000000000004"/>
    <x v="0"/>
  </r>
  <r>
    <d v="2023-08-30T00:00:00"/>
    <x v="1"/>
    <x v="3"/>
    <x v="483"/>
    <n v="170.78"/>
    <n v="3"/>
    <x v="1"/>
    <x v="483"/>
    <n v="91.103333333333339"/>
    <x v="1"/>
  </r>
  <r>
    <d v="2023-10-09T00:00:00"/>
    <x v="0"/>
    <x v="4"/>
    <x v="484"/>
    <n v="56.94"/>
    <n v="4"/>
    <x v="0"/>
    <x v="484"/>
    <n v="65.107500000000002"/>
    <x v="0"/>
  </r>
  <r>
    <d v="2023-05-13T00:00:00"/>
    <x v="2"/>
    <x v="5"/>
    <x v="485"/>
    <n v="77.72"/>
    <n v="2"/>
    <x v="0"/>
    <x v="485"/>
    <n v="84.21"/>
    <x v="0"/>
  </r>
  <r>
    <d v="2023-05-31T00:00:00"/>
    <x v="3"/>
    <x v="3"/>
    <x v="486"/>
    <n v="146.93"/>
    <n v="3"/>
    <x v="1"/>
    <x v="486"/>
    <n v="86.733333333333334"/>
    <x v="1"/>
  </r>
  <r>
    <d v="2023-07-30T00:00:00"/>
    <x v="2"/>
    <x v="5"/>
    <x v="487"/>
    <n v="3.71"/>
    <n v="0"/>
    <x v="0"/>
    <x v="487"/>
    <n v="0"/>
    <x v="0"/>
  </r>
  <r>
    <d v="2023-02-18T00:00:00"/>
    <x v="3"/>
    <x v="1"/>
    <x v="488"/>
    <n v="22.68"/>
    <n v="2"/>
    <x v="1"/>
    <x v="488"/>
    <n v="31.045000000000002"/>
    <x v="1"/>
  </r>
  <r>
    <d v="2023-08-26T00:00:00"/>
    <x v="0"/>
    <x v="4"/>
    <x v="489"/>
    <n v="16.850000000000001"/>
    <n v="4"/>
    <x v="0"/>
    <x v="489"/>
    <n v="20.5825"/>
    <x v="0"/>
  </r>
  <r>
    <d v="2023-03-07T00:00:00"/>
    <x v="3"/>
    <x v="2"/>
    <x v="490"/>
    <n v="14.49"/>
    <n v="0"/>
    <x v="0"/>
    <x v="490"/>
    <n v="0"/>
    <x v="0"/>
  </r>
  <r>
    <d v="2023-01-27T00:00:00"/>
    <x v="0"/>
    <x v="2"/>
    <x v="491"/>
    <n v="101.71"/>
    <n v="7"/>
    <x v="1"/>
    <x v="491"/>
    <n v="37.011428571428567"/>
    <x v="1"/>
  </r>
  <r>
    <d v="2023-04-19T00:00:00"/>
    <x v="2"/>
    <x v="2"/>
    <x v="492"/>
    <n v="9.4"/>
    <n v="0"/>
    <x v="1"/>
    <x v="492"/>
    <n v="0"/>
    <x v="1"/>
  </r>
  <r>
    <d v="2023-05-10T00:00:00"/>
    <x v="2"/>
    <x v="1"/>
    <x v="493"/>
    <n v="67.209999999999994"/>
    <n v="7"/>
    <x v="1"/>
    <x v="493"/>
    <n v="36.4"/>
    <x v="1"/>
  </r>
  <r>
    <d v="2023-09-30T00:00:00"/>
    <x v="3"/>
    <x v="2"/>
    <x v="494"/>
    <n v="80.989999999999995"/>
    <n v="6"/>
    <x v="0"/>
    <x v="494"/>
    <n v="37.181666666666665"/>
    <x v="0"/>
  </r>
  <r>
    <d v="2023-11-01T00:00:00"/>
    <x v="1"/>
    <x v="4"/>
    <x v="495"/>
    <n v="61.54"/>
    <n v="3"/>
    <x v="0"/>
    <x v="495"/>
    <n v="88.779999999999987"/>
    <x v="0"/>
  </r>
  <r>
    <d v="2023-12-30T00:00:00"/>
    <x v="1"/>
    <x v="2"/>
    <x v="496"/>
    <n v="177.14"/>
    <n v="12"/>
    <x v="0"/>
    <x v="496"/>
    <n v="25.756666666666664"/>
    <x v="0"/>
  </r>
  <r>
    <d v="2023-10-21T00:00:00"/>
    <x v="2"/>
    <x v="2"/>
    <x v="497"/>
    <n v="205.82"/>
    <n v="5"/>
    <x v="1"/>
    <x v="497"/>
    <n v="93.26"/>
    <x v="1"/>
  </r>
  <r>
    <d v="2023-11-07T00:00:00"/>
    <x v="3"/>
    <x v="1"/>
    <x v="498"/>
    <n v="294.74"/>
    <n v="19"/>
    <x v="0"/>
    <x v="498"/>
    <n v="16.061052631578949"/>
    <x v="0"/>
  </r>
  <r>
    <d v="2023-09-29T00:00:00"/>
    <x v="2"/>
    <x v="2"/>
    <x v="499"/>
    <n v="173.01"/>
    <n v="4"/>
    <x v="0"/>
    <x v="499"/>
    <n v="52.322499999999998"/>
    <x v="0"/>
  </r>
  <r>
    <d v="2023-01-28T00:00:00"/>
    <x v="3"/>
    <x v="0"/>
    <x v="500"/>
    <n v="53.38"/>
    <n v="3"/>
    <x v="0"/>
    <x v="500"/>
    <n v="54.080000000000005"/>
    <x v="0"/>
  </r>
  <r>
    <d v="2023-10-23T00:00:00"/>
    <x v="2"/>
    <x v="2"/>
    <x v="501"/>
    <n v="43.29"/>
    <n v="3"/>
    <x v="1"/>
    <x v="501"/>
    <n v="65.41"/>
    <x v="1"/>
  </r>
  <r>
    <d v="2023-12-20T00:00:00"/>
    <x v="0"/>
    <x v="4"/>
    <x v="502"/>
    <n v="87.72"/>
    <n v="7"/>
    <x v="1"/>
    <x v="502"/>
    <n v="46.388571428571431"/>
    <x v="1"/>
  </r>
  <r>
    <d v="2023-07-18T00:00:00"/>
    <x v="3"/>
    <x v="0"/>
    <x v="503"/>
    <n v="55.66"/>
    <n v="12"/>
    <x v="1"/>
    <x v="503"/>
    <n v="22.328333333333333"/>
    <x v="1"/>
  </r>
  <r>
    <d v="2023-07-13T00:00:00"/>
    <x v="0"/>
    <x v="2"/>
    <x v="504"/>
    <n v="252.51"/>
    <n v="13"/>
    <x v="0"/>
    <x v="504"/>
    <n v="37.36"/>
    <x v="0"/>
  </r>
  <r>
    <d v="2023-12-05T00:00:00"/>
    <x v="3"/>
    <x v="0"/>
    <x v="505"/>
    <n v="10.55"/>
    <n v="0"/>
    <x v="0"/>
    <x v="505"/>
    <n v="0"/>
    <x v="0"/>
  </r>
  <r>
    <d v="2023-03-12T00:00:00"/>
    <x v="3"/>
    <x v="1"/>
    <x v="506"/>
    <n v="9.1300000000000008"/>
    <n v="0"/>
    <x v="0"/>
    <x v="506"/>
    <n v="0"/>
    <x v="0"/>
  </r>
  <r>
    <d v="2023-07-15T00:00:00"/>
    <x v="1"/>
    <x v="2"/>
    <x v="507"/>
    <n v="173.25"/>
    <n v="5"/>
    <x v="0"/>
    <x v="507"/>
    <n v="71.408000000000001"/>
    <x v="0"/>
  </r>
  <r>
    <d v="2023-12-04T00:00:00"/>
    <x v="1"/>
    <x v="5"/>
    <x v="508"/>
    <n v="24"/>
    <n v="3"/>
    <x v="0"/>
    <x v="508"/>
    <n v="33.873333333333335"/>
    <x v="0"/>
  </r>
  <r>
    <d v="2023-05-30T00:00:00"/>
    <x v="3"/>
    <x v="4"/>
    <x v="509"/>
    <n v="99.28"/>
    <n v="22"/>
    <x v="1"/>
    <x v="509"/>
    <n v="18.177727272727275"/>
    <x v="1"/>
  </r>
  <r>
    <d v="2023-12-11T00:00:00"/>
    <x v="2"/>
    <x v="4"/>
    <x v="510"/>
    <n v="28.83"/>
    <n v="0"/>
    <x v="1"/>
    <x v="510"/>
    <n v="0"/>
    <x v="1"/>
  </r>
  <r>
    <d v="2023-06-05T00:00:00"/>
    <x v="0"/>
    <x v="2"/>
    <x v="511"/>
    <n v="157.15"/>
    <n v="5"/>
    <x v="0"/>
    <x v="511"/>
    <n v="41.137999999999998"/>
    <x v="0"/>
  </r>
  <r>
    <d v="2023-05-07T00:00:00"/>
    <x v="2"/>
    <x v="4"/>
    <x v="512"/>
    <n v="43.48"/>
    <n v="3"/>
    <x v="1"/>
    <x v="512"/>
    <n v="26.16333333333333"/>
    <x v="1"/>
  </r>
  <r>
    <d v="2023-01-06T00:00:00"/>
    <x v="1"/>
    <x v="0"/>
    <x v="513"/>
    <n v="102.17"/>
    <n v="9"/>
    <x v="0"/>
    <x v="513"/>
    <n v="53.157777777777781"/>
    <x v="0"/>
  </r>
  <r>
    <d v="2023-02-04T00:00:00"/>
    <x v="3"/>
    <x v="0"/>
    <x v="514"/>
    <n v="48.26"/>
    <n v="2"/>
    <x v="0"/>
    <x v="514"/>
    <n v="87.66"/>
    <x v="0"/>
  </r>
  <r>
    <d v="2023-02-12T00:00:00"/>
    <x v="2"/>
    <x v="3"/>
    <x v="515"/>
    <n v="52.4"/>
    <n v="3"/>
    <x v="1"/>
    <x v="515"/>
    <n v="58.99"/>
    <x v="1"/>
  </r>
  <r>
    <d v="2023-07-14T00:00:00"/>
    <x v="0"/>
    <x v="2"/>
    <x v="516"/>
    <n v="215.28"/>
    <n v="3"/>
    <x v="1"/>
    <x v="516"/>
    <n v="73.036666666666676"/>
    <x v="1"/>
  </r>
  <r>
    <d v="2023-04-18T00:00:00"/>
    <x v="2"/>
    <x v="1"/>
    <x v="321"/>
    <n v="35.18"/>
    <n v="1"/>
    <x v="1"/>
    <x v="517"/>
    <n v="77.83"/>
    <x v="1"/>
  </r>
  <r>
    <d v="2023-02-10T00:00:00"/>
    <x v="0"/>
    <x v="5"/>
    <x v="517"/>
    <n v="106.78"/>
    <n v="4"/>
    <x v="1"/>
    <x v="518"/>
    <n v="92.882499999999993"/>
    <x v="1"/>
  </r>
  <r>
    <d v="2023-09-11T00:00:00"/>
    <x v="2"/>
    <x v="0"/>
    <x v="518"/>
    <n v="72.709999999999994"/>
    <n v="6"/>
    <x v="1"/>
    <x v="519"/>
    <n v="51.661666666666669"/>
    <x v="1"/>
  </r>
  <r>
    <d v="2023-06-30T00:00:00"/>
    <x v="2"/>
    <x v="2"/>
    <x v="519"/>
    <n v="50.48"/>
    <n v="1"/>
    <x v="0"/>
    <x v="520"/>
    <n v="125.42"/>
    <x v="0"/>
  </r>
  <r>
    <d v="2023-12-25T00:00:00"/>
    <x v="1"/>
    <x v="0"/>
    <x v="520"/>
    <n v="62.4"/>
    <n v="4"/>
    <x v="1"/>
    <x v="521"/>
    <n v="65.11"/>
    <x v="1"/>
  </r>
  <r>
    <d v="2023-05-29T00:00:00"/>
    <x v="1"/>
    <x v="4"/>
    <x v="521"/>
    <n v="70.2"/>
    <n v="11"/>
    <x v="1"/>
    <x v="522"/>
    <n v="18.489999999999998"/>
    <x v="1"/>
  </r>
  <r>
    <d v="2023-10-23T00:00:00"/>
    <x v="2"/>
    <x v="5"/>
    <x v="522"/>
    <n v="85.6"/>
    <n v="3"/>
    <x v="0"/>
    <x v="523"/>
    <n v="93.79"/>
    <x v="0"/>
  </r>
  <r>
    <d v="2023-06-28T00:00:00"/>
    <x v="3"/>
    <x v="3"/>
    <x v="523"/>
    <n v="17.11"/>
    <n v="0"/>
    <x v="0"/>
    <x v="524"/>
    <n v="0"/>
    <x v="0"/>
  </r>
  <r>
    <d v="2023-01-21T00:00:00"/>
    <x v="0"/>
    <x v="5"/>
    <x v="524"/>
    <n v="109.24"/>
    <n v="5"/>
    <x v="0"/>
    <x v="525"/>
    <n v="82.027999999999992"/>
    <x v="0"/>
  </r>
  <r>
    <d v="2023-08-04T00:00:00"/>
    <x v="3"/>
    <x v="1"/>
    <x v="525"/>
    <n v="90.14"/>
    <n v="4"/>
    <x v="0"/>
    <x v="526"/>
    <n v="82.227500000000006"/>
    <x v="0"/>
  </r>
  <r>
    <d v="2023-03-03T00:00:00"/>
    <x v="1"/>
    <x v="2"/>
    <x v="526"/>
    <n v="72.739999999999995"/>
    <n v="4"/>
    <x v="1"/>
    <x v="527"/>
    <n v="30.97"/>
    <x v="1"/>
  </r>
  <r>
    <d v="2023-12-15T00:00:00"/>
    <x v="1"/>
    <x v="0"/>
    <x v="527"/>
    <n v="271.95999999999998"/>
    <n v="16"/>
    <x v="1"/>
    <x v="528"/>
    <n v="26.601875"/>
    <x v="1"/>
  </r>
  <r>
    <d v="2023-12-25T00:00:00"/>
    <x v="2"/>
    <x v="0"/>
    <x v="528"/>
    <n v="208.95"/>
    <n v="15"/>
    <x v="0"/>
    <x v="529"/>
    <n v="26.965333333333334"/>
    <x v="0"/>
  </r>
  <r>
    <d v="2023-12-12T00:00:00"/>
    <x v="3"/>
    <x v="3"/>
    <x v="529"/>
    <n v="66.84"/>
    <n v="3"/>
    <x v="1"/>
    <x v="530"/>
    <n v="111.23666666666666"/>
    <x v="1"/>
  </r>
  <r>
    <d v="2023-06-26T00:00:00"/>
    <x v="0"/>
    <x v="2"/>
    <x v="530"/>
    <n v="242"/>
    <n v="5"/>
    <x v="1"/>
    <x v="531"/>
    <n v="88.44"/>
    <x v="1"/>
  </r>
  <r>
    <d v="2023-11-19T00:00:00"/>
    <x v="2"/>
    <x v="2"/>
    <x v="531"/>
    <n v="120.33"/>
    <n v="7"/>
    <x v="1"/>
    <x v="532"/>
    <n v="57.371428571428574"/>
    <x v="1"/>
  </r>
  <r>
    <d v="2023-01-01T00:00:00"/>
    <x v="1"/>
    <x v="4"/>
    <x v="532"/>
    <n v="21.93"/>
    <n v="2"/>
    <x v="1"/>
    <x v="533"/>
    <n v="51.9"/>
    <x v="1"/>
  </r>
  <r>
    <d v="2023-12-20T00:00:00"/>
    <x v="0"/>
    <x v="5"/>
    <x v="533"/>
    <n v="16.690000000000001"/>
    <n v="0"/>
    <x v="1"/>
    <x v="534"/>
    <n v="0"/>
    <x v="1"/>
  </r>
  <r>
    <d v="2023-11-19T00:00:00"/>
    <x v="1"/>
    <x v="2"/>
    <x v="534"/>
    <n v="14.87"/>
    <n v="0"/>
    <x v="1"/>
    <x v="535"/>
    <n v="0"/>
    <x v="1"/>
  </r>
  <r>
    <d v="2023-08-25T00:00:00"/>
    <x v="2"/>
    <x v="0"/>
    <x v="535"/>
    <n v="120.36"/>
    <n v="6"/>
    <x v="0"/>
    <x v="536"/>
    <n v="67.641666666666666"/>
    <x v="0"/>
  </r>
  <r>
    <d v="2023-03-31T00:00:00"/>
    <x v="0"/>
    <x v="2"/>
    <x v="536"/>
    <n v="270.52"/>
    <n v="8"/>
    <x v="0"/>
    <x v="537"/>
    <n v="55.151249999999997"/>
    <x v="0"/>
  </r>
  <r>
    <d v="2023-11-11T00:00:00"/>
    <x v="3"/>
    <x v="1"/>
    <x v="537"/>
    <n v="42.03"/>
    <n v="3"/>
    <x v="1"/>
    <x v="538"/>
    <n v="63.27"/>
    <x v="1"/>
  </r>
  <r>
    <d v="2023-06-02T00:00:00"/>
    <x v="1"/>
    <x v="2"/>
    <x v="538"/>
    <n v="62.47"/>
    <n v="6"/>
    <x v="0"/>
    <x v="539"/>
    <n v="43.945"/>
    <x v="0"/>
  </r>
  <r>
    <d v="2023-09-09T00:00:00"/>
    <x v="0"/>
    <x v="0"/>
    <x v="539"/>
    <n v="49.11"/>
    <n v="2"/>
    <x v="0"/>
    <x v="540"/>
    <n v="79.180000000000007"/>
    <x v="0"/>
  </r>
  <r>
    <d v="2023-01-15T00:00:00"/>
    <x v="2"/>
    <x v="1"/>
    <x v="540"/>
    <n v="53.14"/>
    <n v="2"/>
    <x v="0"/>
    <x v="541"/>
    <n v="79.11"/>
    <x v="0"/>
  </r>
  <r>
    <d v="2023-05-08T00:00:00"/>
    <x v="3"/>
    <x v="5"/>
    <x v="541"/>
    <n v="5.5"/>
    <n v="0"/>
    <x v="1"/>
    <x v="542"/>
    <n v="0"/>
    <x v="1"/>
  </r>
  <r>
    <d v="2023-11-25T00:00:00"/>
    <x v="1"/>
    <x v="0"/>
    <x v="542"/>
    <n v="127.68"/>
    <n v="12"/>
    <x v="1"/>
    <x v="543"/>
    <n v="36.06"/>
    <x v="1"/>
  </r>
  <r>
    <d v="2023-01-29T00:00:00"/>
    <x v="1"/>
    <x v="0"/>
    <x v="543"/>
    <n v="34.909999999999997"/>
    <n v="7"/>
    <x v="0"/>
    <x v="544"/>
    <n v="20.98"/>
    <x v="0"/>
  </r>
  <r>
    <d v="2023-06-08T00:00:00"/>
    <x v="1"/>
    <x v="3"/>
    <x v="544"/>
    <n v="44.82"/>
    <n v="2"/>
    <x v="1"/>
    <x v="545"/>
    <n v="95.22"/>
    <x v="1"/>
  </r>
  <r>
    <d v="2023-11-15T00:00:00"/>
    <x v="0"/>
    <x v="2"/>
    <x v="545"/>
    <n v="54.98"/>
    <n v="3"/>
    <x v="1"/>
    <x v="546"/>
    <n v="81.123333333333335"/>
    <x v="1"/>
  </r>
  <r>
    <d v="2023-11-11T00:00:00"/>
    <x v="3"/>
    <x v="0"/>
    <x v="546"/>
    <n v="382.11"/>
    <n v="10"/>
    <x v="1"/>
    <x v="547"/>
    <n v="48.957999999999998"/>
    <x v="1"/>
  </r>
  <r>
    <d v="2023-11-29T00:00:00"/>
    <x v="1"/>
    <x v="2"/>
    <x v="547"/>
    <n v="162.93"/>
    <n v="3"/>
    <x v="0"/>
    <x v="548"/>
    <n v="111.29"/>
    <x v="0"/>
  </r>
  <r>
    <d v="2023-10-18T00:00:00"/>
    <x v="1"/>
    <x v="5"/>
    <x v="548"/>
    <n v="168.57"/>
    <n v="8"/>
    <x v="0"/>
    <x v="549"/>
    <n v="38.801250000000003"/>
    <x v="0"/>
  </r>
  <r>
    <d v="2023-01-12T00:00:00"/>
    <x v="1"/>
    <x v="1"/>
    <x v="549"/>
    <n v="66.98"/>
    <n v="3"/>
    <x v="0"/>
    <x v="550"/>
    <n v="50.50333333333333"/>
    <x v="0"/>
  </r>
  <r>
    <d v="2023-05-14T00:00:00"/>
    <x v="2"/>
    <x v="2"/>
    <x v="550"/>
    <n v="86.51"/>
    <n v="3"/>
    <x v="1"/>
    <x v="551"/>
    <n v="92.12"/>
    <x v="1"/>
  </r>
  <r>
    <d v="2023-03-18T00:00:00"/>
    <x v="2"/>
    <x v="2"/>
    <x v="551"/>
    <n v="93.27"/>
    <n v="4"/>
    <x v="0"/>
    <x v="552"/>
    <n v="31.594999999999999"/>
    <x v="0"/>
  </r>
  <r>
    <d v="2023-08-15T00:00:00"/>
    <x v="0"/>
    <x v="4"/>
    <x v="552"/>
    <n v="93.16"/>
    <n v="7"/>
    <x v="1"/>
    <x v="553"/>
    <n v="42.791428571428575"/>
    <x v="1"/>
  </r>
  <r>
    <d v="2023-03-24T00:00:00"/>
    <x v="3"/>
    <x v="4"/>
    <x v="553"/>
    <n v="154.01"/>
    <n v="7"/>
    <x v="0"/>
    <x v="554"/>
    <n v="31.65285714285714"/>
    <x v="0"/>
  </r>
  <r>
    <d v="2023-05-18T00:00:00"/>
    <x v="3"/>
    <x v="0"/>
    <x v="554"/>
    <n v="3.55"/>
    <n v="0"/>
    <x v="0"/>
    <x v="555"/>
    <n v="0"/>
    <x v="0"/>
  </r>
  <r>
    <d v="2023-01-17T00:00:00"/>
    <x v="2"/>
    <x v="0"/>
    <x v="555"/>
    <n v="96.17"/>
    <n v="5"/>
    <x v="0"/>
    <x v="556"/>
    <n v="92.664000000000001"/>
    <x v="0"/>
  </r>
  <r>
    <d v="2023-01-01T00:00:00"/>
    <x v="0"/>
    <x v="4"/>
    <x v="556"/>
    <n v="24.95"/>
    <n v="3"/>
    <x v="1"/>
    <x v="557"/>
    <n v="37.236666666666665"/>
    <x v="1"/>
  </r>
  <r>
    <d v="2023-05-26T00:00:00"/>
    <x v="3"/>
    <x v="0"/>
    <x v="557"/>
    <n v="159.66999999999999"/>
    <n v="2"/>
    <x v="1"/>
    <x v="558"/>
    <n v="99.674999999999997"/>
    <x v="1"/>
  </r>
  <r>
    <d v="2023-09-20T00:00:00"/>
    <x v="1"/>
    <x v="5"/>
    <x v="558"/>
    <n v="106.3"/>
    <n v="5"/>
    <x v="0"/>
    <x v="559"/>
    <n v="93.6"/>
    <x v="0"/>
  </r>
  <r>
    <d v="2023-08-26T00:00:00"/>
    <x v="2"/>
    <x v="3"/>
    <x v="559"/>
    <n v="44.07"/>
    <n v="0"/>
    <x v="1"/>
    <x v="560"/>
    <n v="0"/>
    <x v="1"/>
  </r>
  <r>
    <d v="2023-09-13T00:00:00"/>
    <x v="1"/>
    <x v="0"/>
    <x v="560"/>
    <n v="107.22"/>
    <n v="1"/>
    <x v="1"/>
    <x v="561"/>
    <n v="129.38999999999999"/>
    <x v="1"/>
  </r>
  <r>
    <d v="2023-03-03T00:00:00"/>
    <x v="2"/>
    <x v="1"/>
    <x v="561"/>
    <n v="43.22"/>
    <n v="10"/>
    <x v="0"/>
    <x v="562"/>
    <n v="20.855"/>
    <x v="0"/>
  </r>
  <r>
    <d v="2023-09-12T00:00:00"/>
    <x v="0"/>
    <x v="2"/>
    <x v="562"/>
    <n v="37.89"/>
    <n v="1"/>
    <x v="0"/>
    <x v="563"/>
    <n v="162.46"/>
    <x v="0"/>
  </r>
  <r>
    <d v="2023-12-15T00:00:00"/>
    <x v="3"/>
    <x v="3"/>
    <x v="563"/>
    <n v="222.01"/>
    <n v="12"/>
    <x v="1"/>
    <x v="564"/>
    <n v="39.204999999999998"/>
    <x v="1"/>
  </r>
  <r>
    <d v="2023-03-17T00:00:00"/>
    <x v="0"/>
    <x v="5"/>
    <x v="564"/>
    <n v="106.68"/>
    <n v="4"/>
    <x v="0"/>
    <x v="565"/>
    <n v="90.242500000000007"/>
    <x v="0"/>
  </r>
  <r>
    <d v="2023-08-29T00:00:00"/>
    <x v="1"/>
    <x v="1"/>
    <x v="565"/>
    <n v="88.43"/>
    <n v="2"/>
    <x v="0"/>
    <x v="566"/>
    <n v="114.19"/>
    <x v="0"/>
  </r>
  <r>
    <d v="2023-05-26T00:00:00"/>
    <x v="3"/>
    <x v="3"/>
    <x v="566"/>
    <n v="48.05"/>
    <n v="2"/>
    <x v="1"/>
    <x v="567"/>
    <n v="86.64"/>
    <x v="1"/>
  </r>
  <r>
    <d v="2023-03-05T00:00:00"/>
    <x v="2"/>
    <x v="5"/>
    <x v="567"/>
    <n v="318.83999999999997"/>
    <n v="4"/>
    <x v="1"/>
    <x v="568"/>
    <n v="93.422499999999999"/>
    <x v="1"/>
  </r>
  <r>
    <d v="2023-06-07T00:00:00"/>
    <x v="2"/>
    <x v="5"/>
    <x v="568"/>
    <n v="77.84"/>
    <n v="3"/>
    <x v="0"/>
    <x v="569"/>
    <n v="93.89"/>
    <x v="0"/>
  </r>
  <r>
    <d v="2023-08-02T00:00:00"/>
    <x v="2"/>
    <x v="0"/>
    <x v="569"/>
    <n v="76.59"/>
    <n v="3"/>
    <x v="0"/>
    <x v="570"/>
    <n v="67.436666666666667"/>
    <x v="0"/>
  </r>
  <r>
    <d v="2023-01-21T00:00:00"/>
    <x v="1"/>
    <x v="2"/>
    <x v="570"/>
    <n v="344.6"/>
    <n v="6"/>
    <x v="0"/>
    <x v="571"/>
    <n v="80.350000000000009"/>
    <x v="0"/>
  </r>
  <r>
    <d v="2023-04-18T00:00:00"/>
    <x v="3"/>
    <x v="3"/>
    <x v="571"/>
    <n v="29.76"/>
    <n v="4"/>
    <x v="1"/>
    <x v="572"/>
    <n v="33.17"/>
    <x v="1"/>
  </r>
  <r>
    <d v="2023-10-07T00:00:00"/>
    <x v="2"/>
    <x v="3"/>
    <x v="572"/>
    <n v="25.45"/>
    <n v="1"/>
    <x v="1"/>
    <x v="573"/>
    <n v="75.489999999999995"/>
    <x v="1"/>
  </r>
  <r>
    <d v="2023-08-23T00:00:00"/>
    <x v="2"/>
    <x v="0"/>
    <x v="573"/>
    <n v="86.6"/>
    <n v="7"/>
    <x v="0"/>
    <x v="574"/>
    <n v="60.352857142857147"/>
    <x v="0"/>
  </r>
  <r>
    <d v="2023-04-28T00:00:00"/>
    <x v="3"/>
    <x v="4"/>
    <x v="574"/>
    <n v="104.17"/>
    <n v="5"/>
    <x v="1"/>
    <x v="575"/>
    <n v="97.16"/>
    <x v="1"/>
  </r>
  <r>
    <d v="2023-10-22T00:00:00"/>
    <x v="0"/>
    <x v="0"/>
    <x v="575"/>
    <n v="87.37"/>
    <n v="4"/>
    <x v="0"/>
    <x v="576"/>
    <n v="72.002499999999998"/>
    <x v="0"/>
  </r>
  <r>
    <d v="2023-11-22T00:00:00"/>
    <x v="0"/>
    <x v="5"/>
    <x v="576"/>
    <n v="289.14"/>
    <n v="5"/>
    <x v="0"/>
    <x v="577"/>
    <n v="79.201999999999998"/>
    <x v="0"/>
  </r>
  <r>
    <d v="2023-11-16T00:00:00"/>
    <x v="1"/>
    <x v="5"/>
    <x v="577"/>
    <n v="143.30000000000001"/>
    <n v="6"/>
    <x v="1"/>
    <x v="277"/>
    <n v="78.713333333333324"/>
    <x v="1"/>
  </r>
  <r>
    <d v="2023-06-20T00:00:00"/>
    <x v="1"/>
    <x v="3"/>
    <x v="578"/>
    <n v="114.85"/>
    <n v="6"/>
    <x v="1"/>
    <x v="578"/>
    <n v="30.86"/>
    <x v="1"/>
  </r>
  <r>
    <d v="2023-08-24T00:00:00"/>
    <x v="2"/>
    <x v="3"/>
    <x v="579"/>
    <n v="198.14"/>
    <n v="2"/>
    <x v="0"/>
    <x v="579"/>
    <n v="125.255"/>
    <x v="0"/>
  </r>
  <r>
    <d v="2023-04-30T00:00:00"/>
    <x v="2"/>
    <x v="4"/>
    <x v="580"/>
    <n v="14.28"/>
    <n v="0"/>
    <x v="1"/>
    <x v="580"/>
    <n v="0"/>
    <x v="1"/>
  </r>
  <r>
    <d v="2023-05-26T00:00:00"/>
    <x v="3"/>
    <x v="2"/>
    <x v="581"/>
    <n v="191.59"/>
    <n v="10"/>
    <x v="0"/>
    <x v="581"/>
    <n v="46.035000000000004"/>
    <x v="0"/>
  </r>
  <r>
    <d v="2023-06-11T00:00:00"/>
    <x v="2"/>
    <x v="3"/>
    <x v="582"/>
    <n v="44.16"/>
    <n v="3"/>
    <x v="0"/>
    <x v="582"/>
    <n v="43.57"/>
    <x v="0"/>
  </r>
  <r>
    <d v="2023-04-22T00:00:00"/>
    <x v="1"/>
    <x v="2"/>
    <x v="583"/>
    <n v="24.35"/>
    <n v="3"/>
    <x v="1"/>
    <x v="583"/>
    <n v="31.383333333333336"/>
    <x v="1"/>
  </r>
  <r>
    <d v="2023-05-02T00:00:00"/>
    <x v="1"/>
    <x v="2"/>
    <x v="584"/>
    <n v="80.209999999999994"/>
    <n v="6"/>
    <x v="1"/>
    <x v="584"/>
    <n v="45.383333333333333"/>
    <x v="1"/>
  </r>
  <r>
    <d v="2023-10-15T00:00:00"/>
    <x v="3"/>
    <x v="3"/>
    <x v="585"/>
    <n v="66.61"/>
    <n v="25"/>
    <x v="0"/>
    <x v="585"/>
    <n v="10.542400000000001"/>
    <x v="0"/>
  </r>
  <r>
    <d v="2023-08-09T00:00:00"/>
    <x v="0"/>
    <x v="4"/>
    <x v="586"/>
    <n v="155.97999999999999"/>
    <n v="9"/>
    <x v="0"/>
    <x v="586"/>
    <n v="45.098888888888887"/>
    <x v="0"/>
  </r>
  <r>
    <d v="2023-11-07T00:00:00"/>
    <x v="3"/>
    <x v="0"/>
    <x v="587"/>
    <n v="191.42"/>
    <n v="3"/>
    <x v="1"/>
    <x v="587"/>
    <n v="81.040000000000006"/>
    <x v="1"/>
  </r>
  <r>
    <d v="2023-12-14T00:00:00"/>
    <x v="1"/>
    <x v="1"/>
    <x v="588"/>
    <n v="29.31"/>
    <n v="1"/>
    <x v="1"/>
    <x v="588"/>
    <n v="127.23"/>
    <x v="1"/>
  </r>
  <r>
    <d v="2023-01-07T00:00:00"/>
    <x v="3"/>
    <x v="4"/>
    <x v="589"/>
    <n v="168.23"/>
    <n v="4"/>
    <x v="0"/>
    <x v="589"/>
    <n v="111.88"/>
    <x v="0"/>
  </r>
  <r>
    <d v="2023-07-30T00:00:00"/>
    <x v="2"/>
    <x v="2"/>
    <x v="590"/>
    <n v="25.56"/>
    <n v="0"/>
    <x v="1"/>
    <x v="590"/>
    <n v="0"/>
    <x v="1"/>
  </r>
  <r>
    <d v="2023-08-16T00:00:00"/>
    <x v="1"/>
    <x v="5"/>
    <x v="591"/>
    <n v="68.5"/>
    <n v="3"/>
    <x v="0"/>
    <x v="591"/>
    <n v="107.75"/>
    <x v="0"/>
  </r>
  <r>
    <d v="2023-02-02T00:00:00"/>
    <x v="2"/>
    <x v="0"/>
    <x v="592"/>
    <n v="111.43"/>
    <n v="5"/>
    <x v="0"/>
    <x v="592"/>
    <n v="94.902000000000001"/>
    <x v="0"/>
  </r>
  <r>
    <d v="2023-07-09T00:00:00"/>
    <x v="3"/>
    <x v="5"/>
    <x v="593"/>
    <n v="17.829999999999998"/>
    <n v="0"/>
    <x v="0"/>
    <x v="593"/>
    <n v="0"/>
    <x v="0"/>
  </r>
  <r>
    <d v="2023-02-16T00:00:00"/>
    <x v="1"/>
    <x v="0"/>
    <x v="594"/>
    <n v="76.489999999999995"/>
    <n v="3"/>
    <x v="0"/>
    <x v="594"/>
    <n v="92.923333333333332"/>
    <x v="0"/>
  </r>
  <r>
    <d v="2023-07-12T00:00:00"/>
    <x v="2"/>
    <x v="3"/>
    <x v="595"/>
    <n v="30.48"/>
    <n v="1"/>
    <x v="1"/>
    <x v="595"/>
    <n v="73.739999999999995"/>
    <x v="1"/>
  </r>
  <r>
    <d v="2023-06-13T00:00:00"/>
    <x v="0"/>
    <x v="4"/>
    <x v="596"/>
    <n v="49.4"/>
    <n v="8"/>
    <x v="1"/>
    <x v="596"/>
    <n v="17.142499999999998"/>
    <x v="1"/>
  </r>
  <r>
    <d v="2023-06-22T00:00:00"/>
    <x v="2"/>
    <x v="4"/>
    <x v="597"/>
    <n v="162.88"/>
    <n v="4"/>
    <x v="0"/>
    <x v="597"/>
    <n v="46.327500000000001"/>
    <x v="0"/>
  </r>
  <r>
    <d v="2023-04-26T00:00:00"/>
    <x v="0"/>
    <x v="2"/>
    <x v="598"/>
    <n v="48.09"/>
    <n v="2"/>
    <x v="0"/>
    <x v="598"/>
    <n v="83.655000000000001"/>
    <x v="0"/>
  </r>
  <r>
    <d v="2023-04-12T00:00:00"/>
    <x v="0"/>
    <x v="1"/>
    <x v="599"/>
    <n v="174.44"/>
    <n v="10"/>
    <x v="0"/>
    <x v="599"/>
    <n v="43.8"/>
    <x v="0"/>
  </r>
  <r>
    <d v="2023-06-01T00:00:00"/>
    <x v="1"/>
    <x v="2"/>
    <x v="600"/>
    <n v="193.06"/>
    <n v="2"/>
    <x v="1"/>
    <x v="600"/>
    <n v="127.935"/>
    <x v="1"/>
  </r>
  <r>
    <d v="2023-02-23T00:00:00"/>
    <x v="2"/>
    <x v="1"/>
    <x v="601"/>
    <n v="154.05000000000001"/>
    <n v="15"/>
    <x v="1"/>
    <x v="601"/>
    <n v="21.281333333333336"/>
    <x v="1"/>
  </r>
  <r>
    <d v="2023-11-29T00:00:00"/>
    <x v="2"/>
    <x v="3"/>
    <x v="602"/>
    <n v="83.2"/>
    <n v="4"/>
    <x v="1"/>
    <x v="602"/>
    <n v="52.7425"/>
    <x v="1"/>
  </r>
  <r>
    <d v="2023-05-23T00:00:00"/>
    <x v="3"/>
    <x v="0"/>
    <x v="603"/>
    <n v="50.7"/>
    <n v="2"/>
    <x v="1"/>
    <x v="603"/>
    <n v="73.454999999999998"/>
    <x v="1"/>
  </r>
  <r>
    <d v="2023-09-07T00:00:00"/>
    <x v="0"/>
    <x v="5"/>
    <x v="604"/>
    <n v="255.38"/>
    <n v="4"/>
    <x v="1"/>
    <x v="604"/>
    <n v="108.6425"/>
    <x v="1"/>
  </r>
  <r>
    <d v="2023-05-03T00:00:00"/>
    <x v="1"/>
    <x v="2"/>
    <x v="605"/>
    <n v="32.200000000000003"/>
    <n v="6"/>
    <x v="0"/>
    <x v="605"/>
    <n v="19.16"/>
    <x v="0"/>
  </r>
  <r>
    <d v="2023-10-20T00:00:00"/>
    <x v="1"/>
    <x v="3"/>
    <x v="606"/>
    <n v="77.53"/>
    <n v="5"/>
    <x v="0"/>
    <x v="606"/>
    <n v="75.628"/>
    <x v="0"/>
  </r>
  <r>
    <d v="2023-10-18T00:00:00"/>
    <x v="1"/>
    <x v="4"/>
    <x v="607"/>
    <n v="277.18"/>
    <n v="5"/>
    <x v="0"/>
    <x v="607"/>
    <n v="83.408000000000001"/>
    <x v="0"/>
  </r>
  <r>
    <d v="2023-09-22T00:00:00"/>
    <x v="0"/>
    <x v="0"/>
    <x v="608"/>
    <n v="84.94"/>
    <n v="4"/>
    <x v="1"/>
    <x v="608"/>
    <n v="61.897500000000001"/>
    <x v="1"/>
  </r>
  <r>
    <d v="2023-09-29T00:00:00"/>
    <x v="3"/>
    <x v="4"/>
    <x v="609"/>
    <n v="26.97"/>
    <n v="1"/>
    <x v="1"/>
    <x v="609"/>
    <n v="73.81"/>
    <x v="1"/>
  </r>
  <r>
    <d v="2023-08-30T00:00:00"/>
    <x v="0"/>
    <x v="0"/>
    <x v="610"/>
    <n v="82.07"/>
    <n v="2"/>
    <x v="1"/>
    <x v="610"/>
    <n v="53.25"/>
    <x v="1"/>
  </r>
  <r>
    <d v="2023-05-21T00:00:00"/>
    <x v="0"/>
    <x v="1"/>
    <x v="611"/>
    <n v="102.7"/>
    <n v="11"/>
    <x v="0"/>
    <x v="611"/>
    <n v="36.235454545454544"/>
    <x v="0"/>
  </r>
  <r>
    <d v="2023-05-05T00:00:00"/>
    <x v="0"/>
    <x v="2"/>
    <x v="612"/>
    <n v="69.84"/>
    <n v="3"/>
    <x v="0"/>
    <x v="612"/>
    <n v="115.85000000000001"/>
    <x v="0"/>
  </r>
  <r>
    <d v="2023-05-09T00:00:00"/>
    <x v="0"/>
    <x v="0"/>
    <x v="613"/>
    <n v="7.19"/>
    <n v="0"/>
    <x v="0"/>
    <x v="613"/>
    <n v="0"/>
    <x v="0"/>
  </r>
  <r>
    <d v="2023-07-27T00:00:00"/>
    <x v="3"/>
    <x v="1"/>
    <x v="614"/>
    <n v="167.37"/>
    <n v="7"/>
    <x v="1"/>
    <x v="614"/>
    <n v="51.362857142857145"/>
    <x v="1"/>
  </r>
  <r>
    <d v="2023-04-10T00:00:00"/>
    <x v="3"/>
    <x v="3"/>
    <x v="615"/>
    <n v="264.39"/>
    <n v="15"/>
    <x v="1"/>
    <x v="615"/>
    <n v="31.923333333333336"/>
    <x v="1"/>
  </r>
  <r>
    <d v="2023-01-23T00:00:00"/>
    <x v="1"/>
    <x v="1"/>
    <x v="616"/>
    <n v="35.29"/>
    <n v="3"/>
    <x v="1"/>
    <x v="616"/>
    <n v="48.616666666666667"/>
    <x v="1"/>
  </r>
  <r>
    <d v="2023-11-08T00:00:00"/>
    <x v="2"/>
    <x v="1"/>
    <x v="617"/>
    <n v="197.71"/>
    <n v="6"/>
    <x v="0"/>
    <x v="617"/>
    <n v="47.148333333333333"/>
    <x v="0"/>
  </r>
  <r>
    <d v="2023-02-09T00:00:00"/>
    <x v="0"/>
    <x v="3"/>
    <x v="618"/>
    <n v="4.84"/>
    <n v="1"/>
    <x v="0"/>
    <x v="618"/>
    <n v="16.52"/>
    <x v="0"/>
  </r>
  <r>
    <d v="2023-03-30T00:00:00"/>
    <x v="3"/>
    <x v="2"/>
    <x v="619"/>
    <n v="100.33"/>
    <n v="3"/>
    <x v="1"/>
    <x v="619"/>
    <n v="91.943333333333328"/>
    <x v="1"/>
  </r>
  <r>
    <d v="2023-02-03T00:00:00"/>
    <x v="0"/>
    <x v="1"/>
    <x v="620"/>
    <n v="16.809999999999999"/>
    <n v="1"/>
    <x v="1"/>
    <x v="620"/>
    <n v="69.78"/>
    <x v="1"/>
  </r>
  <r>
    <d v="2023-12-19T00:00:00"/>
    <x v="2"/>
    <x v="0"/>
    <x v="621"/>
    <n v="85.4"/>
    <n v="24"/>
    <x v="1"/>
    <x v="621"/>
    <n v="16.765000000000001"/>
    <x v="1"/>
  </r>
  <r>
    <d v="2023-09-22T00:00:00"/>
    <x v="0"/>
    <x v="4"/>
    <x v="622"/>
    <n v="36.979999999999997"/>
    <n v="1"/>
    <x v="0"/>
    <x v="622"/>
    <n v="45.36"/>
    <x v="0"/>
  </r>
  <r>
    <d v="2023-10-23T00:00:00"/>
    <x v="1"/>
    <x v="5"/>
    <x v="623"/>
    <n v="3.25"/>
    <n v="0"/>
    <x v="1"/>
    <x v="623"/>
    <n v="0"/>
    <x v="1"/>
  </r>
  <r>
    <d v="2023-05-14T00:00:00"/>
    <x v="3"/>
    <x v="2"/>
    <x v="624"/>
    <n v="8.76"/>
    <n v="0"/>
    <x v="1"/>
    <x v="624"/>
    <n v="0"/>
    <x v="1"/>
  </r>
  <r>
    <d v="2023-09-05T00:00:00"/>
    <x v="2"/>
    <x v="4"/>
    <x v="625"/>
    <n v="70.39"/>
    <n v="3"/>
    <x v="1"/>
    <x v="625"/>
    <n v="55.15"/>
    <x v="1"/>
  </r>
  <r>
    <d v="2023-09-04T00:00:00"/>
    <x v="3"/>
    <x v="1"/>
    <x v="626"/>
    <n v="124.8"/>
    <n v="13"/>
    <x v="1"/>
    <x v="626"/>
    <n v="32.457692307692305"/>
    <x v="1"/>
  </r>
  <r>
    <d v="2023-12-26T00:00:00"/>
    <x v="2"/>
    <x v="0"/>
    <x v="627"/>
    <n v="127.37"/>
    <n v="5"/>
    <x v="1"/>
    <x v="627"/>
    <n v="97.635999999999996"/>
    <x v="1"/>
  </r>
  <r>
    <d v="2023-12-21T00:00:00"/>
    <x v="3"/>
    <x v="3"/>
    <x v="628"/>
    <n v="13.6"/>
    <n v="0"/>
    <x v="0"/>
    <x v="628"/>
    <n v="0"/>
    <x v="0"/>
  </r>
  <r>
    <d v="2023-01-04T00:00:00"/>
    <x v="1"/>
    <x v="1"/>
    <x v="629"/>
    <n v="41.11"/>
    <n v="8"/>
    <x v="1"/>
    <x v="629"/>
    <n v="20.155000000000001"/>
    <x v="1"/>
  </r>
  <r>
    <d v="2023-05-01T00:00:00"/>
    <x v="1"/>
    <x v="5"/>
    <x v="630"/>
    <n v="107.05"/>
    <n v="31"/>
    <x v="1"/>
    <x v="630"/>
    <n v="11.714193548387096"/>
    <x v="1"/>
  </r>
  <r>
    <d v="2023-01-26T00:00:00"/>
    <x v="0"/>
    <x v="3"/>
    <x v="631"/>
    <n v="101.69"/>
    <n v="8"/>
    <x v="1"/>
    <x v="631"/>
    <n v="56.678750000000001"/>
    <x v="1"/>
  </r>
  <r>
    <d v="2023-03-29T00:00:00"/>
    <x v="3"/>
    <x v="4"/>
    <x v="632"/>
    <n v="34.270000000000003"/>
    <n v="0"/>
    <x v="0"/>
    <x v="632"/>
    <n v="0"/>
    <x v="0"/>
  </r>
  <r>
    <d v="2023-06-22T00:00:00"/>
    <x v="1"/>
    <x v="2"/>
    <x v="633"/>
    <n v="66.930000000000007"/>
    <n v="0"/>
    <x v="1"/>
    <x v="633"/>
    <n v="0"/>
    <x v="1"/>
  </r>
  <r>
    <d v="2023-09-21T00:00:00"/>
    <x v="0"/>
    <x v="4"/>
    <x v="634"/>
    <n v="76.430000000000007"/>
    <n v="4"/>
    <x v="0"/>
    <x v="634"/>
    <n v="61.357500000000002"/>
    <x v="0"/>
  </r>
  <r>
    <d v="2023-11-02T00:00:00"/>
    <x v="3"/>
    <x v="1"/>
    <x v="635"/>
    <n v="76.52"/>
    <n v="2"/>
    <x v="1"/>
    <x v="635"/>
    <n v="81.16"/>
    <x v="1"/>
  </r>
  <r>
    <d v="2023-10-22T00:00:00"/>
    <x v="0"/>
    <x v="5"/>
    <x v="636"/>
    <n v="93.36"/>
    <n v="2"/>
    <x v="0"/>
    <x v="636"/>
    <n v="133.57499999999999"/>
    <x v="0"/>
  </r>
  <r>
    <d v="2023-10-17T00:00:00"/>
    <x v="3"/>
    <x v="0"/>
    <x v="637"/>
    <n v="241.57"/>
    <n v="5"/>
    <x v="0"/>
    <x v="637"/>
    <n v="79.786000000000001"/>
    <x v="0"/>
  </r>
  <r>
    <d v="2023-05-17T00:00:00"/>
    <x v="0"/>
    <x v="1"/>
    <x v="638"/>
    <n v="21.53"/>
    <n v="1"/>
    <x v="0"/>
    <x v="638"/>
    <n v="86.31"/>
    <x v="0"/>
  </r>
  <r>
    <d v="2023-08-25T00:00:00"/>
    <x v="2"/>
    <x v="3"/>
    <x v="639"/>
    <n v="24.82"/>
    <n v="0"/>
    <x v="0"/>
    <x v="639"/>
    <n v="0"/>
    <x v="0"/>
  </r>
  <r>
    <d v="2023-10-01T00:00:00"/>
    <x v="2"/>
    <x v="1"/>
    <x v="640"/>
    <n v="122.29"/>
    <n v="9"/>
    <x v="0"/>
    <x v="640"/>
    <n v="53.488888888888887"/>
    <x v="0"/>
  </r>
  <r>
    <d v="2023-09-23T00:00:00"/>
    <x v="1"/>
    <x v="4"/>
    <x v="641"/>
    <n v="4.28"/>
    <n v="0"/>
    <x v="1"/>
    <x v="641"/>
    <n v="0"/>
    <x v="1"/>
  </r>
  <r>
    <d v="2023-10-30T00:00:00"/>
    <x v="0"/>
    <x v="3"/>
    <x v="642"/>
    <n v="93.42"/>
    <n v="3"/>
    <x v="1"/>
    <x v="642"/>
    <n v="91.986666666666665"/>
    <x v="1"/>
  </r>
  <r>
    <d v="2023-12-15T00:00:00"/>
    <x v="1"/>
    <x v="0"/>
    <x v="643"/>
    <n v="147.16999999999999"/>
    <n v="2"/>
    <x v="0"/>
    <x v="643"/>
    <n v="82.2"/>
    <x v="0"/>
  </r>
  <r>
    <d v="2023-09-25T00:00:00"/>
    <x v="2"/>
    <x v="4"/>
    <x v="644"/>
    <n v="19.87"/>
    <n v="1"/>
    <x v="0"/>
    <x v="644"/>
    <n v="93.99"/>
    <x v="0"/>
  </r>
  <r>
    <d v="2023-09-21T00:00:00"/>
    <x v="0"/>
    <x v="0"/>
    <x v="645"/>
    <n v="58.85"/>
    <n v="6"/>
    <x v="0"/>
    <x v="645"/>
    <n v="32.024999999999999"/>
    <x v="0"/>
  </r>
  <r>
    <d v="2023-05-22T00:00:00"/>
    <x v="3"/>
    <x v="5"/>
    <x v="646"/>
    <n v="74.64"/>
    <n v="4"/>
    <x v="1"/>
    <x v="646"/>
    <n v="58.822499999999998"/>
    <x v="1"/>
  </r>
  <r>
    <d v="2023-03-26T00:00:00"/>
    <x v="3"/>
    <x v="2"/>
    <x v="647"/>
    <n v="143.16"/>
    <n v="4"/>
    <x v="1"/>
    <x v="647"/>
    <n v="100.75749999999999"/>
    <x v="1"/>
  </r>
  <r>
    <d v="2023-12-19T00:00:00"/>
    <x v="2"/>
    <x v="3"/>
    <x v="648"/>
    <n v="168.12"/>
    <n v="8"/>
    <x v="0"/>
    <x v="648"/>
    <n v="57.262500000000003"/>
    <x v="0"/>
  </r>
  <r>
    <d v="2023-10-04T00:00:00"/>
    <x v="0"/>
    <x v="4"/>
    <x v="649"/>
    <n v="142.38999999999999"/>
    <n v="6"/>
    <x v="1"/>
    <x v="649"/>
    <n v="76.674999999999997"/>
    <x v="1"/>
  </r>
  <r>
    <d v="2023-10-31T00:00:00"/>
    <x v="3"/>
    <x v="1"/>
    <x v="650"/>
    <n v="140.25"/>
    <n v="6"/>
    <x v="0"/>
    <x v="650"/>
    <n v="70.768333333333331"/>
    <x v="0"/>
  </r>
  <r>
    <d v="2023-02-14T00:00:00"/>
    <x v="2"/>
    <x v="0"/>
    <x v="651"/>
    <n v="101.15"/>
    <n v="3"/>
    <x v="0"/>
    <x v="651"/>
    <n v="82.306666666666658"/>
    <x v="0"/>
  </r>
  <r>
    <d v="2023-07-16T00:00:00"/>
    <x v="0"/>
    <x v="3"/>
    <x v="652"/>
    <n v="30.34"/>
    <n v="1"/>
    <x v="0"/>
    <x v="652"/>
    <n v="134.22"/>
    <x v="0"/>
  </r>
  <r>
    <d v="2023-07-23T00:00:00"/>
    <x v="3"/>
    <x v="3"/>
    <x v="653"/>
    <n v="91.07"/>
    <n v="9"/>
    <x v="1"/>
    <x v="653"/>
    <n v="33.673333333333332"/>
    <x v="1"/>
  </r>
  <r>
    <d v="2023-08-02T00:00:00"/>
    <x v="0"/>
    <x v="0"/>
    <x v="654"/>
    <n v="29.37"/>
    <n v="1"/>
    <x v="1"/>
    <x v="654"/>
    <n v="99.27"/>
    <x v="1"/>
  </r>
  <r>
    <d v="2023-09-24T00:00:00"/>
    <x v="0"/>
    <x v="5"/>
    <x v="655"/>
    <n v="191.55"/>
    <n v="16"/>
    <x v="1"/>
    <x v="655"/>
    <n v="21.876249999999999"/>
    <x v="1"/>
  </r>
  <r>
    <d v="2023-06-26T00:00:00"/>
    <x v="0"/>
    <x v="3"/>
    <x v="656"/>
    <n v="59.9"/>
    <n v="2"/>
    <x v="1"/>
    <x v="656"/>
    <n v="55.484999999999999"/>
    <x v="1"/>
  </r>
  <r>
    <d v="2023-02-01T00:00:00"/>
    <x v="2"/>
    <x v="3"/>
    <x v="657"/>
    <n v="27.99"/>
    <n v="1"/>
    <x v="1"/>
    <x v="657"/>
    <n v="87.9"/>
    <x v="1"/>
  </r>
  <r>
    <d v="2023-04-06T00:00:00"/>
    <x v="0"/>
    <x v="3"/>
    <x v="658"/>
    <n v="17.18"/>
    <n v="6"/>
    <x v="1"/>
    <x v="658"/>
    <n v="13.808333333333332"/>
    <x v="1"/>
  </r>
  <r>
    <d v="2023-06-17T00:00:00"/>
    <x v="0"/>
    <x v="0"/>
    <x v="659"/>
    <n v="157.03"/>
    <n v="9"/>
    <x v="1"/>
    <x v="659"/>
    <n v="43.014444444444443"/>
    <x v="1"/>
  </r>
  <r>
    <d v="2023-01-29T00:00:00"/>
    <x v="1"/>
    <x v="0"/>
    <x v="660"/>
    <n v="211.02"/>
    <n v="7"/>
    <x v="0"/>
    <x v="660"/>
    <n v="68.311428571428578"/>
    <x v="0"/>
  </r>
  <r>
    <d v="2023-11-16T00:00:00"/>
    <x v="1"/>
    <x v="2"/>
    <x v="661"/>
    <n v="43.84"/>
    <n v="0"/>
    <x v="0"/>
    <x v="661"/>
    <n v="0"/>
    <x v="0"/>
  </r>
  <r>
    <d v="2023-04-30T00:00:00"/>
    <x v="0"/>
    <x v="2"/>
    <x v="662"/>
    <n v="64.61"/>
    <n v="4"/>
    <x v="1"/>
    <x v="662"/>
    <n v="67.292500000000004"/>
    <x v="1"/>
  </r>
  <r>
    <d v="2023-01-10T00:00:00"/>
    <x v="1"/>
    <x v="4"/>
    <x v="663"/>
    <n v="32.96"/>
    <n v="1"/>
    <x v="0"/>
    <x v="663"/>
    <n v="142.13999999999999"/>
    <x v="0"/>
  </r>
  <r>
    <d v="2023-12-18T00:00:00"/>
    <x v="3"/>
    <x v="4"/>
    <x v="664"/>
    <n v="198.41"/>
    <n v="7"/>
    <x v="1"/>
    <x v="664"/>
    <n v="51.782857142857146"/>
    <x v="1"/>
  </r>
  <r>
    <d v="2023-03-29T00:00:00"/>
    <x v="2"/>
    <x v="2"/>
    <x v="665"/>
    <n v="119.17"/>
    <n v="13"/>
    <x v="1"/>
    <x v="665"/>
    <n v="37.107692307692304"/>
    <x v="1"/>
  </r>
  <r>
    <d v="2023-08-01T00:00:00"/>
    <x v="1"/>
    <x v="2"/>
    <x v="666"/>
    <n v="74.790000000000006"/>
    <n v="3"/>
    <x v="0"/>
    <x v="666"/>
    <n v="86.056666666666672"/>
    <x v="0"/>
  </r>
  <r>
    <d v="2023-07-17T00:00:00"/>
    <x v="2"/>
    <x v="5"/>
    <x v="667"/>
    <n v="33.880000000000003"/>
    <n v="2"/>
    <x v="0"/>
    <x v="667"/>
    <n v="48.265000000000001"/>
    <x v="0"/>
  </r>
  <r>
    <d v="2023-07-04T00:00:00"/>
    <x v="3"/>
    <x v="0"/>
    <x v="668"/>
    <n v="40.29"/>
    <n v="2"/>
    <x v="1"/>
    <x v="668"/>
    <n v="61.15"/>
    <x v="1"/>
  </r>
  <r>
    <d v="2023-08-29T00:00:00"/>
    <x v="2"/>
    <x v="3"/>
    <x v="669"/>
    <n v="129.72999999999999"/>
    <n v="8"/>
    <x v="0"/>
    <x v="669"/>
    <n v="39.563749999999999"/>
    <x v="0"/>
  </r>
  <r>
    <d v="2023-05-20T00:00:00"/>
    <x v="1"/>
    <x v="0"/>
    <x v="670"/>
    <n v="44.26"/>
    <n v="3"/>
    <x v="1"/>
    <x v="670"/>
    <n v="59.666666666666664"/>
    <x v="1"/>
  </r>
  <r>
    <d v="2023-12-22T00:00:00"/>
    <x v="0"/>
    <x v="5"/>
    <x v="671"/>
    <n v="98.22"/>
    <n v="7"/>
    <x v="0"/>
    <x v="671"/>
    <n v="56.51428571428572"/>
    <x v="0"/>
  </r>
  <r>
    <d v="2023-12-27T00:00:00"/>
    <x v="0"/>
    <x v="0"/>
    <x v="672"/>
    <n v="41.56"/>
    <n v="2"/>
    <x v="0"/>
    <x v="672"/>
    <n v="73.165000000000006"/>
    <x v="0"/>
  </r>
  <r>
    <d v="2023-10-13T00:00:00"/>
    <x v="3"/>
    <x v="5"/>
    <x v="673"/>
    <n v="71.92"/>
    <n v="19"/>
    <x v="0"/>
    <x v="673"/>
    <n v="14.026315789473685"/>
    <x v="0"/>
  </r>
  <r>
    <d v="2023-10-14T00:00:00"/>
    <x v="0"/>
    <x v="2"/>
    <x v="674"/>
    <n v="88.13"/>
    <n v="15"/>
    <x v="1"/>
    <x v="674"/>
    <n v="25.151333333333334"/>
    <x v="1"/>
  </r>
  <r>
    <d v="2023-03-05T00:00:00"/>
    <x v="2"/>
    <x v="1"/>
    <x v="675"/>
    <n v="62.7"/>
    <n v="22"/>
    <x v="1"/>
    <x v="675"/>
    <n v="12.045"/>
    <x v="1"/>
  </r>
  <r>
    <d v="2023-06-09T00:00:00"/>
    <x v="2"/>
    <x v="5"/>
    <x v="676"/>
    <n v="85.6"/>
    <n v="4"/>
    <x v="1"/>
    <x v="676"/>
    <n v="82.807500000000005"/>
    <x v="1"/>
  </r>
  <r>
    <d v="2023-01-26T00:00:00"/>
    <x v="1"/>
    <x v="2"/>
    <x v="677"/>
    <n v="96.32"/>
    <n v="8"/>
    <x v="1"/>
    <x v="677"/>
    <n v="48.517499999999998"/>
    <x v="1"/>
  </r>
  <r>
    <d v="2023-01-17T00:00:00"/>
    <x v="0"/>
    <x v="1"/>
    <x v="678"/>
    <n v="61.29"/>
    <n v="3"/>
    <x v="1"/>
    <x v="678"/>
    <n v="66.166666666666671"/>
    <x v="1"/>
  </r>
  <r>
    <d v="2023-02-05T00:00:00"/>
    <x v="2"/>
    <x v="4"/>
    <x v="679"/>
    <n v="119.45"/>
    <n v="4"/>
    <x v="0"/>
    <x v="679"/>
    <n v="88.822500000000005"/>
    <x v="0"/>
  </r>
  <r>
    <d v="2023-03-11T00:00:00"/>
    <x v="1"/>
    <x v="4"/>
    <x v="680"/>
    <n v="136.15"/>
    <n v="14"/>
    <x v="0"/>
    <x v="680"/>
    <n v="30.865714285714287"/>
    <x v="0"/>
  </r>
  <r>
    <d v="2023-03-02T00:00:00"/>
    <x v="2"/>
    <x v="1"/>
    <x v="681"/>
    <n v="67.45"/>
    <n v="7"/>
    <x v="1"/>
    <x v="681"/>
    <n v="46.755714285714291"/>
    <x v="1"/>
  </r>
  <r>
    <d v="2023-05-11T00:00:00"/>
    <x v="3"/>
    <x v="0"/>
    <x v="682"/>
    <n v="231.16"/>
    <n v="14"/>
    <x v="1"/>
    <x v="682"/>
    <n v="31.456428571428571"/>
    <x v="1"/>
  </r>
  <r>
    <d v="2023-06-14T00:00:00"/>
    <x v="2"/>
    <x v="2"/>
    <x v="683"/>
    <n v="108.19"/>
    <n v="5"/>
    <x v="1"/>
    <x v="683"/>
    <n v="92.073999999999998"/>
    <x v="1"/>
  </r>
  <r>
    <d v="2023-05-14T00:00:00"/>
    <x v="1"/>
    <x v="4"/>
    <x v="684"/>
    <n v="108.91"/>
    <n v="1"/>
    <x v="1"/>
    <x v="684"/>
    <n v="116.81"/>
    <x v="1"/>
  </r>
  <r>
    <d v="2023-08-21T00:00:00"/>
    <x v="0"/>
    <x v="4"/>
    <x v="685"/>
    <n v="237.9"/>
    <n v="37"/>
    <x v="1"/>
    <x v="685"/>
    <n v="12.242432432432434"/>
    <x v="1"/>
  </r>
  <r>
    <d v="2023-04-22T00:00:00"/>
    <x v="3"/>
    <x v="2"/>
    <x v="686"/>
    <n v="97.86"/>
    <n v="4"/>
    <x v="0"/>
    <x v="686"/>
    <n v="89.1875"/>
    <x v="0"/>
  </r>
  <r>
    <d v="2023-08-29T00:00:00"/>
    <x v="0"/>
    <x v="2"/>
    <x v="687"/>
    <n v="172.3"/>
    <n v="2"/>
    <x v="1"/>
    <x v="687"/>
    <n v="117.77"/>
    <x v="1"/>
  </r>
  <r>
    <d v="2023-04-14T00:00:00"/>
    <x v="1"/>
    <x v="2"/>
    <x v="688"/>
    <n v="221.89"/>
    <n v="4"/>
    <x v="1"/>
    <x v="688"/>
    <n v="93.412499999999994"/>
    <x v="1"/>
  </r>
  <r>
    <d v="2023-10-31T00:00:00"/>
    <x v="0"/>
    <x v="5"/>
    <x v="689"/>
    <n v="154.44999999999999"/>
    <n v="4"/>
    <x v="0"/>
    <x v="689"/>
    <n v="84.665000000000006"/>
    <x v="0"/>
  </r>
  <r>
    <d v="2023-05-06T00:00:00"/>
    <x v="2"/>
    <x v="3"/>
    <x v="690"/>
    <n v="107.16"/>
    <n v="6"/>
    <x v="1"/>
    <x v="690"/>
    <n v="66.703333333333333"/>
    <x v="1"/>
  </r>
  <r>
    <d v="2023-03-04T00:00:00"/>
    <x v="3"/>
    <x v="2"/>
    <x v="691"/>
    <n v="329.61"/>
    <n v="6"/>
    <x v="0"/>
    <x v="691"/>
    <n v="79.459999999999994"/>
    <x v="0"/>
  </r>
  <r>
    <d v="2023-11-20T00:00:00"/>
    <x v="0"/>
    <x v="1"/>
    <x v="692"/>
    <n v="233.26"/>
    <n v="9"/>
    <x v="0"/>
    <x v="692"/>
    <n v="41.442222222222227"/>
    <x v="0"/>
  </r>
  <r>
    <d v="2023-04-09T00:00:00"/>
    <x v="3"/>
    <x v="4"/>
    <x v="693"/>
    <n v="121.28"/>
    <n v="7"/>
    <x v="1"/>
    <x v="693"/>
    <n v="47.815714285714286"/>
    <x v="1"/>
  </r>
  <r>
    <d v="2023-07-07T00:00:00"/>
    <x v="1"/>
    <x v="5"/>
    <x v="694"/>
    <n v="257.29000000000002"/>
    <n v="7"/>
    <x v="1"/>
    <x v="694"/>
    <n v="37.765714285714289"/>
    <x v="1"/>
  </r>
  <r>
    <d v="2023-12-20T00:00:00"/>
    <x v="1"/>
    <x v="5"/>
    <x v="695"/>
    <n v="412.05"/>
    <n v="6"/>
    <x v="0"/>
    <x v="695"/>
    <n v="82.601666666666674"/>
    <x v="0"/>
  </r>
  <r>
    <d v="2023-08-29T00:00:00"/>
    <x v="1"/>
    <x v="5"/>
    <x v="696"/>
    <n v="81.42"/>
    <n v="5"/>
    <x v="0"/>
    <x v="696"/>
    <n v="73.408000000000001"/>
    <x v="0"/>
  </r>
  <r>
    <d v="2023-03-31T00:00:00"/>
    <x v="3"/>
    <x v="2"/>
    <x v="697"/>
    <n v="16.39"/>
    <n v="1"/>
    <x v="0"/>
    <x v="697"/>
    <n v="66.16"/>
    <x v="0"/>
  </r>
  <r>
    <d v="2023-04-14T00:00:00"/>
    <x v="2"/>
    <x v="3"/>
    <x v="698"/>
    <n v="49.35"/>
    <n v="2"/>
    <x v="1"/>
    <x v="698"/>
    <n v="55.36"/>
    <x v="1"/>
  </r>
  <r>
    <d v="2023-02-03T00:00:00"/>
    <x v="0"/>
    <x v="1"/>
    <x v="699"/>
    <n v="124.68"/>
    <n v="4"/>
    <x v="1"/>
    <x v="699"/>
    <n v="111.2"/>
    <x v="1"/>
  </r>
  <r>
    <d v="2023-01-24T00:00:00"/>
    <x v="3"/>
    <x v="3"/>
    <x v="700"/>
    <n v="197.19"/>
    <n v="4"/>
    <x v="1"/>
    <x v="700"/>
    <n v="54.155000000000001"/>
    <x v="1"/>
  </r>
  <r>
    <d v="2023-03-12T00:00:00"/>
    <x v="3"/>
    <x v="3"/>
    <x v="701"/>
    <n v="158.65"/>
    <n v="9"/>
    <x v="1"/>
    <x v="701"/>
    <n v="44.25"/>
    <x v="1"/>
  </r>
  <r>
    <d v="2023-11-03T00:00:00"/>
    <x v="0"/>
    <x v="4"/>
    <x v="702"/>
    <n v="129.34"/>
    <n v="9"/>
    <x v="0"/>
    <x v="702"/>
    <n v="35.036666666666662"/>
    <x v="0"/>
  </r>
  <r>
    <d v="2023-05-30T00:00:00"/>
    <x v="2"/>
    <x v="5"/>
    <x v="703"/>
    <n v="95.36"/>
    <n v="2"/>
    <x v="0"/>
    <x v="703"/>
    <n v="99.51"/>
    <x v="0"/>
  </r>
  <r>
    <d v="2023-02-14T00:00:00"/>
    <x v="2"/>
    <x v="0"/>
    <x v="704"/>
    <n v="146.27000000000001"/>
    <n v="4"/>
    <x v="0"/>
    <x v="704"/>
    <n v="55.734999999999999"/>
    <x v="0"/>
  </r>
  <r>
    <d v="2023-04-04T00:00:00"/>
    <x v="3"/>
    <x v="3"/>
    <x v="705"/>
    <n v="114.89"/>
    <n v="24"/>
    <x v="1"/>
    <x v="705"/>
    <n v="15.442083333333334"/>
    <x v="1"/>
  </r>
  <r>
    <d v="2023-08-11T00:00:00"/>
    <x v="2"/>
    <x v="5"/>
    <x v="706"/>
    <n v="135.43"/>
    <n v="11"/>
    <x v="0"/>
    <x v="706"/>
    <n v="20.919090909090912"/>
    <x v="0"/>
  </r>
  <r>
    <d v="2023-04-26T00:00:00"/>
    <x v="0"/>
    <x v="4"/>
    <x v="707"/>
    <n v="104.38"/>
    <n v="4"/>
    <x v="1"/>
    <x v="707"/>
    <n v="93.672499999999999"/>
    <x v="1"/>
  </r>
  <r>
    <d v="2023-01-27T00:00:00"/>
    <x v="3"/>
    <x v="0"/>
    <x v="708"/>
    <n v="77.849999999999994"/>
    <n v="4"/>
    <x v="1"/>
    <x v="708"/>
    <n v="95.444999999999993"/>
    <x v="1"/>
  </r>
  <r>
    <d v="2023-04-16T00:00:00"/>
    <x v="3"/>
    <x v="2"/>
    <x v="709"/>
    <n v="209.87"/>
    <n v="8"/>
    <x v="0"/>
    <x v="709"/>
    <n v="39.9375"/>
    <x v="0"/>
  </r>
  <r>
    <d v="2023-03-08T00:00:00"/>
    <x v="2"/>
    <x v="3"/>
    <x v="710"/>
    <n v="215.62"/>
    <n v="5"/>
    <x v="0"/>
    <x v="710"/>
    <n v="86.97999999999999"/>
    <x v="0"/>
  </r>
  <r>
    <d v="2023-05-10T00:00:00"/>
    <x v="2"/>
    <x v="0"/>
    <x v="711"/>
    <n v="169.79"/>
    <n v="5"/>
    <x v="0"/>
    <x v="711"/>
    <n v="89.820000000000007"/>
    <x v="0"/>
  </r>
  <r>
    <d v="2023-01-17T00:00:00"/>
    <x v="2"/>
    <x v="5"/>
    <x v="712"/>
    <n v="40.840000000000003"/>
    <n v="11"/>
    <x v="0"/>
    <x v="712"/>
    <n v="11.740909090909092"/>
    <x v="0"/>
  </r>
  <r>
    <d v="2023-04-06T00:00:00"/>
    <x v="0"/>
    <x v="5"/>
    <x v="713"/>
    <n v="136.65"/>
    <n v="6"/>
    <x v="0"/>
    <x v="713"/>
    <n v="46.601666666666667"/>
    <x v="0"/>
  </r>
  <r>
    <d v="2023-12-08T00:00:00"/>
    <x v="0"/>
    <x v="2"/>
    <x v="714"/>
    <n v="142.97999999999999"/>
    <n v="3"/>
    <x v="1"/>
    <x v="714"/>
    <n v="71.376666666666665"/>
    <x v="1"/>
  </r>
  <r>
    <d v="2023-03-16T00:00:00"/>
    <x v="1"/>
    <x v="1"/>
    <x v="715"/>
    <n v="104.68"/>
    <n v="29"/>
    <x v="0"/>
    <x v="715"/>
    <n v="15.39758620689655"/>
    <x v="0"/>
  </r>
  <r>
    <d v="2023-10-07T00:00:00"/>
    <x v="1"/>
    <x v="1"/>
    <x v="716"/>
    <n v="166.1"/>
    <n v="4"/>
    <x v="0"/>
    <x v="716"/>
    <n v="44.825000000000003"/>
    <x v="0"/>
  </r>
  <r>
    <d v="2023-08-10T00:00:00"/>
    <x v="3"/>
    <x v="5"/>
    <x v="717"/>
    <n v="31.09"/>
    <n v="0"/>
    <x v="0"/>
    <x v="717"/>
    <n v="0"/>
    <x v="0"/>
  </r>
  <r>
    <d v="2023-03-06T00:00:00"/>
    <x v="2"/>
    <x v="5"/>
    <x v="718"/>
    <n v="278.26"/>
    <n v="13"/>
    <x v="1"/>
    <x v="718"/>
    <n v="27.822307692307692"/>
    <x v="1"/>
  </r>
  <r>
    <d v="2023-01-19T00:00:00"/>
    <x v="2"/>
    <x v="2"/>
    <x v="719"/>
    <n v="66.91"/>
    <n v="4"/>
    <x v="0"/>
    <x v="719"/>
    <n v="67.377499999999998"/>
    <x v="0"/>
  </r>
  <r>
    <d v="2023-02-18T00:00:00"/>
    <x v="1"/>
    <x v="3"/>
    <x v="720"/>
    <n v="159.37"/>
    <n v="10"/>
    <x v="1"/>
    <x v="720"/>
    <n v="46.088000000000001"/>
    <x v="1"/>
  </r>
  <r>
    <d v="2023-02-04T00:00:00"/>
    <x v="0"/>
    <x v="3"/>
    <x v="721"/>
    <n v="32.68"/>
    <n v="0"/>
    <x v="1"/>
    <x v="721"/>
    <n v="0"/>
    <x v="1"/>
  </r>
  <r>
    <d v="2023-08-28T00:00:00"/>
    <x v="0"/>
    <x v="0"/>
    <x v="722"/>
    <n v="62.41"/>
    <n v="3"/>
    <x v="1"/>
    <x v="722"/>
    <n v="67.016666666666666"/>
    <x v="1"/>
  </r>
  <r>
    <d v="2023-06-08T00:00:00"/>
    <x v="2"/>
    <x v="0"/>
    <x v="723"/>
    <n v="56.37"/>
    <n v="13"/>
    <x v="1"/>
    <x v="723"/>
    <n v="17.12"/>
    <x v="1"/>
  </r>
  <r>
    <d v="2023-05-11T00:00:00"/>
    <x v="0"/>
    <x v="3"/>
    <x v="724"/>
    <n v="14.64"/>
    <n v="1"/>
    <x v="1"/>
    <x v="724"/>
    <n v="72.88"/>
    <x v="1"/>
  </r>
  <r>
    <d v="2023-06-20T00:00:00"/>
    <x v="3"/>
    <x v="5"/>
    <x v="725"/>
    <n v="91.3"/>
    <n v="8"/>
    <x v="0"/>
    <x v="725"/>
    <n v="52.755000000000003"/>
    <x v="0"/>
  </r>
  <r>
    <d v="2023-11-04T00:00:00"/>
    <x v="2"/>
    <x v="2"/>
    <x v="726"/>
    <n v="106.77"/>
    <n v="13"/>
    <x v="0"/>
    <x v="726"/>
    <n v="37.756923076923073"/>
    <x v="0"/>
  </r>
  <r>
    <d v="2023-06-11T00:00:00"/>
    <x v="3"/>
    <x v="2"/>
    <x v="727"/>
    <n v="99.8"/>
    <n v="4"/>
    <x v="0"/>
    <x v="727"/>
    <n v="109.6275"/>
    <x v="0"/>
  </r>
  <r>
    <d v="2023-04-18T00:00:00"/>
    <x v="3"/>
    <x v="1"/>
    <x v="728"/>
    <n v="65.61"/>
    <n v="2"/>
    <x v="0"/>
    <x v="728"/>
    <n v="138.11000000000001"/>
    <x v="0"/>
  </r>
  <r>
    <d v="2023-08-28T00:00:00"/>
    <x v="3"/>
    <x v="4"/>
    <x v="729"/>
    <n v="152.97999999999999"/>
    <n v="4"/>
    <x v="1"/>
    <x v="729"/>
    <n v="44.73"/>
    <x v="1"/>
  </r>
  <r>
    <d v="2023-07-04T00:00:00"/>
    <x v="2"/>
    <x v="3"/>
    <x v="730"/>
    <n v="25.41"/>
    <n v="1"/>
    <x v="0"/>
    <x v="730"/>
    <n v="91.76"/>
    <x v="0"/>
  </r>
  <r>
    <d v="2023-02-13T00:00:00"/>
    <x v="3"/>
    <x v="5"/>
    <x v="731"/>
    <n v="91.96"/>
    <n v="5"/>
    <x v="1"/>
    <x v="731"/>
    <n v="91.705999999999989"/>
    <x v="1"/>
  </r>
  <r>
    <d v="2023-08-16T00:00:00"/>
    <x v="2"/>
    <x v="2"/>
    <x v="732"/>
    <n v="146.5"/>
    <n v="4"/>
    <x v="1"/>
    <x v="732"/>
    <n v="94.37"/>
    <x v="1"/>
  </r>
  <r>
    <d v="2023-09-05T00:00:00"/>
    <x v="2"/>
    <x v="0"/>
    <x v="733"/>
    <n v="8.3000000000000007"/>
    <n v="2"/>
    <x v="1"/>
    <x v="733"/>
    <n v="20.454999999999998"/>
    <x v="1"/>
  </r>
  <r>
    <d v="2023-05-28T00:00:00"/>
    <x v="2"/>
    <x v="0"/>
    <x v="734"/>
    <n v="110.5"/>
    <n v="3"/>
    <x v="1"/>
    <x v="734"/>
    <n v="62.906666666666666"/>
    <x v="1"/>
  </r>
  <r>
    <d v="2023-04-06T00:00:00"/>
    <x v="2"/>
    <x v="5"/>
    <x v="735"/>
    <n v="9.31"/>
    <n v="0"/>
    <x v="0"/>
    <x v="735"/>
    <n v="0"/>
    <x v="0"/>
  </r>
  <r>
    <d v="2023-05-12T00:00:00"/>
    <x v="2"/>
    <x v="2"/>
    <x v="736"/>
    <n v="74.62"/>
    <n v="1"/>
    <x v="0"/>
    <x v="736"/>
    <n v="192.78"/>
    <x v="0"/>
  </r>
  <r>
    <d v="2023-04-22T00:00:00"/>
    <x v="2"/>
    <x v="1"/>
    <x v="737"/>
    <n v="182.53"/>
    <n v="35"/>
    <x v="1"/>
    <x v="737"/>
    <n v="10.124857142857143"/>
    <x v="1"/>
  </r>
  <r>
    <d v="2023-07-07T00:00:00"/>
    <x v="3"/>
    <x v="1"/>
    <x v="738"/>
    <n v="94.25"/>
    <n v="25"/>
    <x v="0"/>
    <x v="738"/>
    <n v="17.049199999999999"/>
    <x v="0"/>
  </r>
  <r>
    <d v="2023-01-17T00:00:00"/>
    <x v="2"/>
    <x v="1"/>
    <x v="739"/>
    <n v="2.79"/>
    <n v="0"/>
    <x v="0"/>
    <x v="739"/>
    <n v="0"/>
    <x v="0"/>
  </r>
  <r>
    <d v="2023-09-09T00:00:00"/>
    <x v="1"/>
    <x v="2"/>
    <x v="740"/>
    <n v="20.2"/>
    <n v="0"/>
    <x v="0"/>
    <x v="740"/>
    <n v="0"/>
    <x v="0"/>
  </r>
  <r>
    <d v="2023-07-04T00:00:00"/>
    <x v="0"/>
    <x v="0"/>
    <x v="741"/>
    <n v="38.270000000000003"/>
    <n v="7"/>
    <x v="0"/>
    <x v="741"/>
    <n v="19.48"/>
    <x v="0"/>
  </r>
  <r>
    <d v="2023-03-23T00:00:00"/>
    <x v="0"/>
    <x v="2"/>
    <x v="742"/>
    <n v="69.31"/>
    <n v="4"/>
    <x v="0"/>
    <x v="742"/>
    <n v="30.28"/>
    <x v="0"/>
  </r>
  <r>
    <d v="2023-08-14T00:00:00"/>
    <x v="2"/>
    <x v="5"/>
    <x v="743"/>
    <n v="121.68"/>
    <n v="10"/>
    <x v="1"/>
    <x v="743"/>
    <n v="12.618"/>
    <x v="1"/>
  </r>
  <r>
    <d v="2023-04-30T00:00:00"/>
    <x v="0"/>
    <x v="2"/>
    <x v="744"/>
    <n v="220.88"/>
    <n v="3"/>
    <x v="1"/>
    <x v="744"/>
    <n v="85.283333333333331"/>
    <x v="1"/>
  </r>
  <r>
    <d v="2023-01-26T00:00:00"/>
    <x v="3"/>
    <x v="3"/>
    <x v="745"/>
    <n v="97.68"/>
    <n v="1"/>
    <x v="1"/>
    <x v="745"/>
    <n v="179.06"/>
    <x v="1"/>
  </r>
  <r>
    <d v="2023-02-05T00:00:00"/>
    <x v="0"/>
    <x v="4"/>
    <x v="746"/>
    <n v="191.2"/>
    <n v="5"/>
    <x v="1"/>
    <x v="746"/>
    <n v="92.820000000000007"/>
    <x v="1"/>
  </r>
  <r>
    <d v="2023-01-05T00:00:00"/>
    <x v="3"/>
    <x v="0"/>
    <x v="747"/>
    <n v="22.95"/>
    <n v="1"/>
    <x v="0"/>
    <x v="747"/>
    <n v="91.52"/>
    <x v="0"/>
  </r>
  <r>
    <d v="2023-07-30T00:00:00"/>
    <x v="1"/>
    <x v="3"/>
    <x v="748"/>
    <n v="71.099999999999994"/>
    <n v="6"/>
    <x v="1"/>
    <x v="748"/>
    <n v="47.745000000000005"/>
    <x v="1"/>
  </r>
  <r>
    <d v="2023-07-15T00:00:00"/>
    <x v="2"/>
    <x v="5"/>
    <x v="749"/>
    <n v="103.86"/>
    <n v="23"/>
    <x v="0"/>
    <x v="749"/>
    <n v="19.729130434782608"/>
    <x v="0"/>
  </r>
  <r>
    <d v="2023-09-15T00:00:00"/>
    <x v="2"/>
    <x v="4"/>
    <x v="750"/>
    <n v="105.69"/>
    <n v="20"/>
    <x v="0"/>
    <x v="750"/>
    <n v="23.186"/>
    <x v="0"/>
  </r>
  <r>
    <d v="2023-05-27T00:00:00"/>
    <x v="1"/>
    <x v="0"/>
    <x v="751"/>
    <n v="34.82"/>
    <n v="5"/>
    <x v="1"/>
    <x v="751"/>
    <n v="22.244"/>
    <x v="1"/>
  </r>
  <r>
    <d v="2023-07-26T00:00:00"/>
    <x v="1"/>
    <x v="1"/>
    <x v="752"/>
    <n v="14.23"/>
    <n v="0"/>
    <x v="1"/>
    <x v="752"/>
    <n v="0"/>
    <x v="1"/>
  </r>
  <r>
    <d v="2023-08-15T00:00:00"/>
    <x v="2"/>
    <x v="2"/>
    <x v="753"/>
    <n v="35.869999999999997"/>
    <n v="1"/>
    <x v="1"/>
    <x v="753"/>
    <n v="112.26"/>
    <x v="1"/>
  </r>
  <r>
    <d v="2023-04-14T00:00:00"/>
    <x v="0"/>
    <x v="4"/>
    <x v="754"/>
    <n v="112.35"/>
    <n v="4"/>
    <x v="1"/>
    <x v="754"/>
    <n v="73.77"/>
    <x v="1"/>
  </r>
  <r>
    <d v="2023-04-25T00:00:00"/>
    <x v="0"/>
    <x v="3"/>
    <x v="755"/>
    <n v="23.28"/>
    <n v="2"/>
    <x v="0"/>
    <x v="755"/>
    <n v="49.57"/>
    <x v="0"/>
  </r>
  <r>
    <d v="2023-01-25T00:00:00"/>
    <x v="1"/>
    <x v="3"/>
    <x v="756"/>
    <n v="303.14"/>
    <n v="5"/>
    <x v="0"/>
    <x v="756"/>
    <n v="61.7"/>
    <x v="0"/>
  </r>
  <r>
    <d v="2023-08-04T00:00:00"/>
    <x v="3"/>
    <x v="1"/>
    <x v="757"/>
    <n v="246.53"/>
    <n v="7"/>
    <x v="1"/>
    <x v="461"/>
    <n v="53.121428571428574"/>
    <x v="1"/>
  </r>
  <r>
    <d v="2023-03-06T00:00:00"/>
    <x v="1"/>
    <x v="2"/>
    <x v="758"/>
    <n v="90.85"/>
    <n v="6"/>
    <x v="0"/>
    <x v="757"/>
    <n v="68.158333333333331"/>
    <x v="0"/>
  </r>
  <r>
    <d v="2023-08-18T00:00:00"/>
    <x v="1"/>
    <x v="2"/>
    <x v="759"/>
    <n v="188.61"/>
    <n v="7"/>
    <x v="0"/>
    <x v="758"/>
    <n v="54.127142857142857"/>
    <x v="0"/>
  </r>
  <r>
    <d v="2023-09-02T00:00:00"/>
    <x v="2"/>
    <x v="4"/>
    <x v="760"/>
    <n v="19.5"/>
    <n v="2"/>
    <x v="1"/>
    <x v="759"/>
    <n v="42.075000000000003"/>
    <x v="1"/>
  </r>
  <r>
    <d v="2023-12-24T00:00:00"/>
    <x v="1"/>
    <x v="4"/>
    <x v="761"/>
    <n v="264.73"/>
    <n v="4"/>
    <x v="1"/>
    <x v="760"/>
    <n v="92.667500000000004"/>
    <x v="1"/>
  </r>
  <r>
    <d v="2023-08-11T00:00:00"/>
    <x v="0"/>
    <x v="1"/>
    <x v="762"/>
    <n v="159.13999999999999"/>
    <n v="3"/>
    <x v="1"/>
    <x v="761"/>
    <n v="89.683333333333337"/>
    <x v="1"/>
  </r>
  <r>
    <d v="2023-09-10T00:00:00"/>
    <x v="0"/>
    <x v="5"/>
    <x v="763"/>
    <n v="60.87"/>
    <n v="0"/>
    <x v="0"/>
    <x v="762"/>
    <n v="0"/>
    <x v="0"/>
  </r>
  <r>
    <d v="2023-08-20T00:00:00"/>
    <x v="1"/>
    <x v="4"/>
    <x v="764"/>
    <n v="108.15"/>
    <n v="6"/>
    <x v="1"/>
    <x v="763"/>
    <n v="83.018333333333331"/>
    <x v="1"/>
  </r>
  <r>
    <d v="2023-12-22T00:00:00"/>
    <x v="2"/>
    <x v="2"/>
    <x v="765"/>
    <n v="24.99"/>
    <n v="1"/>
    <x v="0"/>
    <x v="764"/>
    <n v="120.22"/>
    <x v="0"/>
  </r>
  <r>
    <d v="2023-04-29T00:00:00"/>
    <x v="0"/>
    <x v="4"/>
    <x v="766"/>
    <n v="115.56"/>
    <n v="10"/>
    <x v="1"/>
    <x v="765"/>
    <n v="46.866"/>
    <x v="1"/>
  </r>
  <r>
    <d v="2023-03-22T00:00:00"/>
    <x v="3"/>
    <x v="1"/>
    <x v="767"/>
    <n v="32.78"/>
    <n v="6"/>
    <x v="0"/>
    <x v="766"/>
    <n v="25.13"/>
    <x v="0"/>
  </r>
  <r>
    <d v="2023-04-15T00:00:00"/>
    <x v="2"/>
    <x v="3"/>
    <x v="768"/>
    <n v="57.14"/>
    <n v="2"/>
    <x v="0"/>
    <x v="767"/>
    <n v="128.30000000000001"/>
    <x v="0"/>
  </r>
  <r>
    <d v="2023-10-09T00:00:00"/>
    <x v="1"/>
    <x v="4"/>
    <x v="769"/>
    <n v="112.06"/>
    <n v="10"/>
    <x v="1"/>
    <x v="768"/>
    <n v="20.518999999999998"/>
    <x v="1"/>
  </r>
  <r>
    <d v="2023-01-23T00:00:00"/>
    <x v="1"/>
    <x v="5"/>
    <x v="770"/>
    <n v="171.16"/>
    <n v="6"/>
    <x v="1"/>
    <x v="769"/>
    <n v="30.056666666666668"/>
    <x v="1"/>
  </r>
  <r>
    <d v="2023-07-28T00:00:00"/>
    <x v="0"/>
    <x v="2"/>
    <x v="771"/>
    <n v="87.05"/>
    <n v="2"/>
    <x v="0"/>
    <x v="770"/>
    <n v="96.905000000000001"/>
    <x v="0"/>
  </r>
  <r>
    <d v="2023-06-09T00:00:00"/>
    <x v="1"/>
    <x v="1"/>
    <x v="772"/>
    <n v="27.51"/>
    <n v="1"/>
    <x v="0"/>
    <x v="771"/>
    <n v="119.04"/>
    <x v="0"/>
  </r>
  <r>
    <d v="2023-09-04T00:00:00"/>
    <x v="1"/>
    <x v="5"/>
    <x v="773"/>
    <n v="138.46"/>
    <n v="10"/>
    <x v="1"/>
    <x v="772"/>
    <n v="49.588000000000001"/>
    <x v="1"/>
  </r>
  <r>
    <d v="2023-07-22T00:00:00"/>
    <x v="0"/>
    <x v="5"/>
    <x v="774"/>
    <n v="392.89"/>
    <n v="10"/>
    <x v="1"/>
    <x v="773"/>
    <n v="39.64"/>
    <x v="1"/>
  </r>
  <r>
    <d v="2023-07-18T00:00:00"/>
    <x v="3"/>
    <x v="2"/>
    <x v="775"/>
    <n v="276.17"/>
    <n v="9"/>
    <x v="0"/>
    <x v="774"/>
    <n v="49.704444444444441"/>
    <x v="0"/>
  </r>
  <r>
    <d v="2023-02-17T00:00:00"/>
    <x v="3"/>
    <x v="4"/>
    <x v="776"/>
    <n v="62.67"/>
    <n v="3"/>
    <x v="0"/>
    <x v="775"/>
    <n v="88.160000000000011"/>
    <x v="0"/>
  </r>
  <r>
    <d v="2023-12-23T00:00:00"/>
    <x v="1"/>
    <x v="3"/>
    <x v="777"/>
    <n v="433.26"/>
    <n v="4"/>
    <x v="0"/>
    <x v="776"/>
    <n v="108.58499999999999"/>
    <x v="0"/>
  </r>
  <r>
    <d v="2023-04-02T00:00:00"/>
    <x v="0"/>
    <x v="3"/>
    <x v="778"/>
    <n v="79.36"/>
    <n v="3"/>
    <x v="1"/>
    <x v="777"/>
    <n v="113.38666666666667"/>
    <x v="1"/>
  </r>
  <r>
    <d v="2023-12-19T00:00:00"/>
    <x v="2"/>
    <x v="5"/>
    <x v="779"/>
    <n v="273.68"/>
    <n v="25"/>
    <x v="1"/>
    <x v="778"/>
    <n v="16.3748"/>
    <x v="1"/>
  </r>
  <r>
    <d v="2023-05-20T00:00:00"/>
    <x v="1"/>
    <x v="3"/>
    <x v="780"/>
    <n v="159.75"/>
    <n v="7"/>
    <x v="0"/>
    <x v="779"/>
    <n v="62.220000000000006"/>
    <x v="0"/>
  </r>
  <r>
    <d v="2023-09-22T00:00:00"/>
    <x v="2"/>
    <x v="3"/>
    <x v="781"/>
    <n v="101.16"/>
    <n v="14"/>
    <x v="0"/>
    <x v="780"/>
    <n v="33.109285714285711"/>
    <x v="0"/>
  </r>
  <r>
    <d v="2023-05-19T00:00:00"/>
    <x v="3"/>
    <x v="0"/>
    <x v="782"/>
    <n v="20.93"/>
    <n v="1"/>
    <x v="0"/>
    <x v="781"/>
    <n v="49.02"/>
    <x v="0"/>
  </r>
  <r>
    <d v="2023-07-11T00:00:00"/>
    <x v="1"/>
    <x v="3"/>
    <x v="783"/>
    <n v="162.69999999999999"/>
    <n v="7"/>
    <x v="1"/>
    <x v="782"/>
    <n v="68.651428571428568"/>
    <x v="1"/>
  </r>
  <r>
    <d v="2023-02-10T00:00:00"/>
    <x v="2"/>
    <x v="4"/>
    <x v="784"/>
    <n v="18.22"/>
    <n v="0"/>
    <x v="1"/>
    <x v="783"/>
    <n v="0"/>
    <x v="1"/>
  </r>
  <r>
    <d v="2023-05-24T00:00:00"/>
    <x v="2"/>
    <x v="4"/>
    <x v="785"/>
    <n v="14.26"/>
    <n v="1"/>
    <x v="1"/>
    <x v="784"/>
    <n v="33.79"/>
    <x v="1"/>
  </r>
  <r>
    <d v="2023-08-13T00:00:00"/>
    <x v="2"/>
    <x v="5"/>
    <x v="786"/>
    <n v="68.41"/>
    <n v="2"/>
    <x v="1"/>
    <x v="785"/>
    <n v="65.474999999999994"/>
    <x v="1"/>
  </r>
  <r>
    <d v="2023-03-28T00:00:00"/>
    <x v="0"/>
    <x v="0"/>
    <x v="787"/>
    <n v="138.88"/>
    <n v="15"/>
    <x v="0"/>
    <x v="786"/>
    <n v="25.538666666666664"/>
    <x v="0"/>
  </r>
  <r>
    <d v="2023-09-08T00:00:00"/>
    <x v="0"/>
    <x v="3"/>
    <x v="788"/>
    <n v="112.14"/>
    <n v="17"/>
    <x v="1"/>
    <x v="787"/>
    <n v="21.042941176470588"/>
    <x v="1"/>
  </r>
  <r>
    <d v="2023-07-05T00:00:00"/>
    <x v="1"/>
    <x v="1"/>
    <x v="789"/>
    <n v="94.36"/>
    <n v="10"/>
    <x v="0"/>
    <x v="788"/>
    <n v="45.911000000000001"/>
    <x v="0"/>
  </r>
  <r>
    <d v="2023-01-25T00:00:00"/>
    <x v="0"/>
    <x v="2"/>
    <x v="790"/>
    <n v="24.78"/>
    <n v="1"/>
    <x v="1"/>
    <x v="789"/>
    <n v="65.23"/>
    <x v="1"/>
  </r>
  <r>
    <d v="2023-12-21T00:00:00"/>
    <x v="3"/>
    <x v="2"/>
    <x v="791"/>
    <n v="134.62"/>
    <n v="4"/>
    <x v="0"/>
    <x v="790"/>
    <n v="54.6175"/>
    <x v="0"/>
  </r>
  <r>
    <d v="2023-03-05T00:00:00"/>
    <x v="3"/>
    <x v="0"/>
    <x v="792"/>
    <n v="19.809999999999999"/>
    <n v="0"/>
    <x v="1"/>
    <x v="791"/>
    <n v="0"/>
    <x v="1"/>
  </r>
  <r>
    <d v="2023-09-26T00:00:00"/>
    <x v="3"/>
    <x v="2"/>
    <x v="793"/>
    <n v="111.75"/>
    <n v="27"/>
    <x v="0"/>
    <x v="792"/>
    <n v="10.958148148148148"/>
    <x v="0"/>
  </r>
  <r>
    <d v="2023-02-28T00:00:00"/>
    <x v="0"/>
    <x v="3"/>
    <x v="794"/>
    <n v="86.91"/>
    <n v="3"/>
    <x v="1"/>
    <x v="793"/>
    <n v="70.913333333333341"/>
    <x v="1"/>
  </r>
  <r>
    <d v="2023-03-26T00:00:00"/>
    <x v="0"/>
    <x v="3"/>
    <x v="795"/>
    <n v="121.12"/>
    <n v="3"/>
    <x v="0"/>
    <x v="794"/>
    <n v="75.626666666666665"/>
    <x v="0"/>
  </r>
  <r>
    <d v="2023-08-05T00:00:00"/>
    <x v="3"/>
    <x v="4"/>
    <x v="796"/>
    <n v="89.34"/>
    <n v="3"/>
    <x v="0"/>
    <x v="795"/>
    <n v="109.38333333333333"/>
    <x v="0"/>
  </r>
  <r>
    <d v="2023-01-01T00:00:00"/>
    <x v="2"/>
    <x v="2"/>
    <x v="797"/>
    <n v="89.32"/>
    <n v="2"/>
    <x v="1"/>
    <x v="796"/>
    <n v="71.984999999999999"/>
    <x v="1"/>
  </r>
  <r>
    <d v="2023-09-21T00:00:00"/>
    <x v="3"/>
    <x v="5"/>
    <x v="798"/>
    <n v="45.26"/>
    <n v="2"/>
    <x v="1"/>
    <x v="797"/>
    <n v="89.734999999999999"/>
    <x v="1"/>
  </r>
  <r>
    <d v="2023-10-10T00:00:00"/>
    <x v="1"/>
    <x v="4"/>
    <x v="799"/>
    <n v="70.39"/>
    <n v="4"/>
    <x v="1"/>
    <x v="798"/>
    <n v="77.707499999999996"/>
    <x v="1"/>
  </r>
  <r>
    <d v="2023-02-17T00:00:00"/>
    <x v="2"/>
    <x v="0"/>
    <x v="800"/>
    <n v="108.3"/>
    <n v="5"/>
    <x v="0"/>
    <x v="799"/>
    <n v="88.09"/>
    <x v="0"/>
  </r>
  <r>
    <d v="2023-07-24T00:00:00"/>
    <x v="0"/>
    <x v="1"/>
    <x v="801"/>
    <n v="29.76"/>
    <n v="2"/>
    <x v="1"/>
    <x v="800"/>
    <n v="50.625"/>
    <x v="1"/>
  </r>
  <r>
    <d v="2023-06-04T00:00:00"/>
    <x v="3"/>
    <x v="0"/>
    <x v="802"/>
    <n v="110.72"/>
    <n v="6"/>
    <x v="0"/>
    <x v="801"/>
    <n v="68.459999999999994"/>
    <x v="0"/>
  </r>
  <r>
    <d v="2023-07-06T00:00:00"/>
    <x v="2"/>
    <x v="1"/>
    <x v="803"/>
    <n v="158.75"/>
    <n v="6"/>
    <x v="0"/>
    <x v="802"/>
    <n v="71.739999999999995"/>
    <x v="0"/>
  </r>
  <r>
    <d v="2023-11-05T00:00:00"/>
    <x v="0"/>
    <x v="3"/>
    <x v="804"/>
    <n v="103.58"/>
    <n v="9"/>
    <x v="0"/>
    <x v="803"/>
    <n v="48.495555555555555"/>
    <x v="0"/>
  </r>
  <r>
    <d v="2023-08-29T00:00:00"/>
    <x v="0"/>
    <x v="0"/>
    <x v="805"/>
    <n v="25.86"/>
    <n v="0"/>
    <x v="0"/>
    <x v="804"/>
    <n v="0"/>
    <x v="0"/>
  </r>
  <r>
    <d v="2023-12-01T00:00:00"/>
    <x v="0"/>
    <x v="5"/>
    <x v="806"/>
    <n v="136.18"/>
    <n v="6"/>
    <x v="1"/>
    <x v="805"/>
    <n v="73.165000000000006"/>
    <x v="1"/>
  </r>
  <r>
    <d v="2023-02-13T00:00:00"/>
    <x v="2"/>
    <x v="2"/>
    <x v="807"/>
    <n v="26.04"/>
    <n v="5"/>
    <x v="0"/>
    <x v="806"/>
    <n v="23.024000000000001"/>
    <x v="0"/>
  </r>
  <r>
    <d v="2023-04-28T00:00:00"/>
    <x v="3"/>
    <x v="1"/>
    <x v="808"/>
    <n v="237.16"/>
    <n v="21"/>
    <x v="0"/>
    <x v="807"/>
    <n v="11.850952380952382"/>
    <x v="0"/>
  </r>
  <r>
    <d v="2023-05-20T00:00:00"/>
    <x v="3"/>
    <x v="3"/>
    <x v="809"/>
    <n v="170.44"/>
    <n v="4"/>
    <x v="1"/>
    <x v="808"/>
    <n v="77.594999999999999"/>
    <x v="1"/>
  </r>
  <r>
    <d v="2023-02-19T00:00:00"/>
    <x v="1"/>
    <x v="5"/>
    <x v="810"/>
    <n v="270.01"/>
    <n v="9"/>
    <x v="1"/>
    <x v="809"/>
    <n v="33.883333333333333"/>
    <x v="1"/>
  </r>
  <r>
    <d v="2023-07-14T00:00:00"/>
    <x v="1"/>
    <x v="3"/>
    <x v="811"/>
    <n v="22.71"/>
    <n v="0"/>
    <x v="0"/>
    <x v="810"/>
    <n v="0"/>
    <x v="0"/>
  </r>
  <r>
    <d v="2023-09-13T00:00:00"/>
    <x v="3"/>
    <x v="4"/>
    <x v="812"/>
    <n v="130.72"/>
    <n v="3"/>
    <x v="0"/>
    <x v="811"/>
    <n v="106.63666666666667"/>
    <x v="0"/>
  </r>
  <r>
    <d v="2023-02-23T00:00:00"/>
    <x v="0"/>
    <x v="0"/>
    <x v="813"/>
    <n v="152.22999999999999"/>
    <n v="2"/>
    <x v="1"/>
    <x v="812"/>
    <n v="97.254999999999995"/>
    <x v="1"/>
  </r>
  <r>
    <d v="2023-03-02T00:00:00"/>
    <x v="1"/>
    <x v="2"/>
    <x v="814"/>
    <n v="75.64"/>
    <n v="0"/>
    <x v="0"/>
    <x v="813"/>
    <n v="0"/>
    <x v="0"/>
  </r>
  <r>
    <d v="2023-03-08T00:00:00"/>
    <x v="1"/>
    <x v="5"/>
    <x v="815"/>
    <n v="72.239999999999995"/>
    <n v="3"/>
    <x v="0"/>
    <x v="814"/>
    <n v="110.50666666666666"/>
    <x v="0"/>
  </r>
  <r>
    <d v="2023-11-11T00:00:00"/>
    <x v="1"/>
    <x v="3"/>
    <x v="816"/>
    <n v="76.2"/>
    <n v="9"/>
    <x v="0"/>
    <x v="815"/>
    <n v="32.842222222222219"/>
    <x v="0"/>
  </r>
  <r>
    <d v="2023-02-09T00:00:00"/>
    <x v="3"/>
    <x v="2"/>
    <x v="817"/>
    <n v="44.86"/>
    <n v="1"/>
    <x v="1"/>
    <x v="816"/>
    <n v="95.72"/>
    <x v="1"/>
  </r>
  <r>
    <d v="2023-04-03T00:00:00"/>
    <x v="0"/>
    <x v="2"/>
    <x v="818"/>
    <n v="158.62"/>
    <n v="15"/>
    <x v="1"/>
    <x v="817"/>
    <n v="27.078666666666667"/>
    <x v="1"/>
  </r>
  <r>
    <d v="2023-11-28T00:00:00"/>
    <x v="1"/>
    <x v="0"/>
    <x v="819"/>
    <n v="53.85"/>
    <n v="1"/>
    <x v="1"/>
    <x v="818"/>
    <n v="101.31"/>
    <x v="1"/>
  </r>
  <r>
    <d v="2023-02-02T00:00:00"/>
    <x v="1"/>
    <x v="2"/>
    <x v="820"/>
    <n v="15.48"/>
    <n v="1"/>
    <x v="1"/>
    <x v="819"/>
    <n v="24.67"/>
    <x v="1"/>
  </r>
  <r>
    <d v="2023-09-24T00:00:00"/>
    <x v="2"/>
    <x v="5"/>
    <x v="821"/>
    <n v="82.44"/>
    <n v="8"/>
    <x v="0"/>
    <x v="820"/>
    <n v="38.683750000000003"/>
    <x v="0"/>
  </r>
  <r>
    <d v="2023-09-22T00:00:00"/>
    <x v="0"/>
    <x v="3"/>
    <x v="822"/>
    <n v="143.16"/>
    <n v="5"/>
    <x v="1"/>
    <x v="821"/>
    <n v="93.341999999999999"/>
    <x v="1"/>
  </r>
  <r>
    <d v="2023-05-09T00:00:00"/>
    <x v="0"/>
    <x v="4"/>
    <x v="823"/>
    <n v="58.73"/>
    <n v="4"/>
    <x v="0"/>
    <x v="822"/>
    <n v="72.327500000000001"/>
    <x v="0"/>
  </r>
  <r>
    <d v="2023-08-28T00:00:00"/>
    <x v="1"/>
    <x v="5"/>
    <x v="824"/>
    <n v="88.27"/>
    <n v="7"/>
    <x v="0"/>
    <x v="296"/>
    <n v="53"/>
    <x v="0"/>
  </r>
  <r>
    <d v="2023-12-23T00:00:00"/>
    <x v="3"/>
    <x v="3"/>
    <x v="825"/>
    <n v="88.8"/>
    <n v="3"/>
    <x v="1"/>
    <x v="823"/>
    <n v="85.663333333333341"/>
    <x v="1"/>
  </r>
  <r>
    <d v="2023-12-31T00:00:00"/>
    <x v="3"/>
    <x v="3"/>
    <x v="826"/>
    <n v="66.930000000000007"/>
    <n v="3"/>
    <x v="1"/>
    <x v="824"/>
    <n v="57.550000000000004"/>
    <x v="1"/>
  </r>
  <r>
    <d v="2023-02-20T00:00:00"/>
    <x v="3"/>
    <x v="1"/>
    <x v="827"/>
    <n v="76.650000000000006"/>
    <n v="5"/>
    <x v="1"/>
    <x v="825"/>
    <n v="47.875999999999998"/>
    <x v="1"/>
  </r>
  <r>
    <d v="2023-06-19T00:00:00"/>
    <x v="3"/>
    <x v="4"/>
    <x v="828"/>
    <n v="105.37"/>
    <n v="5"/>
    <x v="1"/>
    <x v="826"/>
    <n v="89.748000000000005"/>
    <x v="1"/>
  </r>
  <r>
    <d v="2023-03-19T00:00:00"/>
    <x v="2"/>
    <x v="0"/>
    <x v="829"/>
    <n v="95.97"/>
    <n v="4"/>
    <x v="1"/>
    <x v="827"/>
    <n v="110.095"/>
    <x v="1"/>
  </r>
  <r>
    <d v="2023-11-11T00:00:00"/>
    <x v="2"/>
    <x v="2"/>
    <x v="830"/>
    <n v="56.48"/>
    <n v="2"/>
    <x v="1"/>
    <x v="828"/>
    <n v="91.45"/>
    <x v="1"/>
  </r>
  <r>
    <d v="2023-10-17T00:00:00"/>
    <x v="0"/>
    <x v="3"/>
    <x v="831"/>
    <n v="70.5"/>
    <n v="4"/>
    <x v="0"/>
    <x v="829"/>
    <n v="67.837500000000006"/>
    <x v="0"/>
  </r>
  <r>
    <d v="2023-02-08T00:00:00"/>
    <x v="2"/>
    <x v="3"/>
    <x v="832"/>
    <n v="199.19"/>
    <n v="3"/>
    <x v="1"/>
    <x v="830"/>
    <n v="95.206666666666663"/>
    <x v="1"/>
  </r>
  <r>
    <d v="2023-12-27T00:00:00"/>
    <x v="3"/>
    <x v="0"/>
    <x v="833"/>
    <n v="66.319999999999993"/>
    <n v="9"/>
    <x v="0"/>
    <x v="831"/>
    <n v="34.711111111111109"/>
    <x v="0"/>
  </r>
  <r>
    <d v="2023-01-17T00:00:00"/>
    <x v="2"/>
    <x v="3"/>
    <x v="834"/>
    <n v="25.13"/>
    <n v="0"/>
    <x v="0"/>
    <x v="832"/>
    <n v="0"/>
    <x v="0"/>
  </r>
  <r>
    <d v="2023-07-31T00:00:00"/>
    <x v="1"/>
    <x v="1"/>
    <x v="835"/>
    <n v="254.54"/>
    <n v="20"/>
    <x v="1"/>
    <x v="833"/>
    <n v="17.725000000000001"/>
    <x v="1"/>
  </r>
  <r>
    <d v="2023-06-03T00:00:00"/>
    <x v="3"/>
    <x v="3"/>
    <x v="836"/>
    <n v="101.05"/>
    <n v="17"/>
    <x v="0"/>
    <x v="834"/>
    <n v="15.290588235294118"/>
    <x v="0"/>
  </r>
  <r>
    <d v="2023-07-27T00:00:00"/>
    <x v="3"/>
    <x v="3"/>
    <x v="837"/>
    <n v="213.73"/>
    <n v="5"/>
    <x v="1"/>
    <x v="835"/>
    <n v="65.032000000000011"/>
    <x v="1"/>
  </r>
  <r>
    <d v="2023-05-08T00:00:00"/>
    <x v="0"/>
    <x v="0"/>
    <x v="838"/>
    <n v="199.98"/>
    <n v="8"/>
    <x v="0"/>
    <x v="836"/>
    <n v="27.15625"/>
    <x v="0"/>
  </r>
  <r>
    <d v="2023-07-18T00:00:00"/>
    <x v="2"/>
    <x v="0"/>
    <x v="839"/>
    <n v="329.87"/>
    <n v="5"/>
    <x v="1"/>
    <x v="837"/>
    <n v="83.405999999999992"/>
    <x v="1"/>
  </r>
  <r>
    <d v="2023-06-25T00:00:00"/>
    <x v="1"/>
    <x v="3"/>
    <x v="840"/>
    <n v="69.790000000000006"/>
    <n v="2"/>
    <x v="1"/>
    <x v="838"/>
    <n v="124.045"/>
    <x v="1"/>
  </r>
  <r>
    <d v="2023-09-12T00:00:00"/>
    <x v="2"/>
    <x v="4"/>
    <x v="841"/>
    <n v="287.04000000000002"/>
    <n v="3"/>
    <x v="1"/>
    <x v="839"/>
    <n v="112.18"/>
    <x v="1"/>
  </r>
  <r>
    <d v="2023-04-03T00:00:00"/>
    <x v="0"/>
    <x v="1"/>
    <x v="842"/>
    <n v="49.67"/>
    <n v="1"/>
    <x v="0"/>
    <x v="840"/>
    <n v="136.44"/>
    <x v="0"/>
  </r>
  <r>
    <d v="2023-07-26T00:00:00"/>
    <x v="3"/>
    <x v="0"/>
    <x v="843"/>
    <n v="232.22"/>
    <n v="4"/>
    <x v="1"/>
    <x v="841"/>
    <n v="117.1525"/>
    <x v="1"/>
  </r>
  <r>
    <d v="2023-12-07T00:00:00"/>
    <x v="2"/>
    <x v="2"/>
    <x v="844"/>
    <n v="207.68"/>
    <n v="5"/>
    <x v="1"/>
    <x v="842"/>
    <n v="77.256"/>
    <x v="1"/>
  </r>
  <r>
    <d v="2023-02-07T00:00:00"/>
    <x v="1"/>
    <x v="2"/>
    <x v="845"/>
    <n v="21.47"/>
    <n v="0"/>
    <x v="0"/>
    <x v="843"/>
    <n v="0"/>
    <x v="0"/>
  </r>
  <r>
    <d v="2023-11-05T00:00:00"/>
    <x v="3"/>
    <x v="3"/>
    <x v="846"/>
    <n v="80.63"/>
    <n v="3"/>
    <x v="0"/>
    <x v="844"/>
    <n v="34.949999999999996"/>
    <x v="0"/>
  </r>
  <r>
    <d v="2023-07-31T00:00:00"/>
    <x v="2"/>
    <x v="0"/>
    <x v="847"/>
    <n v="115.32"/>
    <n v="11"/>
    <x v="1"/>
    <x v="845"/>
    <n v="39.410909090909087"/>
    <x v="1"/>
  </r>
  <r>
    <d v="2023-01-09T00:00:00"/>
    <x v="2"/>
    <x v="4"/>
    <x v="848"/>
    <n v="14.27"/>
    <n v="0"/>
    <x v="1"/>
    <x v="846"/>
    <n v="0"/>
    <x v="1"/>
  </r>
  <r>
    <d v="2023-05-04T00:00:00"/>
    <x v="1"/>
    <x v="1"/>
    <x v="849"/>
    <n v="90.17"/>
    <n v="6"/>
    <x v="1"/>
    <x v="847"/>
    <n v="50.606666666666662"/>
    <x v="1"/>
  </r>
  <r>
    <d v="2023-09-08T00:00:00"/>
    <x v="1"/>
    <x v="4"/>
    <x v="850"/>
    <n v="163.87"/>
    <n v="6"/>
    <x v="1"/>
    <x v="848"/>
    <n v="76.44"/>
    <x v="1"/>
  </r>
  <r>
    <d v="2023-05-19T00:00:00"/>
    <x v="1"/>
    <x v="1"/>
    <x v="851"/>
    <n v="114.96"/>
    <n v="2"/>
    <x v="1"/>
    <x v="760"/>
    <n v="146.87"/>
    <x v="1"/>
  </r>
  <r>
    <d v="2023-12-07T00:00:00"/>
    <x v="2"/>
    <x v="0"/>
    <x v="852"/>
    <n v="131.57"/>
    <n v="3"/>
    <x v="0"/>
    <x v="849"/>
    <n v="109.39666666666666"/>
    <x v="0"/>
  </r>
  <r>
    <d v="2023-08-14T00:00:00"/>
    <x v="1"/>
    <x v="5"/>
    <x v="853"/>
    <n v="107.27"/>
    <n v="4"/>
    <x v="0"/>
    <x v="850"/>
    <n v="113.6075"/>
    <x v="0"/>
  </r>
  <r>
    <d v="2023-08-08T00:00:00"/>
    <x v="1"/>
    <x v="1"/>
    <x v="854"/>
    <n v="70.36"/>
    <n v="2"/>
    <x v="1"/>
    <x v="851"/>
    <n v="54.244999999999997"/>
    <x v="1"/>
  </r>
  <r>
    <d v="2023-04-12T00:00:00"/>
    <x v="0"/>
    <x v="5"/>
    <x v="855"/>
    <n v="125.75"/>
    <n v="12"/>
    <x v="0"/>
    <x v="852"/>
    <n v="33.266666666666666"/>
    <x v="0"/>
  </r>
  <r>
    <d v="2023-09-16T00:00:00"/>
    <x v="0"/>
    <x v="2"/>
    <x v="856"/>
    <n v="108.75"/>
    <n v="14"/>
    <x v="0"/>
    <x v="853"/>
    <n v="35.337142857142858"/>
    <x v="0"/>
  </r>
  <r>
    <d v="2023-11-18T00:00:00"/>
    <x v="3"/>
    <x v="0"/>
    <x v="857"/>
    <n v="11.74"/>
    <n v="2"/>
    <x v="1"/>
    <x v="854"/>
    <n v="21.77"/>
    <x v="1"/>
  </r>
  <r>
    <d v="2023-12-17T00:00:00"/>
    <x v="3"/>
    <x v="0"/>
    <x v="858"/>
    <n v="171.2"/>
    <n v="2"/>
    <x v="0"/>
    <x v="855"/>
    <n v="120.855"/>
    <x v="0"/>
  </r>
  <r>
    <d v="2023-05-11T00:00:00"/>
    <x v="1"/>
    <x v="3"/>
    <x v="859"/>
    <n v="80.11"/>
    <n v="6"/>
    <x v="1"/>
    <x v="856"/>
    <n v="57.208333333333336"/>
    <x v="1"/>
  </r>
  <r>
    <d v="2023-01-25T00:00:00"/>
    <x v="3"/>
    <x v="4"/>
    <x v="860"/>
    <n v="5.46"/>
    <n v="0"/>
    <x v="1"/>
    <x v="857"/>
    <n v="0"/>
    <x v="1"/>
  </r>
  <r>
    <d v="2023-01-10T00:00:00"/>
    <x v="0"/>
    <x v="2"/>
    <x v="861"/>
    <n v="80.459999999999994"/>
    <n v="3"/>
    <x v="1"/>
    <x v="858"/>
    <n v="100.42666666666666"/>
    <x v="1"/>
  </r>
  <r>
    <d v="2023-01-11T00:00:00"/>
    <x v="0"/>
    <x v="5"/>
    <x v="862"/>
    <n v="167.67"/>
    <n v="6"/>
    <x v="0"/>
    <x v="859"/>
    <n v="80.59"/>
    <x v="0"/>
  </r>
  <r>
    <d v="2023-02-02T00:00:00"/>
    <x v="2"/>
    <x v="1"/>
    <x v="863"/>
    <n v="151.86000000000001"/>
    <n v="22"/>
    <x v="0"/>
    <x v="860"/>
    <n v="18.848636363636363"/>
    <x v="0"/>
  </r>
  <r>
    <d v="2023-11-06T00:00:00"/>
    <x v="1"/>
    <x v="0"/>
    <x v="864"/>
    <n v="47.03"/>
    <n v="3"/>
    <x v="1"/>
    <x v="861"/>
    <n v="25.876666666666665"/>
    <x v="1"/>
  </r>
  <r>
    <d v="2023-11-21T00:00:00"/>
    <x v="1"/>
    <x v="1"/>
    <x v="865"/>
    <n v="9.23"/>
    <n v="1"/>
    <x v="0"/>
    <x v="862"/>
    <n v="31.83"/>
    <x v="0"/>
  </r>
  <r>
    <d v="2023-12-31T00:00:00"/>
    <x v="3"/>
    <x v="2"/>
    <x v="866"/>
    <n v="32.97"/>
    <n v="1"/>
    <x v="1"/>
    <x v="863"/>
    <n v="156.36000000000001"/>
    <x v="1"/>
  </r>
  <r>
    <d v="2023-03-17T00:00:00"/>
    <x v="1"/>
    <x v="2"/>
    <x v="867"/>
    <n v="39.71"/>
    <n v="0"/>
    <x v="0"/>
    <x v="864"/>
    <n v="0"/>
    <x v="0"/>
  </r>
  <r>
    <d v="2023-08-01T00:00:00"/>
    <x v="3"/>
    <x v="5"/>
    <x v="868"/>
    <n v="111.07"/>
    <n v="5"/>
    <x v="1"/>
    <x v="865"/>
    <n v="41.762"/>
    <x v="1"/>
  </r>
  <r>
    <d v="2023-07-21T00:00:00"/>
    <x v="3"/>
    <x v="5"/>
    <x v="869"/>
    <n v="230.36"/>
    <n v="6"/>
    <x v="1"/>
    <x v="866"/>
    <n v="50.6"/>
    <x v="1"/>
  </r>
  <r>
    <d v="2023-03-03T00:00:00"/>
    <x v="1"/>
    <x v="0"/>
    <x v="870"/>
    <n v="46.73"/>
    <n v="3"/>
    <x v="1"/>
    <x v="867"/>
    <n v="39.449999999999996"/>
    <x v="1"/>
  </r>
  <r>
    <d v="2023-11-15T00:00:00"/>
    <x v="3"/>
    <x v="0"/>
    <x v="871"/>
    <n v="221.21"/>
    <n v="8"/>
    <x v="0"/>
    <x v="868"/>
    <n v="38.563749999999999"/>
    <x v="0"/>
  </r>
  <r>
    <d v="2023-05-14T00:00:00"/>
    <x v="0"/>
    <x v="1"/>
    <x v="872"/>
    <n v="151.31"/>
    <n v="17"/>
    <x v="0"/>
    <x v="869"/>
    <n v="28.422941176470587"/>
    <x v="0"/>
  </r>
  <r>
    <d v="2023-10-06T00:00:00"/>
    <x v="3"/>
    <x v="4"/>
    <x v="873"/>
    <n v="82.75"/>
    <n v="4"/>
    <x v="1"/>
    <x v="870"/>
    <n v="50.195"/>
    <x v="1"/>
  </r>
  <r>
    <d v="2023-03-19T00:00:00"/>
    <x v="1"/>
    <x v="0"/>
    <x v="874"/>
    <n v="185.75"/>
    <n v="5"/>
    <x v="1"/>
    <x v="871"/>
    <n v="77.195999999999998"/>
    <x v="1"/>
  </r>
  <r>
    <d v="2023-12-14T00:00:00"/>
    <x v="2"/>
    <x v="2"/>
    <x v="875"/>
    <n v="123.97"/>
    <n v="3"/>
    <x v="0"/>
    <x v="872"/>
    <n v="82.523333333333326"/>
    <x v="0"/>
  </r>
  <r>
    <d v="2023-07-02T00:00:00"/>
    <x v="1"/>
    <x v="1"/>
    <x v="876"/>
    <n v="127.02"/>
    <n v="5"/>
    <x v="0"/>
    <x v="873"/>
    <n v="96.091999999999999"/>
    <x v="0"/>
  </r>
  <r>
    <d v="2023-12-06T00:00:00"/>
    <x v="2"/>
    <x v="0"/>
    <x v="877"/>
    <n v="78.180000000000007"/>
    <n v="1"/>
    <x v="0"/>
    <x v="874"/>
    <n v="119.21"/>
    <x v="0"/>
  </r>
  <r>
    <d v="2023-07-22T00:00:00"/>
    <x v="1"/>
    <x v="5"/>
    <x v="878"/>
    <n v="70.510000000000005"/>
    <n v="28"/>
    <x v="1"/>
    <x v="875"/>
    <n v="11.725357142857144"/>
    <x v="1"/>
  </r>
  <r>
    <d v="2023-03-12T00:00:00"/>
    <x v="0"/>
    <x v="2"/>
    <x v="879"/>
    <n v="68.709999999999994"/>
    <n v="2"/>
    <x v="0"/>
    <x v="876"/>
    <n v="93.46"/>
    <x v="0"/>
  </r>
  <r>
    <d v="2023-01-19T00:00:00"/>
    <x v="3"/>
    <x v="5"/>
    <x v="880"/>
    <n v="32.74"/>
    <n v="10"/>
    <x v="1"/>
    <x v="877"/>
    <n v="14.202000000000002"/>
    <x v="1"/>
  </r>
  <r>
    <d v="2023-06-01T00:00:00"/>
    <x v="3"/>
    <x v="4"/>
    <x v="881"/>
    <n v="16.07"/>
    <n v="0"/>
    <x v="0"/>
    <x v="878"/>
    <n v="0"/>
    <x v="0"/>
  </r>
  <r>
    <d v="2023-07-28T00:00:00"/>
    <x v="2"/>
    <x v="3"/>
    <x v="882"/>
    <n v="11.03"/>
    <n v="0"/>
    <x v="0"/>
    <x v="879"/>
    <n v="0"/>
    <x v="0"/>
  </r>
  <r>
    <d v="2023-12-18T00:00:00"/>
    <x v="2"/>
    <x v="4"/>
    <x v="883"/>
    <n v="12.16"/>
    <n v="1"/>
    <x v="0"/>
    <x v="880"/>
    <n v="58.76"/>
    <x v="0"/>
  </r>
  <r>
    <d v="2023-05-01T00:00:00"/>
    <x v="0"/>
    <x v="2"/>
    <x v="884"/>
    <n v="7.89"/>
    <n v="0"/>
    <x v="1"/>
    <x v="881"/>
    <n v="0"/>
    <x v="1"/>
  </r>
  <r>
    <d v="2023-11-09T00:00:00"/>
    <x v="0"/>
    <x v="3"/>
    <x v="885"/>
    <n v="62.42"/>
    <n v="1"/>
    <x v="0"/>
    <x v="882"/>
    <n v="107.02"/>
    <x v="0"/>
  </r>
  <r>
    <d v="2023-07-03T00:00:00"/>
    <x v="0"/>
    <x v="3"/>
    <x v="886"/>
    <n v="170.44"/>
    <n v="10"/>
    <x v="1"/>
    <x v="883"/>
    <n v="33.225000000000001"/>
    <x v="1"/>
  </r>
  <r>
    <d v="2023-03-20T00:00:00"/>
    <x v="0"/>
    <x v="1"/>
    <x v="887"/>
    <n v="37.700000000000003"/>
    <n v="13"/>
    <x v="0"/>
    <x v="884"/>
    <n v="14.492307692307692"/>
    <x v="0"/>
  </r>
  <r>
    <d v="2023-04-30T00:00:00"/>
    <x v="1"/>
    <x v="2"/>
    <x v="888"/>
    <n v="4.3600000000000003"/>
    <n v="1"/>
    <x v="1"/>
    <x v="885"/>
    <n v="20.98"/>
    <x v="1"/>
  </r>
  <r>
    <d v="2023-09-22T00:00:00"/>
    <x v="0"/>
    <x v="1"/>
    <x v="889"/>
    <n v="24.6"/>
    <n v="5"/>
    <x v="0"/>
    <x v="886"/>
    <n v="21.119999999999997"/>
    <x v="0"/>
  </r>
  <r>
    <d v="2023-02-16T00:00:00"/>
    <x v="2"/>
    <x v="4"/>
    <x v="890"/>
    <n v="243.48"/>
    <n v="5"/>
    <x v="1"/>
    <x v="887"/>
    <n v="77.405999999999992"/>
    <x v="1"/>
  </r>
  <r>
    <d v="2023-12-09T00:00:00"/>
    <x v="3"/>
    <x v="1"/>
    <x v="891"/>
    <n v="50.68"/>
    <n v="10"/>
    <x v="1"/>
    <x v="888"/>
    <n v="23.608000000000001"/>
    <x v="1"/>
  </r>
  <r>
    <d v="2023-07-09T00:00:00"/>
    <x v="2"/>
    <x v="5"/>
    <x v="892"/>
    <n v="14.46"/>
    <n v="1"/>
    <x v="1"/>
    <x v="889"/>
    <n v="52.53"/>
    <x v="1"/>
  </r>
  <r>
    <d v="2023-01-26T00:00:00"/>
    <x v="3"/>
    <x v="2"/>
    <x v="893"/>
    <n v="108.09"/>
    <n v="6"/>
    <x v="0"/>
    <x v="890"/>
    <n v="56.555"/>
    <x v="0"/>
  </r>
  <r>
    <d v="2023-06-12T00:00:00"/>
    <x v="2"/>
    <x v="1"/>
    <x v="894"/>
    <n v="99.56"/>
    <n v="7"/>
    <x v="0"/>
    <x v="891"/>
    <n v="69.045714285714283"/>
    <x v="0"/>
  </r>
  <r>
    <d v="2023-03-08T00:00:00"/>
    <x v="0"/>
    <x v="0"/>
    <x v="895"/>
    <n v="234.05"/>
    <n v="8"/>
    <x v="1"/>
    <x v="892"/>
    <n v="53.02"/>
    <x v="1"/>
  </r>
  <r>
    <d v="2023-05-12T00:00:00"/>
    <x v="0"/>
    <x v="1"/>
    <x v="896"/>
    <n v="80.91"/>
    <n v="4"/>
    <x v="0"/>
    <x v="893"/>
    <n v="61.572499999999998"/>
    <x v="0"/>
  </r>
  <r>
    <d v="2023-07-09T00:00:00"/>
    <x v="1"/>
    <x v="1"/>
    <x v="897"/>
    <n v="62.82"/>
    <n v="4"/>
    <x v="0"/>
    <x v="894"/>
    <n v="53.192500000000003"/>
    <x v="0"/>
  </r>
  <r>
    <d v="2023-11-23T00:00:00"/>
    <x v="3"/>
    <x v="2"/>
    <x v="898"/>
    <n v="112.4"/>
    <n v="8"/>
    <x v="1"/>
    <x v="895"/>
    <n v="47.528750000000002"/>
    <x v="1"/>
  </r>
  <r>
    <d v="2023-06-08T00:00:00"/>
    <x v="0"/>
    <x v="3"/>
    <x v="899"/>
    <n v="339.61"/>
    <n v="4"/>
    <x v="1"/>
    <x v="896"/>
    <n v="92.922499999999999"/>
    <x v="1"/>
  </r>
  <r>
    <d v="2023-06-12T00:00:00"/>
    <x v="1"/>
    <x v="4"/>
    <x v="900"/>
    <n v="159.28"/>
    <n v="41"/>
    <x v="1"/>
    <x v="897"/>
    <n v="11.19439024390244"/>
    <x v="1"/>
  </r>
  <r>
    <d v="2023-09-26T00:00:00"/>
    <x v="1"/>
    <x v="4"/>
    <x v="901"/>
    <n v="176.39"/>
    <n v="2"/>
    <x v="0"/>
    <x v="898"/>
    <n v="94.52"/>
    <x v="0"/>
  </r>
  <r>
    <d v="2023-09-16T00:00:00"/>
    <x v="2"/>
    <x v="1"/>
    <x v="902"/>
    <n v="76.75"/>
    <n v="4"/>
    <x v="0"/>
    <x v="899"/>
    <n v="90.537499999999994"/>
    <x v="0"/>
  </r>
  <r>
    <d v="2023-08-04T00:00:00"/>
    <x v="3"/>
    <x v="1"/>
    <x v="903"/>
    <n v="88.11"/>
    <n v="4"/>
    <x v="0"/>
    <x v="900"/>
    <n v="30.3125"/>
    <x v="0"/>
  </r>
  <r>
    <d v="2023-01-22T00:00:00"/>
    <x v="0"/>
    <x v="3"/>
    <x v="904"/>
    <n v="78.8"/>
    <n v="7"/>
    <x v="1"/>
    <x v="901"/>
    <n v="55.07714285714286"/>
    <x v="1"/>
  </r>
  <r>
    <d v="2023-05-27T00:00:00"/>
    <x v="2"/>
    <x v="5"/>
    <x v="905"/>
    <n v="7.33"/>
    <n v="0"/>
    <x v="0"/>
    <x v="902"/>
    <n v="0"/>
    <x v="0"/>
  </r>
  <r>
    <d v="2023-05-17T00:00:00"/>
    <x v="3"/>
    <x v="0"/>
    <x v="906"/>
    <n v="111.34"/>
    <n v="5"/>
    <x v="0"/>
    <x v="903"/>
    <n v="99.72999999999999"/>
    <x v="0"/>
  </r>
  <r>
    <d v="2023-12-22T00:00:00"/>
    <x v="0"/>
    <x v="3"/>
    <x v="907"/>
    <n v="46.58"/>
    <n v="8"/>
    <x v="1"/>
    <x v="904"/>
    <n v="19.291250000000002"/>
    <x v="1"/>
  </r>
  <r>
    <d v="2023-12-22T00:00:00"/>
    <x v="0"/>
    <x v="4"/>
    <x v="908"/>
    <n v="36.159999999999997"/>
    <n v="1"/>
    <x v="1"/>
    <x v="905"/>
    <n v="69.19"/>
    <x v="1"/>
  </r>
  <r>
    <d v="2023-03-13T00:00:00"/>
    <x v="2"/>
    <x v="3"/>
    <x v="909"/>
    <n v="122.78"/>
    <n v="6"/>
    <x v="1"/>
    <x v="906"/>
    <n v="64.734999999999999"/>
    <x v="1"/>
  </r>
  <r>
    <d v="2023-07-14T00:00:00"/>
    <x v="1"/>
    <x v="0"/>
    <x v="910"/>
    <n v="57.56"/>
    <n v="0"/>
    <x v="0"/>
    <x v="907"/>
    <n v="0"/>
    <x v="0"/>
  </r>
  <r>
    <d v="2023-01-27T00:00:00"/>
    <x v="0"/>
    <x v="3"/>
    <x v="911"/>
    <n v="247.7"/>
    <n v="3"/>
    <x v="0"/>
    <x v="908"/>
    <n v="126.23"/>
    <x v="0"/>
  </r>
  <r>
    <d v="2023-04-20T00:00:00"/>
    <x v="3"/>
    <x v="3"/>
    <x v="912"/>
    <n v="17.87"/>
    <n v="0"/>
    <x v="0"/>
    <x v="909"/>
    <n v="0"/>
    <x v="0"/>
  </r>
  <r>
    <d v="2023-02-22T00:00:00"/>
    <x v="2"/>
    <x v="3"/>
    <x v="913"/>
    <n v="131.41999999999999"/>
    <n v="5"/>
    <x v="1"/>
    <x v="910"/>
    <n v="78.597999999999999"/>
    <x v="1"/>
  </r>
  <r>
    <d v="2023-06-13T00:00:00"/>
    <x v="1"/>
    <x v="2"/>
    <x v="914"/>
    <n v="12.03"/>
    <n v="3"/>
    <x v="1"/>
    <x v="911"/>
    <n v="13.32"/>
    <x v="1"/>
  </r>
  <r>
    <d v="2023-09-27T00:00:00"/>
    <x v="3"/>
    <x v="4"/>
    <x v="915"/>
    <n v="205.59"/>
    <n v="5"/>
    <x v="1"/>
    <x v="912"/>
    <n v="91.036000000000001"/>
    <x v="1"/>
  </r>
  <r>
    <d v="2023-09-05T00:00:00"/>
    <x v="0"/>
    <x v="5"/>
    <x v="916"/>
    <n v="80.75"/>
    <n v="7"/>
    <x v="0"/>
    <x v="913"/>
    <n v="45.945714285714288"/>
    <x v="0"/>
  </r>
  <r>
    <d v="2023-11-05T00:00:00"/>
    <x v="1"/>
    <x v="0"/>
    <x v="917"/>
    <n v="15.38"/>
    <n v="1"/>
    <x v="1"/>
    <x v="904"/>
    <n v="28.11"/>
    <x v="1"/>
  </r>
  <r>
    <d v="2023-01-15T00:00:00"/>
    <x v="0"/>
    <x v="2"/>
    <x v="918"/>
    <n v="68.349999999999994"/>
    <n v="4"/>
    <x v="0"/>
    <x v="914"/>
    <n v="57.005000000000003"/>
    <x v="0"/>
  </r>
  <r>
    <d v="2023-03-08T00:00:00"/>
    <x v="2"/>
    <x v="3"/>
    <x v="919"/>
    <n v="261.24"/>
    <n v="4"/>
    <x v="1"/>
    <x v="915"/>
    <n v="95.197500000000005"/>
    <x v="1"/>
  </r>
  <r>
    <d v="2023-06-01T00:00:00"/>
    <x v="1"/>
    <x v="2"/>
    <x v="920"/>
    <n v="107.3"/>
    <n v="3"/>
    <x v="0"/>
    <x v="916"/>
    <n v="71.653333333333336"/>
    <x v="0"/>
  </r>
  <r>
    <d v="2023-08-18T00:00:00"/>
    <x v="2"/>
    <x v="5"/>
    <x v="921"/>
    <n v="267.20999999999998"/>
    <n v="8"/>
    <x v="1"/>
    <x v="917"/>
    <n v="60.407499999999999"/>
    <x v="1"/>
  </r>
  <r>
    <d v="2023-09-24T00:00:00"/>
    <x v="1"/>
    <x v="0"/>
    <x v="922"/>
    <n v="150.62"/>
    <n v="2"/>
    <x v="1"/>
    <x v="918"/>
    <n v="103.66500000000001"/>
    <x v="1"/>
  </r>
  <r>
    <d v="2023-03-11T00:00:00"/>
    <x v="1"/>
    <x v="1"/>
    <x v="923"/>
    <n v="12.49"/>
    <n v="2"/>
    <x v="1"/>
    <x v="919"/>
    <n v="30.254999999999999"/>
    <x v="1"/>
  </r>
  <r>
    <d v="2023-05-09T00:00:00"/>
    <x v="1"/>
    <x v="2"/>
    <x v="924"/>
    <n v="44.59"/>
    <n v="2"/>
    <x v="1"/>
    <x v="920"/>
    <n v="85.155000000000001"/>
    <x v="1"/>
  </r>
  <r>
    <d v="2023-06-03T00:00:00"/>
    <x v="1"/>
    <x v="2"/>
    <x v="925"/>
    <n v="52.92"/>
    <n v="4"/>
    <x v="0"/>
    <x v="921"/>
    <n v="55.357500000000002"/>
    <x v="0"/>
  </r>
  <r>
    <d v="2023-09-27T00:00:00"/>
    <x v="2"/>
    <x v="2"/>
    <x v="926"/>
    <n v="141.87"/>
    <n v="4"/>
    <x v="0"/>
    <x v="922"/>
    <n v="54.215000000000003"/>
    <x v="0"/>
  </r>
  <r>
    <d v="2023-04-05T00:00:00"/>
    <x v="2"/>
    <x v="4"/>
    <x v="927"/>
    <n v="50.45"/>
    <n v="2"/>
    <x v="1"/>
    <x v="923"/>
    <n v="122.33"/>
    <x v="1"/>
  </r>
  <r>
    <d v="2023-07-04T00:00:00"/>
    <x v="2"/>
    <x v="2"/>
    <x v="928"/>
    <n v="91.57"/>
    <n v="4"/>
    <x v="1"/>
    <x v="924"/>
    <n v="57.872500000000002"/>
    <x v="1"/>
  </r>
  <r>
    <d v="2023-04-07T00:00:00"/>
    <x v="3"/>
    <x v="4"/>
    <x v="929"/>
    <n v="109.13"/>
    <n v="7"/>
    <x v="1"/>
    <x v="925"/>
    <n v="52.558571428571433"/>
    <x v="1"/>
  </r>
  <r>
    <d v="2023-04-03T00:00:00"/>
    <x v="3"/>
    <x v="1"/>
    <x v="930"/>
    <n v="257.24"/>
    <n v="14"/>
    <x v="1"/>
    <x v="926"/>
    <n v="35.504285714285714"/>
    <x v="1"/>
  </r>
  <r>
    <d v="2023-01-04T00:00:00"/>
    <x v="0"/>
    <x v="2"/>
    <x v="931"/>
    <n v="225.83"/>
    <n v="2"/>
    <x v="1"/>
    <x v="927"/>
    <n v="123.13"/>
    <x v="1"/>
  </r>
  <r>
    <d v="2023-01-09T00:00:00"/>
    <x v="3"/>
    <x v="4"/>
    <x v="932"/>
    <n v="286.07"/>
    <n v="8"/>
    <x v="1"/>
    <x v="928"/>
    <n v="59.823749999999997"/>
    <x v="1"/>
  </r>
  <r>
    <d v="2023-11-27T00:00:00"/>
    <x v="2"/>
    <x v="2"/>
    <x v="933"/>
    <n v="90.16"/>
    <n v="20"/>
    <x v="1"/>
    <x v="929"/>
    <n v="22.175999999999998"/>
    <x v="1"/>
  </r>
  <r>
    <d v="2023-02-08T00:00:00"/>
    <x v="0"/>
    <x v="4"/>
    <x v="934"/>
    <n v="3.06"/>
    <n v="0"/>
    <x v="0"/>
    <x v="930"/>
    <n v="0"/>
    <x v="0"/>
  </r>
  <r>
    <d v="2023-06-27T00:00:00"/>
    <x v="3"/>
    <x v="2"/>
    <x v="935"/>
    <n v="54.44"/>
    <n v="3"/>
    <x v="1"/>
    <x v="931"/>
    <n v="81.00333333333333"/>
    <x v="1"/>
  </r>
  <r>
    <d v="2023-01-25T00:00:00"/>
    <x v="0"/>
    <x v="0"/>
    <x v="936"/>
    <n v="88.09"/>
    <n v="8"/>
    <x v="0"/>
    <x v="932"/>
    <n v="46.426250000000003"/>
    <x v="0"/>
  </r>
  <r>
    <d v="2023-11-11T00:00:00"/>
    <x v="3"/>
    <x v="1"/>
    <x v="937"/>
    <n v="373.38"/>
    <n v="4"/>
    <x v="1"/>
    <x v="933"/>
    <n v="98.702500000000001"/>
    <x v="1"/>
  </r>
  <r>
    <d v="2023-05-12T00:00:00"/>
    <x v="1"/>
    <x v="5"/>
    <x v="938"/>
    <n v="73.86"/>
    <n v="3"/>
    <x v="1"/>
    <x v="934"/>
    <n v="114.35333333333334"/>
    <x v="1"/>
  </r>
  <r>
    <d v="2023-12-01T00:00:00"/>
    <x v="3"/>
    <x v="5"/>
    <x v="939"/>
    <n v="350.45"/>
    <n v="4"/>
    <x v="1"/>
    <x v="935"/>
    <n v="113.9375"/>
    <x v="1"/>
  </r>
  <r>
    <d v="2023-09-30T00:00:00"/>
    <x v="3"/>
    <x v="0"/>
    <x v="940"/>
    <n v="60.9"/>
    <n v="4"/>
    <x v="1"/>
    <x v="936"/>
    <n v="32.895000000000003"/>
    <x v="1"/>
  </r>
  <r>
    <d v="2023-10-22T00:00:00"/>
    <x v="3"/>
    <x v="0"/>
    <x v="941"/>
    <n v="131.44"/>
    <n v="4"/>
    <x v="0"/>
    <x v="937"/>
    <n v="75.157499999999999"/>
    <x v="0"/>
  </r>
  <r>
    <d v="2023-07-16T00:00:00"/>
    <x v="0"/>
    <x v="3"/>
    <x v="942"/>
    <n v="51.7"/>
    <n v="3"/>
    <x v="1"/>
    <x v="892"/>
    <n v="78.956666666666663"/>
    <x v="1"/>
  </r>
  <r>
    <d v="2023-04-30T00:00:00"/>
    <x v="0"/>
    <x v="1"/>
    <x v="943"/>
    <n v="124.15"/>
    <n v="5"/>
    <x v="0"/>
    <x v="938"/>
    <n v="67.760000000000005"/>
    <x v="0"/>
  </r>
  <r>
    <d v="2023-06-26T00:00:00"/>
    <x v="0"/>
    <x v="4"/>
    <x v="944"/>
    <n v="55.77"/>
    <n v="3"/>
    <x v="1"/>
    <x v="939"/>
    <n v="72.466666666666669"/>
    <x v="1"/>
  </r>
  <r>
    <d v="2023-06-22T00:00:00"/>
    <x v="0"/>
    <x v="0"/>
    <x v="945"/>
    <n v="126.28"/>
    <n v="4"/>
    <x v="1"/>
    <x v="940"/>
    <n v="87.41"/>
    <x v="1"/>
  </r>
  <r>
    <d v="2023-12-12T00:00:00"/>
    <x v="2"/>
    <x v="5"/>
    <x v="946"/>
    <n v="94.78"/>
    <n v="2"/>
    <x v="0"/>
    <x v="941"/>
    <n v="117.76"/>
    <x v="0"/>
  </r>
  <r>
    <d v="2023-05-22T00:00:00"/>
    <x v="3"/>
    <x v="0"/>
    <x v="947"/>
    <n v="115.49"/>
    <n v="9"/>
    <x v="1"/>
    <x v="942"/>
    <n v="32.141111111111108"/>
    <x v="1"/>
  </r>
  <r>
    <d v="2023-05-07T00:00:00"/>
    <x v="3"/>
    <x v="1"/>
    <x v="948"/>
    <n v="156.47"/>
    <n v="5"/>
    <x v="0"/>
    <x v="943"/>
    <n v="87.334000000000003"/>
    <x v="0"/>
  </r>
  <r>
    <d v="2023-07-15T00:00:00"/>
    <x v="3"/>
    <x v="1"/>
    <x v="949"/>
    <n v="108.75"/>
    <n v="21"/>
    <x v="1"/>
    <x v="944"/>
    <n v="22.536190476190477"/>
    <x v="1"/>
  </r>
  <r>
    <d v="2023-12-19T00:00:00"/>
    <x v="0"/>
    <x v="2"/>
    <x v="950"/>
    <n v="117.51"/>
    <n v="3"/>
    <x v="1"/>
    <x v="945"/>
    <n v="94.506666666666661"/>
    <x v="1"/>
  </r>
  <r>
    <d v="2023-03-15T00:00:00"/>
    <x v="3"/>
    <x v="1"/>
    <x v="951"/>
    <n v="161.58000000000001"/>
    <n v="4"/>
    <x v="0"/>
    <x v="946"/>
    <n v="84.75"/>
    <x v="0"/>
  </r>
  <r>
    <d v="2023-08-23T00:00:00"/>
    <x v="3"/>
    <x v="0"/>
    <x v="952"/>
    <n v="158.74"/>
    <n v="5"/>
    <x v="0"/>
    <x v="947"/>
    <n v="86.397999999999996"/>
    <x v="0"/>
  </r>
  <r>
    <d v="2023-04-25T00:00:00"/>
    <x v="3"/>
    <x v="2"/>
    <x v="953"/>
    <n v="97.51"/>
    <n v="7"/>
    <x v="1"/>
    <x v="948"/>
    <n v="46.281428571428577"/>
    <x v="1"/>
  </r>
  <r>
    <d v="2023-03-03T00:00:00"/>
    <x v="1"/>
    <x v="3"/>
    <x v="195"/>
    <n v="39.590000000000003"/>
    <n v="4"/>
    <x v="0"/>
    <x v="949"/>
    <n v="42.7425"/>
    <x v="0"/>
  </r>
  <r>
    <d v="2023-02-07T00:00:00"/>
    <x v="2"/>
    <x v="1"/>
    <x v="954"/>
    <n v="30.62"/>
    <n v="1"/>
    <x v="0"/>
    <x v="950"/>
    <n v="87.85"/>
    <x v="0"/>
  </r>
  <r>
    <d v="2023-09-04T00:00:00"/>
    <x v="0"/>
    <x v="4"/>
    <x v="955"/>
    <n v="281.73"/>
    <n v="13"/>
    <x v="0"/>
    <x v="951"/>
    <n v="37.132307692307691"/>
    <x v="0"/>
  </r>
  <r>
    <d v="2023-01-06T00:00:00"/>
    <x v="2"/>
    <x v="1"/>
    <x v="956"/>
    <n v="20.81"/>
    <n v="0"/>
    <x v="1"/>
    <x v="952"/>
    <n v="0"/>
    <x v="1"/>
  </r>
  <r>
    <d v="2023-05-10T00:00:00"/>
    <x v="0"/>
    <x v="4"/>
    <x v="957"/>
    <n v="33.54"/>
    <n v="9"/>
    <x v="0"/>
    <x v="953"/>
    <n v="13.545555555555556"/>
    <x v="0"/>
  </r>
  <r>
    <d v="2023-04-14T00:00:00"/>
    <x v="3"/>
    <x v="1"/>
    <x v="958"/>
    <n v="72.47"/>
    <n v="3"/>
    <x v="1"/>
    <x v="954"/>
    <n v="68.260000000000005"/>
    <x v="1"/>
  </r>
  <r>
    <d v="2023-03-10T00:00:00"/>
    <x v="1"/>
    <x v="4"/>
    <x v="959"/>
    <n v="92.27"/>
    <n v="2"/>
    <x v="0"/>
    <x v="955"/>
    <n v="127.64"/>
    <x v="0"/>
  </r>
  <r>
    <d v="2023-05-30T00:00:00"/>
    <x v="0"/>
    <x v="0"/>
    <x v="891"/>
    <n v="111.41"/>
    <n v="11"/>
    <x v="1"/>
    <x v="956"/>
    <n v="21.461818181818185"/>
    <x v="1"/>
  </r>
  <r>
    <d v="2023-03-20T00:00:00"/>
    <x v="2"/>
    <x v="0"/>
    <x v="960"/>
    <n v="193.24"/>
    <n v="4"/>
    <x v="1"/>
    <x v="957"/>
    <n v="68.132499999999993"/>
    <x v="1"/>
  </r>
  <r>
    <d v="2023-01-17T00:00:00"/>
    <x v="0"/>
    <x v="0"/>
    <x v="961"/>
    <n v="104.33"/>
    <n v="5"/>
    <x v="1"/>
    <x v="958"/>
    <n v="61.872"/>
    <x v="1"/>
  </r>
  <r>
    <d v="2023-06-19T00:00:00"/>
    <x v="0"/>
    <x v="4"/>
    <x v="962"/>
    <n v="136.65"/>
    <n v="5"/>
    <x v="0"/>
    <x v="959"/>
    <n v="95.246000000000009"/>
    <x v="0"/>
  </r>
  <r>
    <d v="2023-03-29T00:00:00"/>
    <x v="1"/>
    <x v="1"/>
    <x v="963"/>
    <n v="107.65"/>
    <n v="3"/>
    <x v="0"/>
    <x v="960"/>
    <n v="95.933333333333337"/>
    <x v="0"/>
  </r>
  <r>
    <d v="2023-02-04T00:00:00"/>
    <x v="0"/>
    <x v="0"/>
    <x v="964"/>
    <n v="94.41"/>
    <n v="6"/>
    <x v="0"/>
    <x v="961"/>
    <n v="46.458333333333336"/>
    <x v="0"/>
  </r>
  <r>
    <d v="2023-02-18T00:00:00"/>
    <x v="2"/>
    <x v="1"/>
    <x v="965"/>
    <n v="61.61"/>
    <n v="2"/>
    <x v="0"/>
    <x v="962"/>
    <n v="130.69999999999999"/>
    <x v="0"/>
  </r>
  <r>
    <d v="2023-04-14T00:00:00"/>
    <x v="2"/>
    <x v="4"/>
    <x v="966"/>
    <n v="281.48"/>
    <n v="6"/>
    <x v="0"/>
    <x v="963"/>
    <n v="80.831666666666663"/>
    <x v="0"/>
  </r>
  <r>
    <d v="2023-08-12T00:00:00"/>
    <x v="1"/>
    <x v="1"/>
    <x v="967"/>
    <n v="41.1"/>
    <n v="2"/>
    <x v="1"/>
    <x v="964"/>
    <n v="75.88"/>
    <x v="1"/>
  </r>
  <r>
    <d v="2023-09-28T00:00:00"/>
    <x v="2"/>
    <x v="0"/>
    <x v="968"/>
    <n v="73.73"/>
    <n v="8"/>
    <x v="1"/>
    <x v="965"/>
    <n v="43.447499999999998"/>
    <x v="1"/>
  </r>
  <r>
    <d v="2023-06-25T00:00:00"/>
    <x v="0"/>
    <x v="3"/>
    <x v="969"/>
    <n v="141.91999999999999"/>
    <n v="11"/>
    <x v="0"/>
    <x v="966"/>
    <n v="26.420909090909092"/>
    <x v="0"/>
  </r>
  <r>
    <d v="2023-12-26T00:00:00"/>
    <x v="3"/>
    <x v="0"/>
    <x v="970"/>
    <n v="36.86"/>
    <n v="3"/>
    <x v="0"/>
    <x v="967"/>
    <n v="54.383333333333333"/>
    <x v="0"/>
  </r>
  <r>
    <d v="2023-08-26T00:00:00"/>
    <x v="3"/>
    <x v="0"/>
    <x v="971"/>
    <n v="99.17"/>
    <n v="7"/>
    <x v="1"/>
    <x v="968"/>
    <n v="60.598571428571425"/>
    <x v="1"/>
  </r>
  <r>
    <d v="2023-07-17T00:00:00"/>
    <x v="2"/>
    <x v="4"/>
    <x v="972"/>
    <n v="100.65"/>
    <n v="5"/>
    <x v="0"/>
    <x v="969"/>
    <n v="83.808000000000007"/>
    <x v="0"/>
  </r>
  <r>
    <d v="2023-02-02T00:00:00"/>
    <x v="1"/>
    <x v="1"/>
    <x v="973"/>
    <n v="49.26"/>
    <n v="10"/>
    <x v="0"/>
    <x v="970"/>
    <n v="22.652000000000001"/>
    <x v="0"/>
  </r>
  <r>
    <d v="2023-06-13T00:00:00"/>
    <x v="0"/>
    <x v="5"/>
    <x v="974"/>
    <n v="237.29"/>
    <n v="4"/>
    <x v="1"/>
    <x v="971"/>
    <n v="102.995"/>
    <x v="1"/>
  </r>
  <r>
    <d v="2023-04-05T00:00:00"/>
    <x v="1"/>
    <x v="5"/>
    <x v="975"/>
    <n v="72.36"/>
    <n v="3"/>
    <x v="1"/>
    <x v="972"/>
    <n v="85.62"/>
    <x v="1"/>
  </r>
  <r>
    <d v="2023-03-08T00:00:00"/>
    <x v="1"/>
    <x v="3"/>
    <x v="976"/>
    <n v="78.37"/>
    <n v="11"/>
    <x v="0"/>
    <x v="973"/>
    <n v="32.615454545454547"/>
    <x v="0"/>
  </r>
  <r>
    <d v="2023-03-13T00:00:00"/>
    <x v="1"/>
    <x v="3"/>
    <x v="977"/>
    <n v="27.75"/>
    <n v="2"/>
    <x v="1"/>
    <x v="974"/>
    <n v="60.41"/>
    <x v="1"/>
  </r>
  <r>
    <d v="2023-01-23T00:00:00"/>
    <x v="3"/>
    <x v="0"/>
    <x v="978"/>
    <n v="87.59"/>
    <n v="10"/>
    <x v="1"/>
    <x v="975"/>
    <n v="39.081000000000003"/>
    <x v="1"/>
  </r>
  <r>
    <d v="2023-11-20T00:00:00"/>
    <x v="0"/>
    <x v="3"/>
    <x v="979"/>
    <n v="106.84"/>
    <n v="6"/>
    <x v="1"/>
    <x v="976"/>
    <n v="42.764999999999993"/>
    <x v="1"/>
  </r>
  <r>
    <d v="2023-06-07T00:00:00"/>
    <x v="0"/>
    <x v="0"/>
    <x v="980"/>
    <n v="214.91"/>
    <n v="3"/>
    <x v="0"/>
    <x v="977"/>
    <n v="110.22333333333334"/>
    <x v="0"/>
  </r>
  <r>
    <d v="2023-09-06T00:00:00"/>
    <x v="2"/>
    <x v="4"/>
    <x v="981"/>
    <n v="25.13"/>
    <n v="1"/>
    <x v="0"/>
    <x v="978"/>
    <n v="71.510000000000005"/>
    <x v="0"/>
  </r>
  <r>
    <d v="2023-10-10T00:00:00"/>
    <x v="3"/>
    <x v="5"/>
    <x v="982"/>
    <n v="45.51"/>
    <n v="1"/>
    <x v="0"/>
    <x v="979"/>
    <n v="163.80000000000001"/>
    <x v="0"/>
  </r>
  <r>
    <d v="2023-03-01T00:00:00"/>
    <x v="1"/>
    <x v="1"/>
    <x v="983"/>
    <n v="137.66999999999999"/>
    <n v="5"/>
    <x v="1"/>
    <x v="980"/>
    <n v="80.426000000000002"/>
    <x v="1"/>
  </r>
  <r>
    <d v="2023-11-09T00:00:00"/>
    <x v="0"/>
    <x v="4"/>
    <x v="984"/>
    <n v="87.33"/>
    <n v="7"/>
    <x v="1"/>
    <x v="981"/>
    <n v="35.657142857142858"/>
    <x v="1"/>
  </r>
  <r>
    <d v="2023-07-23T00:00:00"/>
    <x v="0"/>
    <x v="2"/>
    <x v="985"/>
    <n v="52.81"/>
    <n v="2"/>
    <x v="1"/>
    <x v="982"/>
    <n v="59.32"/>
    <x v="1"/>
  </r>
  <r>
    <d v="2023-08-15T00:00:00"/>
    <x v="2"/>
    <x v="0"/>
    <x v="986"/>
    <n v="147.80000000000001"/>
    <n v="12"/>
    <x v="0"/>
    <x v="983"/>
    <n v="38.972500000000004"/>
    <x v="0"/>
  </r>
  <r>
    <d v="2023-04-12T00:00:00"/>
    <x v="1"/>
    <x v="1"/>
    <x v="987"/>
    <n v="106.72"/>
    <n v="18"/>
    <x v="1"/>
    <x v="984"/>
    <n v="26.303888888888892"/>
    <x v="1"/>
  </r>
  <r>
    <d v="2023-05-31T00:00:00"/>
    <x v="0"/>
    <x v="2"/>
    <x v="988"/>
    <n v="208.47"/>
    <n v="20"/>
    <x v="0"/>
    <x v="985"/>
    <n v="22.130000000000003"/>
    <x v="0"/>
  </r>
  <r>
    <d v="2023-10-27T00:00:00"/>
    <x v="2"/>
    <x v="4"/>
    <x v="989"/>
    <n v="140.94999999999999"/>
    <n v="19"/>
    <x v="1"/>
    <x v="986"/>
    <n v="10.771052631578948"/>
    <x v="1"/>
  </r>
  <r>
    <d v="2023-03-02T00:00:00"/>
    <x v="2"/>
    <x v="1"/>
    <x v="990"/>
    <n v="80.819999999999993"/>
    <n v="6"/>
    <x v="1"/>
    <x v="987"/>
    <n v="24.263333333333335"/>
    <x v="1"/>
  </r>
  <r>
    <d v="2023-06-30T00:00:00"/>
    <x v="2"/>
    <x v="5"/>
    <x v="991"/>
    <n v="153.55000000000001"/>
    <n v="6"/>
    <x v="1"/>
    <x v="988"/>
    <n v="74.588333333333324"/>
    <x v="1"/>
  </r>
  <r>
    <d v="2023-03-30T00:00:00"/>
    <x v="1"/>
    <x v="3"/>
    <x v="992"/>
    <n v="79.819999999999993"/>
    <n v="3"/>
    <x v="1"/>
    <x v="989"/>
    <n v="71.69"/>
    <x v="1"/>
  </r>
  <r>
    <d v="2023-08-19T00:00:00"/>
    <x v="1"/>
    <x v="5"/>
    <x v="993"/>
    <n v="123.7"/>
    <n v="8"/>
    <x v="0"/>
    <x v="990"/>
    <n v="60.765000000000001"/>
    <x v="0"/>
  </r>
  <r>
    <d v="2023-02-25T00:00:00"/>
    <x v="0"/>
    <x v="0"/>
    <x v="994"/>
    <n v="127.5"/>
    <n v="8"/>
    <x v="0"/>
    <x v="991"/>
    <n v="54.581249999999997"/>
    <x v="0"/>
  </r>
  <r>
    <d v="2023-11-24T00:00:00"/>
    <x v="0"/>
    <x v="4"/>
    <x v="995"/>
    <n v="28.76"/>
    <n v="11"/>
    <x v="0"/>
    <x v="992"/>
    <n v="11.020909090909091"/>
    <x v="0"/>
  </r>
  <r>
    <d v="2023-10-07T00:00:00"/>
    <x v="1"/>
    <x v="1"/>
    <x v="996"/>
    <n v="107.33"/>
    <n v="8"/>
    <x v="0"/>
    <x v="993"/>
    <n v="29.111249999999998"/>
    <x v="0"/>
  </r>
  <r>
    <d v="2023-10-20T00:00:00"/>
    <x v="1"/>
    <x v="3"/>
    <x v="997"/>
    <n v="53.26"/>
    <n v="5"/>
    <x v="1"/>
    <x v="994"/>
    <n v="49.768000000000001"/>
    <x v="1"/>
  </r>
  <r>
    <d v="2023-06-30T00:00:00"/>
    <x v="1"/>
    <x v="0"/>
    <x v="998"/>
    <n v="154.55000000000001"/>
    <n v="5"/>
    <x v="0"/>
    <x v="995"/>
    <n v="87.066000000000003"/>
    <x v="0"/>
  </r>
  <r>
    <d v="2023-09-11T00:00:00"/>
    <x v="0"/>
    <x v="2"/>
    <x v="999"/>
    <n v="29.27"/>
    <n v="4"/>
    <x v="1"/>
    <x v="996"/>
    <n v="19.305"/>
    <x v="1"/>
  </r>
  <r>
    <d v="2023-12-18T00:00:00"/>
    <x v="3"/>
    <x v="5"/>
    <x v="1000"/>
    <n v="104.34"/>
    <n v="9"/>
    <x v="0"/>
    <x v="997"/>
    <n v="52.191111111111113"/>
    <x v="0"/>
  </r>
  <r>
    <d v="2023-03-14T00:00:00"/>
    <x v="1"/>
    <x v="0"/>
    <x v="1001"/>
    <n v="77.39"/>
    <n v="2"/>
    <x v="0"/>
    <x v="998"/>
    <n v="91.18"/>
    <x v="0"/>
  </r>
  <r>
    <d v="2023-09-30T00:00:00"/>
    <x v="0"/>
    <x v="4"/>
    <x v="1002"/>
    <n v="28.51"/>
    <n v="1"/>
    <x v="0"/>
    <x v="999"/>
    <n v="114.58"/>
    <x v="0"/>
  </r>
  <r>
    <d v="2023-08-19T00:00:00"/>
    <x v="0"/>
    <x v="2"/>
    <x v="1003"/>
    <n v="54.53"/>
    <n v="15"/>
    <x v="0"/>
    <x v="1000"/>
    <n v="17.377333333333336"/>
    <x v="0"/>
  </r>
  <r>
    <d v="2023-12-24T00:00:00"/>
    <x v="3"/>
    <x v="3"/>
    <x v="1004"/>
    <n v="39.01"/>
    <n v="1"/>
    <x v="1"/>
    <x v="1001"/>
    <n v="128.25"/>
    <x v="1"/>
  </r>
  <r>
    <d v="2023-04-05T00:00:00"/>
    <x v="2"/>
    <x v="4"/>
    <x v="1005"/>
    <n v="77.099999999999994"/>
    <n v="7"/>
    <x v="0"/>
    <x v="1002"/>
    <n v="53.01428571428572"/>
    <x v="0"/>
  </r>
  <r>
    <d v="2023-07-06T00:00:00"/>
    <x v="1"/>
    <x v="3"/>
    <x v="1006"/>
    <n v="270.82"/>
    <n v="5"/>
    <x v="0"/>
    <x v="1003"/>
    <n v="78.141999999999996"/>
    <x v="0"/>
  </r>
  <r>
    <d v="2023-04-30T00:00:00"/>
    <x v="3"/>
    <x v="4"/>
    <x v="1007"/>
    <n v="76"/>
    <n v="14"/>
    <x v="1"/>
    <x v="1004"/>
    <n v="22.939285714285713"/>
    <x v="1"/>
  </r>
  <r>
    <d v="2023-04-22T00:00:00"/>
    <x v="0"/>
    <x v="1"/>
    <x v="1008"/>
    <n v="138.08000000000001"/>
    <n v="6"/>
    <x v="0"/>
    <x v="1005"/>
    <n v="52.695"/>
    <x v="0"/>
  </r>
  <r>
    <d v="2023-06-25T00:00:00"/>
    <x v="1"/>
    <x v="4"/>
    <x v="1009"/>
    <n v="108.93"/>
    <n v="11"/>
    <x v="0"/>
    <x v="1006"/>
    <n v="36.521818181818183"/>
    <x v="0"/>
  </r>
  <r>
    <d v="2023-11-23T00:00:00"/>
    <x v="2"/>
    <x v="0"/>
    <x v="1010"/>
    <n v="53.7"/>
    <n v="3"/>
    <x v="0"/>
    <x v="1007"/>
    <n v="28.11"/>
    <x v="0"/>
  </r>
  <r>
    <d v="2023-04-02T00:00:00"/>
    <x v="2"/>
    <x v="3"/>
    <x v="1011"/>
    <n v="112.44"/>
    <n v="14"/>
    <x v="0"/>
    <x v="1008"/>
    <n v="28.242142857142856"/>
    <x v="0"/>
  </r>
  <r>
    <d v="2023-07-23T00:00:00"/>
    <x v="3"/>
    <x v="2"/>
    <x v="1012"/>
    <n v="75.72"/>
    <n v="7"/>
    <x v="1"/>
    <x v="1009"/>
    <n v="53.555714285714281"/>
    <x v="1"/>
  </r>
  <r>
    <d v="2023-01-26T00:00:00"/>
    <x v="1"/>
    <x v="0"/>
    <x v="1013"/>
    <n v="70.180000000000007"/>
    <n v="3"/>
    <x v="1"/>
    <x v="1010"/>
    <n v="108.89"/>
    <x v="1"/>
  </r>
  <r>
    <d v="2023-01-13T00:00:00"/>
    <x v="1"/>
    <x v="4"/>
    <x v="1014"/>
    <n v="21.64"/>
    <n v="0"/>
    <x v="1"/>
    <x v="1011"/>
    <n v="0"/>
    <x v="1"/>
  </r>
  <r>
    <d v="2023-11-28T00:00:00"/>
    <x v="0"/>
    <x v="2"/>
    <x v="1015"/>
    <n v="293.95999999999998"/>
    <n v="43"/>
    <x v="0"/>
    <x v="1012"/>
    <n v="10.957209302325582"/>
    <x v="0"/>
  </r>
  <r>
    <d v="2023-01-22T00:00:00"/>
    <x v="1"/>
    <x v="3"/>
    <x v="1016"/>
    <n v="201.18"/>
    <n v="6"/>
    <x v="0"/>
    <x v="1013"/>
    <n v="74.066666666666663"/>
    <x v="0"/>
  </r>
  <r>
    <d v="2023-12-26T00:00:00"/>
    <x v="1"/>
    <x v="4"/>
    <x v="1017"/>
    <n v="14.23"/>
    <n v="0"/>
    <x v="0"/>
    <x v="1014"/>
    <n v="0"/>
    <x v="0"/>
  </r>
  <r>
    <d v="2023-07-24T00:00:00"/>
    <x v="3"/>
    <x v="1"/>
    <x v="1018"/>
    <n v="72.22"/>
    <n v="3"/>
    <x v="1"/>
    <x v="1015"/>
    <n v="77.283333333333331"/>
    <x v="1"/>
  </r>
  <r>
    <d v="2023-03-01T00:00:00"/>
    <x v="2"/>
    <x v="3"/>
    <x v="1019"/>
    <n v="301.63"/>
    <n v="6"/>
    <x v="0"/>
    <x v="803"/>
    <n v="76.528333333333336"/>
    <x v="0"/>
  </r>
  <r>
    <d v="2023-05-31T00:00:00"/>
    <x v="0"/>
    <x v="1"/>
    <x v="1020"/>
    <n v="102.25"/>
    <n v="6"/>
    <x v="1"/>
    <x v="1016"/>
    <n v="81.711666666666659"/>
    <x v="1"/>
  </r>
  <r>
    <d v="2023-10-30T00:00:00"/>
    <x v="2"/>
    <x v="0"/>
    <x v="1021"/>
    <n v="154.19999999999999"/>
    <n v="4"/>
    <x v="0"/>
    <x v="1017"/>
    <n v="55.784999999999997"/>
    <x v="0"/>
  </r>
  <r>
    <d v="2023-06-09T00:00:00"/>
    <x v="3"/>
    <x v="4"/>
    <x v="1022"/>
    <n v="11.57"/>
    <n v="1"/>
    <x v="1"/>
    <x v="1018"/>
    <n v="44.31"/>
    <x v="1"/>
  </r>
  <r>
    <d v="2023-08-23T00:00:00"/>
    <x v="3"/>
    <x v="0"/>
    <x v="1023"/>
    <n v="82.77"/>
    <n v="3"/>
    <x v="0"/>
    <x v="1019"/>
    <n v="63.110000000000007"/>
    <x v="0"/>
  </r>
  <r>
    <d v="2023-12-14T00:00:00"/>
    <x v="0"/>
    <x v="3"/>
    <x v="1024"/>
    <n v="39.79"/>
    <n v="2"/>
    <x v="1"/>
    <x v="1020"/>
    <n v="93.025000000000006"/>
    <x v="1"/>
  </r>
  <r>
    <d v="2023-06-24T00:00:00"/>
    <x v="0"/>
    <x v="5"/>
    <x v="1025"/>
    <n v="58.21"/>
    <n v="12"/>
    <x v="1"/>
    <x v="1021"/>
    <n v="20.557500000000001"/>
    <x v="1"/>
  </r>
  <r>
    <d v="2023-05-19T00:00:00"/>
    <x v="2"/>
    <x v="0"/>
    <x v="1026"/>
    <n v="39.28"/>
    <n v="8"/>
    <x v="0"/>
    <x v="1022"/>
    <n v="19.76125"/>
    <x v="0"/>
  </r>
  <r>
    <d v="2023-08-09T00:00:00"/>
    <x v="2"/>
    <x v="5"/>
    <x v="1027"/>
    <n v="100.4"/>
    <n v="8"/>
    <x v="0"/>
    <x v="1023"/>
    <n v="61.576250000000002"/>
    <x v="0"/>
  </r>
  <r>
    <d v="2023-02-03T00:00:00"/>
    <x v="3"/>
    <x v="0"/>
    <x v="1028"/>
    <n v="137.58000000000001"/>
    <n v="24"/>
    <x v="1"/>
    <x v="1024"/>
    <n v="12.68"/>
    <x v="1"/>
  </r>
  <r>
    <d v="2023-03-30T00:00:00"/>
    <x v="3"/>
    <x v="0"/>
    <x v="1029"/>
    <n v="293.10000000000002"/>
    <n v="7"/>
    <x v="1"/>
    <x v="1025"/>
    <n v="63.591428571428573"/>
    <x v="1"/>
  </r>
  <r>
    <d v="2023-05-01T00:00:00"/>
    <x v="2"/>
    <x v="3"/>
    <x v="1030"/>
    <n v="110.49"/>
    <n v="7"/>
    <x v="0"/>
    <x v="1026"/>
    <n v="59.26428571428572"/>
    <x v="0"/>
  </r>
  <r>
    <d v="2023-05-19T00:00:00"/>
    <x v="0"/>
    <x v="5"/>
    <x v="1031"/>
    <n v="86.98"/>
    <n v="6"/>
    <x v="1"/>
    <x v="1027"/>
    <n v="72.471666666666664"/>
    <x v="1"/>
  </r>
  <r>
    <d v="2023-01-23T00:00:00"/>
    <x v="1"/>
    <x v="0"/>
    <x v="1032"/>
    <n v="110.51"/>
    <n v="11"/>
    <x v="0"/>
    <x v="1028"/>
    <n v="20.486363636363635"/>
    <x v="0"/>
  </r>
  <r>
    <d v="2023-08-24T00:00:00"/>
    <x v="3"/>
    <x v="2"/>
    <x v="1033"/>
    <n v="13.99"/>
    <n v="0"/>
    <x v="1"/>
    <x v="1029"/>
    <n v="0"/>
    <x v="1"/>
  </r>
  <r>
    <d v="2023-07-12T00:00:00"/>
    <x v="3"/>
    <x v="3"/>
    <x v="1034"/>
    <n v="13.6"/>
    <n v="1"/>
    <x v="1"/>
    <x v="1030"/>
    <n v="60.28"/>
    <x v="1"/>
  </r>
  <r>
    <d v="2023-05-03T00:00:00"/>
    <x v="2"/>
    <x v="2"/>
    <x v="1035"/>
    <n v="271.61"/>
    <n v="13"/>
    <x v="0"/>
    <x v="1031"/>
    <n v="32.380000000000003"/>
    <x v="0"/>
  </r>
  <r>
    <d v="2023-06-01T00:00:00"/>
    <x v="0"/>
    <x v="2"/>
    <x v="1036"/>
    <n v="364.09"/>
    <n v="30"/>
    <x v="0"/>
    <x v="1032"/>
    <n v="16.282666666666668"/>
    <x v="0"/>
  </r>
  <r>
    <d v="2023-11-19T00:00:00"/>
    <x v="0"/>
    <x v="2"/>
    <x v="1037"/>
    <n v="131.77000000000001"/>
    <n v="22"/>
    <x v="0"/>
    <x v="1033"/>
    <n v="16.743181818181821"/>
    <x v="0"/>
  </r>
  <r>
    <d v="2023-07-06T00:00:00"/>
    <x v="3"/>
    <x v="1"/>
    <x v="1038"/>
    <n v="61.24"/>
    <n v="11"/>
    <x v="0"/>
    <x v="1034"/>
    <n v="14.803636363636365"/>
    <x v="0"/>
  </r>
  <r>
    <d v="2023-01-25T00:00:00"/>
    <x v="3"/>
    <x v="5"/>
    <x v="1039"/>
    <n v="58.39"/>
    <n v="3"/>
    <x v="1"/>
    <x v="1035"/>
    <n v="55.126666666666665"/>
    <x v="1"/>
  </r>
  <r>
    <d v="2023-04-24T00:00:00"/>
    <x v="0"/>
    <x v="4"/>
    <x v="1040"/>
    <n v="129.44999999999999"/>
    <n v="4"/>
    <x v="0"/>
    <x v="1036"/>
    <n v="98.5625"/>
    <x v="0"/>
  </r>
  <r>
    <d v="2023-07-06T00:00:00"/>
    <x v="1"/>
    <x v="3"/>
    <x v="1041"/>
    <n v="300.49"/>
    <n v="7"/>
    <x v="1"/>
    <x v="1037"/>
    <n v="64.908571428571435"/>
    <x v="1"/>
  </r>
  <r>
    <d v="2023-04-07T00:00:00"/>
    <x v="3"/>
    <x v="3"/>
    <x v="1042"/>
    <n v="142.35"/>
    <n v="31"/>
    <x v="1"/>
    <x v="1038"/>
    <n v="14.138709677419355"/>
    <x v="1"/>
  </r>
  <r>
    <d v="2023-03-29T00:00:00"/>
    <x v="1"/>
    <x v="5"/>
    <x v="596"/>
    <n v="28.02"/>
    <n v="4"/>
    <x v="0"/>
    <x v="1039"/>
    <n v="34.284999999999997"/>
    <x v="0"/>
  </r>
  <r>
    <d v="2023-04-29T00:00:00"/>
    <x v="2"/>
    <x v="2"/>
    <x v="1043"/>
    <n v="83.93"/>
    <n v="4"/>
    <x v="0"/>
    <x v="1040"/>
    <n v="99.347499999999997"/>
    <x v="0"/>
  </r>
  <r>
    <d v="2023-05-18T00:00:00"/>
    <x v="2"/>
    <x v="0"/>
    <x v="1044"/>
    <n v="9.5500000000000007"/>
    <n v="0"/>
    <x v="1"/>
    <x v="1041"/>
    <n v="0"/>
    <x v="1"/>
  </r>
  <r>
    <d v="2023-06-13T00:00:00"/>
    <x v="0"/>
    <x v="4"/>
    <x v="1045"/>
    <n v="63.23"/>
    <n v="15"/>
    <x v="0"/>
    <x v="1042"/>
    <n v="20.583333333333332"/>
    <x v="0"/>
  </r>
  <r>
    <d v="2023-08-26T00:00:00"/>
    <x v="1"/>
    <x v="5"/>
    <x v="1046"/>
    <n v="56.39"/>
    <n v="3"/>
    <x v="1"/>
    <x v="1043"/>
    <n v="92.896666666666661"/>
    <x v="1"/>
  </r>
  <r>
    <d v="2023-04-09T00:00:00"/>
    <x v="1"/>
    <x v="3"/>
    <x v="1047"/>
    <n v="218.39"/>
    <n v="5"/>
    <x v="0"/>
    <x v="1044"/>
    <n v="88.284000000000006"/>
    <x v="0"/>
  </r>
  <r>
    <d v="2023-10-24T00:00:00"/>
    <x v="1"/>
    <x v="0"/>
    <x v="461"/>
    <n v="30.81"/>
    <n v="2"/>
    <x v="0"/>
    <x v="1045"/>
    <n v="46.005000000000003"/>
    <x v="0"/>
  </r>
  <r>
    <d v="2023-02-12T00:00:00"/>
    <x v="1"/>
    <x v="1"/>
    <x v="1048"/>
    <n v="311.52999999999997"/>
    <n v="10"/>
    <x v="0"/>
    <x v="1046"/>
    <n v="45.558"/>
    <x v="0"/>
  </r>
  <r>
    <d v="2023-06-24T00:00:00"/>
    <x v="0"/>
    <x v="1"/>
    <x v="1049"/>
    <n v="129.59"/>
    <n v="17"/>
    <x v="0"/>
    <x v="1047"/>
    <n v="24.05"/>
    <x v="0"/>
  </r>
  <r>
    <d v="2023-10-06T00:00:00"/>
    <x v="0"/>
    <x v="2"/>
    <x v="1050"/>
    <n v="66.7"/>
    <n v="4"/>
    <x v="1"/>
    <x v="1048"/>
    <n v="63.852499999999999"/>
    <x v="1"/>
  </r>
  <r>
    <d v="2023-08-02T00:00:00"/>
    <x v="0"/>
    <x v="5"/>
    <x v="1051"/>
    <n v="59.78"/>
    <n v="1"/>
    <x v="0"/>
    <x v="1049"/>
    <n v="179.01"/>
    <x v="0"/>
  </r>
  <r>
    <d v="2023-01-14T00:00:00"/>
    <x v="3"/>
    <x v="3"/>
    <x v="1052"/>
    <n v="19.77"/>
    <n v="0"/>
    <x v="1"/>
    <x v="1050"/>
    <n v="0"/>
    <x v="1"/>
  </r>
  <r>
    <d v="2023-08-29T00:00:00"/>
    <x v="2"/>
    <x v="5"/>
    <x v="1053"/>
    <n v="51.5"/>
    <n v="3"/>
    <x v="0"/>
    <x v="1051"/>
    <n v="52.103333333333332"/>
    <x v="0"/>
  </r>
  <r>
    <d v="2023-10-30T00:00:00"/>
    <x v="0"/>
    <x v="2"/>
    <x v="1054"/>
    <n v="41.87"/>
    <n v="2"/>
    <x v="1"/>
    <x v="1052"/>
    <n v="48.3"/>
    <x v="1"/>
  </r>
  <r>
    <d v="2023-07-21T00:00:00"/>
    <x v="1"/>
    <x v="1"/>
    <x v="1055"/>
    <n v="87.42"/>
    <n v="4"/>
    <x v="0"/>
    <x v="1053"/>
    <n v="52.887500000000003"/>
    <x v="0"/>
  </r>
  <r>
    <d v="2023-02-02T00:00:00"/>
    <x v="1"/>
    <x v="5"/>
    <x v="1056"/>
    <n v="164.09"/>
    <n v="3"/>
    <x v="1"/>
    <x v="1054"/>
    <n v="77.61333333333333"/>
    <x v="1"/>
  </r>
  <r>
    <d v="2023-08-02T00:00:00"/>
    <x v="3"/>
    <x v="2"/>
    <x v="1057"/>
    <n v="47.87"/>
    <n v="3"/>
    <x v="1"/>
    <x v="1055"/>
    <n v="58.736666666666672"/>
    <x v="1"/>
  </r>
  <r>
    <d v="2023-05-31T00:00:00"/>
    <x v="2"/>
    <x v="5"/>
    <x v="1058"/>
    <n v="149.75"/>
    <n v="8"/>
    <x v="0"/>
    <x v="1056"/>
    <n v="59.243749999999999"/>
    <x v="0"/>
  </r>
  <r>
    <d v="2023-06-12T00:00:00"/>
    <x v="1"/>
    <x v="0"/>
    <x v="1059"/>
    <n v="87"/>
    <n v="8"/>
    <x v="1"/>
    <x v="1057"/>
    <n v="54.075000000000003"/>
    <x v="1"/>
  </r>
  <r>
    <d v="2023-01-27T00:00:00"/>
    <x v="3"/>
    <x v="3"/>
    <x v="1060"/>
    <n v="115.74"/>
    <n v="18"/>
    <x v="0"/>
    <x v="1058"/>
    <n v="25.362777777777776"/>
    <x v="0"/>
  </r>
  <r>
    <d v="2023-03-19T00:00:00"/>
    <x v="1"/>
    <x v="3"/>
    <x v="1061"/>
    <n v="109.11"/>
    <n v="8"/>
    <x v="1"/>
    <x v="1059"/>
    <n v="31.204999999999998"/>
    <x v="1"/>
  </r>
  <r>
    <d v="2023-06-14T00:00:00"/>
    <x v="1"/>
    <x v="0"/>
    <x v="1062"/>
    <n v="14.01"/>
    <n v="0"/>
    <x v="1"/>
    <x v="1060"/>
    <n v="0"/>
    <x v="1"/>
  </r>
  <r>
    <d v="2023-10-22T00:00:00"/>
    <x v="0"/>
    <x v="5"/>
    <x v="1063"/>
    <n v="43.72"/>
    <n v="2"/>
    <x v="0"/>
    <x v="1061"/>
    <n v="75.02"/>
    <x v="0"/>
  </r>
  <r>
    <d v="2023-09-24T00:00:00"/>
    <x v="1"/>
    <x v="4"/>
    <x v="1064"/>
    <n v="33.18"/>
    <n v="1"/>
    <x v="1"/>
    <x v="1062"/>
    <n v="151.88"/>
    <x v="1"/>
  </r>
  <r>
    <d v="2023-01-12T00:00:00"/>
    <x v="1"/>
    <x v="2"/>
    <x v="1065"/>
    <n v="151.82"/>
    <n v="5"/>
    <x v="0"/>
    <x v="1063"/>
    <n v="76.203999999999994"/>
    <x v="0"/>
  </r>
  <r>
    <d v="2023-06-18T00:00:00"/>
    <x v="2"/>
    <x v="4"/>
    <x v="1066"/>
    <n v="106.67"/>
    <n v="6"/>
    <x v="0"/>
    <x v="1064"/>
    <n v="81.731666666666669"/>
    <x v="0"/>
  </r>
  <r>
    <d v="2023-03-24T00:00:00"/>
    <x v="1"/>
    <x v="1"/>
    <x v="1067"/>
    <n v="102.6"/>
    <n v="7"/>
    <x v="1"/>
    <x v="1065"/>
    <n v="15.571428571428571"/>
    <x v="1"/>
  </r>
  <r>
    <d v="2023-07-20T00:00:00"/>
    <x v="0"/>
    <x v="2"/>
    <x v="1068"/>
    <n v="136.79"/>
    <n v="13"/>
    <x v="1"/>
    <x v="1066"/>
    <n v="32.245384615384616"/>
    <x v="1"/>
  </r>
  <r>
    <d v="2023-03-31T00:00:00"/>
    <x v="0"/>
    <x v="1"/>
    <x v="1069"/>
    <n v="130.29"/>
    <n v="19"/>
    <x v="1"/>
    <x v="1067"/>
    <n v="25.951052631578946"/>
    <x v="1"/>
  </r>
  <r>
    <d v="2023-05-29T00:00:00"/>
    <x v="2"/>
    <x v="2"/>
    <x v="1070"/>
    <n v="75.34"/>
    <n v="2"/>
    <x v="0"/>
    <x v="1068"/>
    <n v="88.91"/>
    <x v="0"/>
  </r>
  <r>
    <d v="2023-11-17T00:00:00"/>
    <x v="1"/>
    <x v="3"/>
    <x v="1071"/>
    <n v="237.85"/>
    <n v="33"/>
    <x v="1"/>
    <x v="1069"/>
    <n v="11.31939393939394"/>
    <x v="1"/>
  </r>
  <r>
    <d v="2023-05-19T00:00:00"/>
    <x v="3"/>
    <x v="0"/>
    <x v="1072"/>
    <n v="175.91"/>
    <n v="6"/>
    <x v="0"/>
    <x v="1070"/>
    <n v="76.894999999999996"/>
    <x v="0"/>
  </r>
  <r>
    <d v="2023-02-28T00:00:00"/>
    <x v="0"/>
    <x v="5"/>
    <x v="1073"/>
    <n v="188.77"/>
    <n v="6"/>
    <x v="1"/>
    <x v="1071"/>
    <n v="65.778333333333336"/>
    <x v="1"/>
  </r>
  <r>
    <d v="2023-07-01T00:00:00"/>
    <x v="3"/>
    <x v="1"/>
    <x v="1074"/>
    <n v="81.59"/>
    <n v="4"/>
    <x v="0"/>
    <x v="1072"/>
    <n v="70.599999999999994"/>
    <x v="0"/>
  </r>
  <r>
    <d v="2023-10-03T00:00:00"/>
    <x v="0"/>
    <x v="0"/>
    <x v="1075"/>
    <n v="57.99"/>
    <n v="3"/>
    <x v="0"/>
    <x v="1073"/>
    <n v="39.256666666666668"/>
    <x v="0"/>
  </r>
  <r>
    <d v="2023-04-12T00:00:00"/>
    <x v="1"/>
    <x v="5"/>
    <x v="1076"/>
    <n v="143.78"/>
    <n v="25"/>
    <x v="0"/>
    <x v="1074"/>
    <n v="19.412800000000001"/>
    <x v="0"/>
  </r>
  <r>
    <d v="2023-07-25T00:00:00"/>
    <x v="3"/>
    <x v="0"/>
    <x v="1077"/>
    <n v="115.82"/>
    <n v="5"/>
    <x v="0"/>
    <x v="1075"/>
    <n v="90.108000000000004"/>
    <x v="0"/>
  </r>
  <r>
    <d v="2023-03-08T00:00:00"/>
    <x v="0"/>
    <x v="3"/>
    <x v="1078"/>
    <n v="70.099999999999994"/>
    <n v="21"/>
    <x v="0"/>
    <x v="1076"/>
    <n v="11.525238095238095"/>
    <x v="0"/>
  </r>
  <r>
    <d v="2023-11-15T00:00:00"/>
    <x v="2"/>
    <x v="2"/>
    <x v="1079"/>
    <n v="60.21"/>
    <n v="9"/>
    <x v="0"/>
    <x v="1077"/>
    <n v="30.64222222222222"/>
    <x v="0"/>
  </r>
  <r>
    <d v="2023-01-28T00:00:00"/>
    <x v="2"/>
    <x v="4"/>
    <x v="1080"/>
    <n v="118.98"/>
    <n v="2"/>
    <x v="0"/>
    <x v="1078"/>
    <n v="71.48"/>
    <x v="0"/>
  </r>
  <r>
    <d v="2023-07-26T00:00:00"/>
    <x v="2"/>
    <x v="0"/>
    <x v="1081"/>
    <n v="67.25"/>
    <n v="2"/>
    <x v="1"/>
    <x v="1079"/>
    <n v="116.185"/>
    <x v="1"/>
  </r>
  <r>
    <d v="2023-08-10T00:00:00"/>
    <x v="3"/>
    <x v="3"/>
    <x v="1082"/>
    <n v="97.33"/>
    <n v="15"/>
    <x v="0"/>
    <x v="1080"/>
    <n v="24.585333333333331"/>
    <x v="0"/>
  </r>
  <r>
    <d v="2023-04-07T00:00:00"/>
    <x v="0"/>
    <x v="3"/>
    <x v="1083"/>
    <n v="30.77"/>
    <n v="4"/>
    <x v="1"/>
    <x v="1081"/>
    <n v="15.605"/>
    <x v="1"/>
  </r>
  <r>
    <d v="2023-06-25T00:00:00"/>
    <x v="0"/>
    <x v="3"/>
    <x v="1084"/>
    <n v="45.92"/>
    <n v="1"/>
    <x v="1"/>
    <x v="1082"/>
    <n v="106.87"/>
    <x v="1"/>
  </r>
  <r>
    <d v="2023-03-22T00:00:00"/>
    <x v="3"/>
    <x v="4"/>
    <x v="1085"/>
    <n v="58.16"/>
    <n v="2"/>
    <x v="1"/>
    <x v="1083"/>
    <n v="77.784999999999997"/>
    <x v="1"/>
  </r>
  <r>
    <d v="2023-05-11T00:00:00"/>
    <x v="3"/>
    <x v="2"/>
    <x v="1086"/>
    <n v="224.6"/>
    <n v="30"/>
    <x v="1"/>
    <x v="1084"/>
    <n v="12.967666666666666"/>
    <x v="1"/>
  </r>
  <r>
    <d v="2023-02-06T00:00:00"/>
    <x v="1"/>
    <x v="5"/>
    <x v="1087"/>
    <n v="360.92"/>
    <n v="4"/>
    <x v="1"/>
    <x v="1085"/>
    <n v="105.1675"/>
    <x v="1"/>
  </r>
  <r>
    <d v="2023-03-21T00:00:00"/>
    <x v="2"/>
    <x v="3"/>
    <x v="1088"/>
    <n v="108.48"/>
    <n v="17"/>
    <x v="1"/>
    <x v="1086"/>
    <n v="25.773529411764706"/>
    <x v="1"/>
  </r>
  <r>
    <d v="2023-09-28T00:00:00"/>
    <x v="2"/>
    <x v="2"/>
    <x v="1089"/>
    <n v="286.73"/>
    <n v="5"/>
    <x v="1"/>
    <x v="1087"/>
    <n v="64.537999999999997"/>
    <x v="1"/>
  </r>
  <r>
    <d v="2023-12-15T00:00:00"/>
    <x v="3"/>
    <x v="4"/>
    <x v="1090"/>
    <n v="93.32"/>
    <n v="2"/>
    <x v="0"/>
    <x v="1088"/>
    <n v="83.87"/>
    <x v="0"/>
  </r>
  <r>
    <d v="2023-09-09T00:00:00"/>
    <x v="3"/>
    <x v="4"/>
    <x v="1091"/>
    <n v="97.43"/>
    <n v="5"/>
    <x v="0"/>
    <x v="1089"/>
    <n v="97.12"/>
    <x v="0"/>
  </r>
  <r>
    <d v="2023-02-19T00:00:00"/>
    <x v="2"/>
    <x v="5"/>
    <x v="1092"/>
    <n v="5.35"/>
    <n v="1"/>
    <x v="0"/>
    <x v="1090"/>
    <n v="17.62"/>
    <x v="0"/>
  </r>
  <r>
    <d v="2023-03-17T00:00:00"/>
    <x v="2"/>
    <x v="1"/>
    <x v="1093"/>
    <n v="8.39"/>
    <n v="0"/>
    <x v="0"/>
    <x v="1091"/>
    <n v="0"/>
    <x v="0"/>
  </r>
  <r>
    <d v="2023-05-12T00:00:00"/>
    <x v="2"/>
    <x v="2"/>
    <x v="1094"/>
    <n v="102.81"/>
    <n v="6"/>
    <x v="1"/>
    <x v="1092"/>
    <n v="56.606666666666662"/>
    <x v="1"/>
  </r>
  <r>
    <d v="2023-09-16T00:00:00"/>
    <x v="1"/>
    <x v="5"/>
    <x v="1095"/>
    <n v="85.3"/>
    <n v="3"/>
    <x v="1"/>
    <x v="1093"/>
    <n v="45.863333333333337"/>
    <x v="1"/>
  </r>
  <r>
    <d v="2023-11-02T00:00:00"/>
    <x v="2"/>
    <x v="3"/>
    <x v="1096"/>
    <n v="84.29"/>
    <n v="8"/>
    <x v="0"/>
    <x v="1094"/>
    <n v="17.649999999999999"/>
    <x v="0"/>
  </r>
  <r>
    <d v="2023-04-14T00:00:00"/>
    <x v="0"/>
    <x v="2"/>
    <x v="1097"/>
    <n v="254.61"/>
    <n v="8"/>
    <x v="1"/>
    <x v="1095"/>
    <n v="39.6875"/>
    <x v="1"/>
  </r>
  <r>
    <d v="2023-10-23T00:00:00"/>
    <x v="0"/>
    <x v="4"/>
    <x v="1098"/>
    <n v="44.13"/>
    <n v="4"/>
    <x v="1"/>
    <x v="1096"/>
    <n v="49.7425"/>
    <x v="1"/>
  </r>
  <r>
    <d v="2023-01-10T00:00:00"/>
    <x v="1"/>
    <x v="0"/>
    <x v="1099"/>
    <n v="8.23"/>
    <n v="0"/>
    <x v="1"/>
    <x v="1097"/>
    <n v="0"/>
    <x v="1"/>
  </r>
  <r>
    <d v="2023-01-22T00:00:00"/>
    <x v="3"/>
    <x v="3"/>
    <x v="1100"/>
    <n v="39.909999999999997"/>
    <n v="5"/>
    <x v="0"/>
    <x v="1098"/>
    <n v="32.369999999999997"/>
    <x v="0"/>
  </r>
  <r>
    <d v="2023-07-03T00:00:00"/>
    <x v="2"/>
    <x v="1"/>
    <x v="1101"/>
    <n v="73.37"/>
    <n v="4"/>
    <x v="1"/>
    <x v="1099"/>
    <n v="68.78"/>
    <x v="1"/>
  </r>
  <r>
    <d v="2023-09-30T00:00:00"/>
    <x v="0"/>
    <x v="5"/>
    <x v="1102"/>
    <n v="103.78"/>
    <n v="7"/>
    <x v="0"/>
    <x v="1100"/>
    <n v="56.584285714285713"/>
    <x v="0"/>
  </r>
  <r>
    <d v="2023-06-15T00:00:00"/>
    <x v="3"/>
    <x v="4"/>
    <x v="1103"/>
    <n v="350.49"/>
    <n v="19"/>
    <x v="0"/>
    <x v="1101"/>
    <n v="23.981578947368419"/>
    <x v="0"/>
  </r>
  <r>
    <d v="2023-10-05T00:00:00"/>
    <x v="1"/>
    <x v="2"/>
    <x v="1104"/>
    <n v="58.46"/>
    <n v="3"/>
    <x v="1"/>
    <x v="1102"/>
    <n v="62.566666666666663"/>
    <x v="1"/>
  </r>
  <r>
    <d v="2023-09-13T00:00:00"/>
    <x v="2"/>
    <x v="3"/>
    <x v="1105"/>
    <n v="10.19"/>
    <n v="0"/>
    <x v="1"/>
    <x v="1103"/>
    <n v="0"/>
    <x v="1"/>
  </r>
  <r>
    <d v="2023-08-08T00:00:00"/>
    <x v="3"/>
    <x v="0"/>
    <x v="1106"/>
    <n v="19.72"/>
    <n v="3"/>
    <x v="1"/>
    <x v="1104"/>
    <n v="32.343333333333334"/>
    <x v="1"/>
  </r>
  <r>
    <d v="2023-02-19T00:00:00"/>
    <x v="2"/>
    <x v="2"/>
    <x v="1107"/>
    <n v="108.84"/>
    <n v="2"/>
    <x v="0"/>
    <x v="1105"/>
    <n v="144.83000000000001"/>
    <x v="0"/>
  </r>
  <r>
    <d v="2023-04-09T00:00:00"/>
    <x v="1"/>
    <x v="1"/>
    <x v="1108"/>
    <n v="29.11"/>
    <n v="1"/>
    <x v="0"/>
    <x v="1106"/>
    <n v="80.83"/>
    <x v="0"/>
  </r>
  <r>
    <d v="2023-03-02T00:00:00"/>
    <x v="3"/>
    <x v="1"/>
    <x v="1109"/>
    <n v="470.92"/>
    <n v="19"/>
    <x v="0"/>
    <x v="1107"/>
    <n v="25.880000000000003"/>
    <x v="0"/>
  </r>
  <r>
    <d v="2023-03-29T00:00:00"/>
    <x v="2"/>
    <x v="1"/>
    <x v="1110"/>
    <n v="39.64"/>
    <n v="6"/>
    <x v="0"/>
    <x v="1108"/>
    <n v="27.488333333333333"/>
    <x v="0"/>
  </r>
  <r>
    <d v="2023-12-24T00:00:00"/>
    <x v="2"/>
    <x v="3"/>
    <x v="1111"/>
    <n v="75.7"/>
    <n v="4"/>
    <x v="0"/>
    <x v="1109"/>
    <n v="60.344999999999999"/>
    <x v="0"/>
  </r>
  <r>
    <d v="2023-11-16T00:00:00"/>
    <x v="0"/>
    <x v="2"/>
    <x v="1112"/>
    <n v="29.54"/>
    <n v="1"/>
    <x v="1"/>
    <x v="1110"/>
    <n v="78.39"/>
    <x v="1"/>
  </r>
  <r>
    <d v="2023-03-10T00:00:00"/>
    <x v="3"/>
    <x v="5"/>
    <x v="1113"/>
    <n v="388.26"/>
    <n v="6"/>
    <x v="0"/>
    <x v="1111"/>
    <n v="71.295000000000002"/>
    <x v="0"/>
  </r>
  <r>
    <d v="2023-07-05T00:00:00"/>
    <x v="0"/>
    <x v="2"/>
    <x v="1114"/>
    <n v="224.59"/>
    <n v="14"/>
    <x v="0"/>
    <x v="1112"/>
    <n v="20.434285714285714"/>
    <x v="0"/>
  </r>
  <r>
    <d v="2023-03-25T00:00:00"/>
    <x v="2"/>
    <x v="2"/>
    <x v="1115"/>
    <n v="406.49"/>
    <n v="6"/>
    <x v="0"/>
    <x v="1113"/>
    <n v="81.051666666666662"/>
    <x v="0"/>
  </r>
  <r>
    <d v="2023-09-24T00:00:00"/>
    <x v="1"/>
    <x v="4"/>
    <x v="1116"/>
    <n v="4.34"/>
    <n v="0"/>
    <x v="0"/>
    <x v="1114"/>
    <n v="0"/>
    <x v="0"/>
  </r>
  <r>
    <d v="2023-04-23T00:00:00"/>
    <x v="3"/>
    <x v="4"/>
    <x v="1117"/>
    <n v="76.849999999999994"/>
    <n v="2"/>
    <x v="0"/>
    <x v="1115"/>
    <n v="92.314999999999998"/>
    <x v="0"/>
  </r>
  <r>
    <d v="2023-12-07T00:00:00"/>
    <x v="1"/>
    <x v="0"/>
    <x v="1118"/>
    <n v="127.75"/>
    <n v="7"/>
    <x v="1"/>
    <x v="1116"/>
    <n v="63.901428571428575"/>
    <x v="1"/>
  </r>
  <r>
    <d v="2023-10-16T00:00:00"/>
    <x v="2"/>
    <x v="0"/>
    <x v="1119"/>
    <n v="26.9"/>
    <n v="1"/>
    <x v="1"/>
    <x v="1117"/>
    <n v="115.47"/>
    <x v="1"/>
  </r>
  <r>
    <d v="2023-08-30T00:00:00"/>
    <x v="2"/>
    <x v="3"/>
    <x v="1120"/>
    <n v="88.96"/>
    <n v="4"/>
    <x v="0"/>
    <x v="1118"/>
    <n v="46.737499999999997"/>
    <x v="0"/>
  </r>
  <r>
    <d v="2023-04-20T00:00:00"/>
    <x v="1"/>
    <x v="3"/>
    <x v="1121"/>
    <n v="169.64"/>
    <n v="19"/>
    <x v="0"/>
    <x v="1119"/>
    <n v="18.413157894736845"/>
    <x v="0"/>
  </r>
  <r>
    <d v="2023-05-29T00:00:00"/>
    <x v="2"/>
    <x v="0"/>
    <x v="1122"/>
    <n v="42.8"/>
    <n v="3"/>
    <x v="0"/>
    <x v="1120"/>
    <n v="69.166666666666671"/>
    <x v="0"/>
  </r>
  <r>
    <d v="2023-07-06T00:00:00"/>
    <x v="3"/>
    <x v="2"/>
    <x v="1123"/>
    <n v="132.99"/>
    <n v="3"/>
    <x v="0"/>
    <x v="1121"/>
    <n v="122.51666666666667"/>
    <x v="0"/>
  </r>
  <r>
    <d v="2023-04-11T00:00:00"/>
    <x v="3"/>
    <x v="2"/>
    <x v="1124"/>
    <n v="66.41"/>
    <n v="12"/>
    <x v="1"/>
    <x v="1122"/>
    <n v="23.757499999999997"/>
    <x v="1"/>
  </r>
  <r>
    <d v="2023-07-30T00:00:00"/>
    <x v="1"/>
    <x v="1"/>
    <x v="1125"/>
    <n v="22.6"/>
    <n v="0"/>
    <x v="0"/>
    <x v="1123"/>
    <n v="0"/>
    <x v="0"/>
  </r>
  <r>
    <d v="2023-04-05T00:00:00"/>
    <x v="1"/>
    <x v="5"/>
    <x v="1126"/>
    <n v="81.75"/>
    <n v="29"/>
    <x v="1"/>
    <x v="1124"/>
    <n v="11.382758620689655"/>
    <x v="1"/>
  </r>
  <r>
    <d v="2023-02-02T00:00:00"/>
    <x v="3"/>
    <x v="0"/>
    <x v="1127"/>
    <n v="108.61"/>
    <n v="19"/>
    <x v="0"/>
    <x v="1125"/>
    <n v="23.080526315789474"/>
    <x v="0"/>
  </r>
  <r>
    <d v="2023-02-01T00:00:00"/>
    <x v="2"/>
    <x v="1"/>
    <x v="1128"/>
    <n v="67.819999999999993"/>
    <n v="3"/>
    <x v="1"/>
    <x v="1126"/>
    <n v="110.92"/>
    <x v="1"/>
  </r>
  <r>
    <d v="2023-08-27T00:00:00"/>
    <x v="3"/>
    <x v="5"/>
    <x v="1129"/>
    <n v="161.43"/>
    <n v="6"/>
    <x v="0"/>
    <x v="1127"/>
    <n v="58.9"/>
    <x v="0"/>
  </r>
  <r>
    <d v="2023-08-22T00:00:00"/>
    <x v="3"/>
    <x v="5"/>
    <x v="1130"/>
    <n v="75.27"/>
    <n v="2"/>
    <x v="0"/>
    <x v="1128"/>
    <n v="139.58500000000001"/>
    <x v="0"/>
  </r>
  <r>
    <d v="2023-02-12T00:00:00"/>
    <x v="3"/>
    <x v="3"/>
    <x v="1131"/>
    <n v="108.72"/>
    <n v="22"/>
    <x v="1"/>
    <x v="1129"/>
    <n v="16.685909090909089"/>
    <x v="1"/>
  </r>
  <r>
    <d v="2023-02-09T00:00:00"/>
    <x v="0"/>
    <x v="4"/>
    <x v="1132"/>
    <n v="90.2"/>
    <n v="1"/>
    <x v="1"/>
    <x v="1130"/>
    <n v="90.64"/>
    <x v="1"/>
  </r>
  <r>
    <d v="2023-05-19T00:00:00"/>
    <x v="3"/>
    <x v="5"/>
    <x v="1133"/>
    <n v="184.91"/>
    <n v="4"/>
    <x v="1"/>
    <x v="1131"/>
    <n v="90.98"/>
    <x v="1"/>
  </r>
  <r>
    <d v="2023-04-06T00:00:00"/>
    <x v="1"/>
    <x v="4"/>
    <x v="1134"/>
    <n v="90.02"/>
    <n v="9"/>
    <x v="0"/>
    <x v="1132"/>
    <n v="44.412222222222219"/>
    <x v="0"/>
  </r>
  <r>
    <d v="2023-04-18T00:00:00"/>
    <x v="0"/>
    <x v="3"/>
    <x v="1135"/>
    <n v="81.25"/>
    <n v="11"/>
    <x v="0"/>
    <x v="1133"/>
    <n v="12.386363636363637"/>
    <x v="0"/>
  </r>
  <r>
    <d v="2023-02-22T00:00:00"/>
    <x v="3"/>
    <x v="5"/>
    <x v="1136"/>
    <n v="32.01"/>
    <n v="7"/>
    <x v="0"/>
    <x v="1134"/>
    <n v="18.759999999999998"/>
    <x v="0"/>
  </r>
  <r>
    <d v="2023-07-09T00:00:00"/>
    <x v="1"/>
    <x v="3"/>
    <x v="1137"/>
    <n v="80.48"/>
    <n v="2"/>
    <x v="1"/>
    <x v="1135"/>
    <n v="104.065"/>
    <x v="1"/>
  </r>
  <r>
    <d v="2023-12-03T00:00:00"/>
    <x v="2"/>
    <x v="4"/>
    <x v="1138"/>
    <n v="23.25"/>
    <n v="3"/>
    <x v="0"/>
    <x v="1136"/>
    <n v="21.693333333333332"/>
    <x v="0"/>
  </r>
  <r>
    <d v="2023-03-23T00:00:00"/>
    <x v="0"/>
    <x v="3"/>
    <x v="1139"/>
    <n v="104.15"/>
    <n v="9"/>
    <x v="1"/>
    <x v="1137"/>
    <n v="42.421111111111117"/>
    <x v="1"/>
  </r>
  <r>
    <d v="2023-07-02T00:00:00"/>
    <x v="3"/>
    <x v="4"/>
    <x v="1140"/>
    <n v="10.96"/>
    <n v="2"/>
    <x v="1"/>
    <x v="1138"/>
    <n v="26.16"/>
    <x v="1"/>
  </r>
  <r>
    <d v="2023-08-31T00:00:00"/>
    <x v="3"/>
    <x v="2"/>
    <x v="1141"/>
    <n v="204.64"/>
    <n v="8"/>
    <x v="0"/>
    <x v="1139"/>
    <n v="60.268749999999997"/>
    <x v="0"/>
  </r>
  <r>
    <d v="2023-05-08T00:00:00"/>
    <x v="1"/>
    <x v="4"/>
    <x v="535"/>
    <n v="102.37"/>
    <n v="8"/>
    <x v="0"/>
    <x v="1140"/>
    <n v="50.731250000000003"/>
    <x v="0"/>
  </r>
  <r>
    <d v="2023-01-07T00:00:00"/>
    <x v="1"/>
    <x v="5"/>
    <x v="1142"/>
    <n v="132.62"/>
    <n v="19"/>
    <x v="1"/>
    <x v="1141"/>
    <n v="15.821052631578949"/>
    <x v="1"/>
  </r>
  <r>
    <d v="2023-07-09T00:00:00"/>
    <x v="1"/>
    <x v="2"/>
    <x v="1143"/>
    <n v="83.11"/>
    <n v="4"/>
    <x v="1"/>
    <x v="1142"/>
    <n v="65.635000000000005"/>
    <x v="1"/>
  </r>
  <r>
    <d v="2023-09-02T00:00:00"/>
    <x v="1"/>
    <x v="1"/>
    <x v="1144"/>
    <n v="236.81"/>
    <n v="3"/>
    <x v="0"/>
    <x v="1143"/>
    <n v="97.333333333333329"/>
    <x v="0"/>
  </r>
  <r>
    <d v="2023-08-04T00:00:00"/>
    <x v="3"/>
    <x v="0"/>
    <x v="1145"/>
    <n v="48.3"/>
    <n v="2"/>
    <x v="1"/>
    <x v="1144"/>
    <n v="76.81"/>
    <x v="1"/>
  </r>
  <r>
    <d v="2023-05-27T00:00:00"/>
    <x v="2"/>
    <x v="4"/>
    <x v="1146"/>
    <n v="127.45"/>
    <n v="8"/>
    <x v="1"/>
    <x v="1145"/>
    <n v="49.37"/>
    <x v="1"/>
  </r>
  <r>
    <d v="2023-11-16T00:00:00"/>
    <x v="3"/>
    <x v="2"/>
    <x v="1147"/>
    <n v="153.84"/>
    <n v="1"/>
    <x v="0"/>
    <x v="1146"/>
    <n v="195.11"/>
    <x v="0"/>
  </r>
  <r>
    <d v="2023-01-09T00:00:00"/>
    <x v="0"/>
    <x v="0"/>
    <x v="1148"/>
    <n v="16.75"/>
    <n v="1"/>
    <x v="1"/>
    <x v="1147"/>
    <n v="76.78"/>
    <x v="1"/>
  </r>
  <r>
    <d v="2023-01-14T00:00:00"/>
    <x v="3"/>
    <x v="4"/>
    <x v="1149"/>
    <n v="212.09"/>
    <n v="6"/>
    <x v="0"/>
    <x v="1148"/>
    <n v="57.675000000000004"/>
    <x v="0"/>
  </r>
  <r>
    <d v="2023-01-23T00:00:00"/>
    <x v="2"/>
    <x v="4"/>
    <x v="1150"/>
    <n v="143.91"/>
    <n v="21"/>
    <x v="1"/>
    <x v="1149"/>
    <n v="19.186666666666667"/>
    <x v="1"/>
  </r>
  <r>
    <d v="2023-06-05T00:00:00"/>
    <x v="2"/>
    <x v="0"/>
    <x v="1151"/>
    <n v="190.35"/>
    <n v="14"/>
    <x v="1"/>
    <x v="1150"/>
    <n v="26.629285714285714"/>
    <x v="1"/>
  </r>
  <r>
    <d v="2023-10-27T00:00:00"/>
    <x v="0"/>
    <x v="3"/>
    <x v="1152"/>
    <n v="41.05"/>
    <n v="1"/>
    <x v="0"/>
    <x v="1151"/>
    <n v="176.73"/>
    <x v="0"/>
  </r>
  <r>
    <d v="2023-08-07T00:00:00"/>
    <x v="3"/>
    <x v="5"/>
    <x v="1153"/>
    <n v="76.150000000000006"/>
    <n v="9"/>
    <x v="1"/>
    <x v="1152"/>
    <n v="38.812222222222225"/>
    <x v="1"/>
  </r>
  <r>
    <d v="2023-07-27T00:00:00"/>
    <x v="3"/>
    <x v="0"/>
    <x v="1154"/>
    <n v="32.369999999999997"/>
    <n v="2"/>
    <x v="1"/>
    <x v="1153"/>
    <n v="80.09"/>
    <x v="1"/>
  </r>
  <r>
    <d v="2023-09-24T00:00:00"/>
    <x v="0"/>
    <x v="3"/>
    <x v="1155"/>
    <n v="129.63"/>
    <n v="8"/>
    <x v="0"/>
    <x v="1154"/>
    <n v="60.646250000000002"/>
    <x v="0"/>
  </r>
  <r>
    <d v="2023-11-22T00:00:00"/>
    <x v="3"/>
    <x v="0"/>
    <x v="1156"/>
    <n v="58.32"/>
    <n v="1"/>
    <x v="0"/>
    <x v="1155"/>
    <n v="96.87"/>
    <x v="0"/>
  </r>
  <r>
    <d v="2023-07-03T00:00:00"/>
    <x v="3"/>
    <x v="5"/>
    <x v="1157"/>
    <n v="64.849999999999994"/>
    <n v="3"/>
    <x v="0"/>
    <x v="1156"/>
    <n v="58.79666666666666"/>
    <x v="0"/>
  </r>
  <r>
    <d v="2023-06-17T00:00:00"/>
    <x v="2"/>
    <x v="5"/>
    <x v="1158"/>
    <n v="57.18"/>
    <n v="1"/>
    <x v="1"/>
    <x v="1157"/>
    <n v="119.47"/>
    <x v="1"/>
  </r>
  <r>
    <d v="2023-09-25T00:00:00"/>
    <x v="3"/>
    <x v="2"/>
    <x v="1159"/>
    <n v="15.59"/>
    <n v="1"/>
    <x v="1"/>
    <x v="1158"/>
    <n v="60.64"/>
    <x v="1"/>
  </r>
  <r>
    <d v="2023-09-05T00:00:00"/>
    <x v="3"/>
    <x v="5"/>
    <x v="1160"/>
    <n v="33.979999999999997"/>
    <n v="1"/>
    <x v="0"/>
    <x v="1159"/>
    <n v="70.599999999999994"/>
    <x v="0"/>
  </r>
  <r>
    <d v="2023-07-01T00:00:00"/>
    <x v="1"/>
    <x v="5"/>
    <x v="1161"/>
    <n v="139.69"/>
    <n v="3"/>
    <x v="0"/>
    <x v="1160"/>
    <n v="109.40666666666668"/>
    <x v="0"/>
  </r>
  <r>
    <d v="2023-11-24T00:00:00"/>
    <x v="1"/>
    <x v="1"/>
    <x v="1162"/>
    <n v="60.06"/>
    <n v="3"/>
    <x v="0"/>
    <x v="1161"/>
    <n v="87.490000000000009"/>
    <x v="0"/>
  </r>
  <r>
    <d v="2023-05-06T00:00:00"/>
    <x v="3"/>
    <x v="3"/>
    <x v="1163"/>
    <n v="70.52"/>
    <n v="11"/>
    <x v="1"/>
    <x v="1162"/>
    <n v="27.425454545454546"/>
    <x v="1"/>
  </r>
  <r>
    <d v="2023-03-27T00:00:00"/>
    <x v="0"/>
    <x v="0"/>
    <x v="1164"/>
    <n v="48.78"/>
    <n v="4"/>
    <x v="0"/>
    <x v="1163"/>
    <n v="28.86"/>
    <x v="0"/>
  </r>
  <r>
    <d v="2023-03-22T00:00:00"/>
    <x v="2"/>
    <x v="5"/>
    <x v="1165"/>
    <n v="57.86"/>
    <n v="2"/>
    <x v="0"/>
    <x v="1164"/>
    <n v="124.91500000000001"/>
    <x v="0"/>
  </r>
  <r>
    <d v="2023-05-10T00:00:00"/>
    <x v="2"/>
    <x v="5"/>
    <x v="1166"/>
    <n v="66.819999999999993"/>
    <n v="3"/>
    <x v="0"/>
    <x v="1165"/>
    <n v="97.296666666666667"/>
    <x v="0"/>
  </r>
  <r>
    <d v="2023-03-08T00:00:00"/>
    <x v="2"/>
    <x v="4"/>
    <x v="1167"/>
    <n v="67.12"/>
    <n v="3"/>
    <x v="1"/>
    <x v="1166"/>
    <n v="100.72333333333334"/>
    <x v="1"/>
  </r>
  <r>
    <d v="2023-07-25T00:00:00"/>
    <x v="3"/>
    <x v="1"/>
    <x v="1168"/>
    <n v="121.19"/>
    <n v="5"/>
    <x v="1"/>
    <x v="1167"/>
    <n v="95.132000000000005"/>
    <x v="1"/>
  </r>
  <r>
    <d v="2023-06-20T00:00:00"/>
    <x v="1"/>
    <x v="1"/>
    <x v="1169"/>
    <n v="107.44"/>
    <n v="4"/>
    <x v="1"/>
    <x v="1168"/>
    <n v="70.234999999999999"/>
    <x v="1"/>
  </r>
  <r>
    <d v="2023-12-16T00:00:00"/>
    <x v="1"/>
    <x v="3"/>
    <x v="1170"/>
    <n v="361.22"/>
    <n v="5"/>
    <x v="1"/>
    <x v="1169"/>
    <n v="89.662000000000006"/>
    <x v="1"/>
  </r>
  <r>
    <d v="2023-12-31T00:00:00"/>
    <x v="0"/>
    <x v="4"/>
    <x v="1171"/>
    <n v="106.12"/>
    <n v="10"/>
    <x v="1"/>
    <x v="1170"/>
    <n v="34.652000000000001"/>
    <x v="1"/>
  </r>
  <r>
    <d v="2023-03-01T00:00:00"/>
    <x v="1"/>
    <x v="2"/>
    <x v="1172"/>
    <n v="9.3000000000000007"/>
    <n v="0"/>
    <x v="1"/>
    <x v="1171"/>
    <n v="0"/>
    <x v="1"/>
  </r>
  <r>
    <d v="2023-07-06T00:00:00"/>
    <x v="3"/>
    <x v="2"/>
    <x v="1173"/>
    <n v="70.37"/>
    <n v="2"/>
    <x v="1"/>
    <x v="1172"/>
    <n v="91.275000000000006"/>
    <x v="1"/>
  </r>
  <r>
    <d v="2023-12-17T00:00:00"/>
    <x v="1"/>
    <x v="5"/>
    <x v="1174"/>
    <n v="137.63"/>
    <n v="3"/>
    <x v="0"/>
    <x v="1173"/>
    <n v="83.25"/>
    <x v="0"/>
  </r>
  <r>
    <d v="2023-09-10T00:00:00"/>
    <x v="3"/>
    <x v="1"/>
    <x v="1175"/>
    <n v="112.16"/>
    <n v="3"/>
    <x v="1"/>
    <x v="1174"/>
    <n v="66.546666666666667"/>
    <x v="1"/>
  </r>
  <r>
    <d v="2023-08-22T00:00:00"/>
    <x v="3"/>
    <x v="5"/>
    <x v="1176"/>
    <n v="189.26"/>
    <n v="15"/>
    <x v="1"/>
    <x v="1175"/>
    <n v="25.266666666666666"/>
    <x v="1"/>
  </r>
  <r>
    <d v="2023-02-13T00:00:00"/>
    <x v="0"/>
    <x v="2"/>
    <x v="1177"/>
    <n v="214.44"/>
    <n v="5"/>
    <x v="1"/>
    <x v="1176"/>
    <n v="62.367999999999995"/>
    <x v="1"/>
  </r>
  <r>
    <d v="2023-11-08T00:00:00"/>
    <x v="1"/>
    <x v="0"/>
    <x v="1178"/>
    <n v="34.36"/>
    <n v="1"/>
    <x v="1"/>
    <x v="1177"/>
    <n v="159.79"/>
    <x v="1"/>
  </r>
  <r>
    <d v="2023-11-20T00:00:00"/>
    <x v="3"/>
    <x v="0"/>
    <x v="1179"/>
    <n v="5.74"/>
    <n v="0"/>
    <x v="0"/>
    <x v="1178"/>
    <n v="0"/>
    <x v="0"/>
  </r>
  <r>
    <d v="2023-12-04T00:00:00"/>
    <x v="2"/>
    <x v="4"/>
    <x v="1180"/>
    <n v="192.12"/>
    <n v="5"/>
    <x v="0"/>
    <x v="1179"/>
    <n v="92.135999999999996"/>
    <x v="0"/>
  </r>
  <r>
    <d v="2023-06-01T00:00:00"/>
    <x v="2"/>
    <x v="1"/>
    <x v="1181"/>
    <n v="142.13999999999999"/>
    <n v="12"/>
    <x v="0"/>
    <x v="1180"/>
    <n v="37.494166666666665"/>
    <x v="0"/>
  </r>
  <r>
    <d v="2023-01-01T00:00:00"/>
    <x v="1"/>
    <x v="1"/>
    <x v="1182"/>
    <n v="80.81"/>
    <n v="7"/>
    <x v="0"/>
    <x v="1181"/>
    <n v="15.799999999999999"/>
    <x v="0"/>
  </r>
  <r>
    <d v="2023-08-28T00:00:00"/>
    <x v="1"/>
    <x v="5"/>
    <x v="1183"/>
    <n v="105.61"/>
    <n v="5"/>
    <x v="1"/>
    <x v="1182"/>
    <n v="46.823999999999998"/>
    <x v="1"/>
  </r>
  <r>
    <d v="2023-07-13T00:00:00"/>
    <x v="2"/>
    <x v="0"/>
    <x v="1184"/>
    <n v="17.25"/>
    <n v="0"/>
    <x v="1"/>
    <x v="1183"/>
    <n v="0"/>
    <x v="1"/>
  </r>
  <r>
    <d v="2023-12-18T00:00:00"/>
    <x v="0"/>
    <x v="4"/>
    <x v="1185"/>
    <n v="89.1"/>
    <n v="9"/>
    <x v="0"/>
    <x v="1184"/>
    <n v="18.554444444444446"/>
    <x v="0"/>
  </r>
  <r>
    <d v="2023-08-20T00:00:00"/>
    <x v="0"/>
    <x v="2"/>
    <x v="1186"/>
    <n v="69.81"/>
    <n v="2"/>
    <x v="1"/>
    <x v="1185"/>
    <n v="129.79499999999999"/>
    <x v="1"/>
  </r>
  <r>
    <d v="2023-01-29T00:00:00"/>
    <x v="1"/>
    <x v="2"/>
    <x v="1187"/>
    <n v="225.92"/>
    <n v="8"/>
    <x v="0"/>
    <x v="1186"/>
    <n v="38.3825"/>
    <x v="0"/>
  </r>
  <r>
    <d v="2023-05-23T00:00:00"/>
    <x v="0"/>
    <x v="3"/>
    <x v="1188"/>
    <n v="129.82"/>
    <n v="5"/>
    <x v="0"/>
    <x v="1187"/>
    <n v="68.246000000000009"/>
    <x v="0"/>
  </r>
  <r>
    <d v="2023-10-07T00:00:00"/>
    <x v="0"/>
    <x v="4"/>
    <x v="1189"/>
    <n v="98.33"/>
    <n v="2"/>
    <x v="1"/>
    <x v="1188"/>
    <n v="83.22"/>
    <x v="1"/>
  </r>
  <r>
    <d v="2023-08-08T00:00:00"/>
    <x v="1"/>
    <x v="3"/>
    <x v="1190"/>
    <n v="83.66"/>
    <n v="2"/>
    <x v="1"/>
    <x v="1189"/>
    <n v="87.685000000000002"/>
    <x v="1"/>
  </r>
  <r>
    <d v="2023-10-28T00:00:00"/>
    <x v="2"/>
    <x v="0"/>
    <x v="1191"/>
    <n v="180.09"/>
    <n v="19"/>
    <x v="0"/>
    <x v="658"/>
    <n v="18.602105263157895"/>
    <x v="0"/>
  </r>
  <r>
    <d v="2023-04-05T00:00:00"/>
    <x v="2"/>
    <x v="4"/>
    <x v="1192"/>
    <n v="102.12"/>
    <n v="7"/>
    <x v="1"/>
    <x v="1190"/>
    <n v="42.708571428571425"/>
    <x v="1"/>
  </r>
  <r>
    <d v="2023-02-01T00:00:00"/>
    <x v="3"/>
    <x v="5"/>
    <x v="309"/>
    <n v="11.43"/>
    <n v="1"/>
    <x v="0"/>
    <x v="1191"/>
    <n v="50.59"/>
    <x v="0"/>
  </r>
  <r>
    <d v="2023-03-29T00:00:00"/>
    <x v="3"/>
    <x v="0"/>
    <x v="1193"/>
    <n v="111.05"/>
    <n v="5"/>
    <x v="1"/>
    <x v="1192"/>
    <n v="79.263999999999996"/>
    <x v="1"/>
  </r>
  <r>
    <d v="2023-03-09T00:00:00"/>
    <x v="0"/>
    <x v="1"/>
    <x v="1194"/>
    <n v="56.98"/>
    <n v="10"/>
    <x v="1"/>
    <x v="1193"/>
    <n v="27.495999999999999"/>
    <x v="1"/>
  </r>
  <r>
    <d v="2023-01-25T00:00:00"/>
    <x v="0"/>
    <x v="4"/>
    <x v="1195"/>
    <n v="68.069999999999993"/>
    <n v="1"/>
    <x v="1"/>
    <x v="1194"/>
    <n v="72.77"/>
    <x v="1"/>
  </r>
  <r>
    <d v="2023-06-01T00:00:00"/>
    <x v="3"/>
    <x v="3"/>
    <x v="1196"/>
    <n v="82.84"/>
    <n v="8"/>
    <x v="0"/>
    <x v="1195"/>
    <n v="27.598749999999999"/>
    <x v="0"/>
  </r>
  <r>
    <d v="2023-08-25T00:00:00"/>
    <x v="1"/>
    <x v="1"/>
    <x v="1197"/>
    <n v="34.31"/>
    <n v="2"/>
    <x v="1"/>
    <x v="1196"/>
    <n v="83.88"/>
    <x v="1"/>
  </r>
  <r>
    <d v="2023-01-30T00:00:00"/>
    <x v="3"/>
    <x v="3"/>
    <x v="1198"/>
    <n v="75.430000000000007"/>
    <n v="1"/>
    <x v="0"/>
    <x v="756"/>
    <n v="155.5"/>
    <x v="0"/>
  </r>
  <r>
    <d v="2023-06-13T00:00:00"/>
    <x v="2"/>
    <x v="5"/>
    <x v="1199"/>
    <n v="76.39"/>
    <n v="3"/>
    <x v="1"/>
    <x v="1197"/>
    <n v="84.29"/>
    <x v="1"/>
  </r>
  <r>
    <d v="2023-02-18T00:00:00"/>
    <x v="0"/>
    <x v="5"/>
    <x v="1200"/>
    <n v="69.88"/>
    <n v="6"/>
    <x v="0"/>
    <x v="1198"/>
    <n v="44.711666666666666"/>
    <x v="0"/>
  </r>
  <r>
    <d v="2023-08-23T00:00:00"/>
    <x v="2"/>
    <x v="5"/>
    <x v="1201"/>
    <n v="157.93"/>
    <n v="2"/>
    <x v="1"/>
    <x v="1199"/>
    <n v="122.875"/>
    <x v="1"/>
  </r>
  <r>
    <d v="2023-07-17T00:00:00"/>
    <x v="0"/>
    <x v="5"/>
    <x v="1202"/>
    <n v="56.99"/>
    <n v="0"/>
    <x v="1"/>
    <x v="1200"/>
    <n v="0"/>
    <x v="1"/>
  </r>
  <r>
    <d v="2023-04-10T00:00:00"/>
    <x v="1"/>
    <x v="0"/>
    <x v="874"/>
    <n v="262.69"/>
    <n v="5"/>
    <x v="1"/>
    <x v="1201"/>
    <n v="77.195999999999998"/>
    <x v="1"/>
  </r>
  <r>
    <d v="2023-10-25T00:00:00"/>
    <x v="1"/>
    <x v="3"/>
    <x v="1203"/>
    <n v="100.7"/>
    <n v="5"/>
    <x v="0"/>
    <x v="1202"/>
    <n v="98.585999999999999"/>
    <x v="0"/>
  </r>
  <r>
    <d v="2023-05-26T00:00:00"/>
    <x v="0"/>
    <x v="4"/>
    <x v="1204"/>
    <n v="21.17"/>
    <n v="5"/>
    <x v="1"/>
    <x v="1203"/>
    <n v="20.131999999999998"/>
    <x v="1"/>
  </r>
  <r>
    <d v="2023-04-27T00:00:00"/>
    <x v="2"/>
    <x v="2"/>
    <x v="1205"/>
    <n v="97.16"/>
    <n v="10"/>
    <x v="0"/>
    <x v="1204"/>
    <n v="48.174999999999997"/>
    <x v="0"/>
  </r>
  <r>
    <d v="2023-12-10T00:00:00"/>
    <x v="1"/>
    <x v="4"/>
    <x v="1206"/>
    <n v="52.81"/>
    <n v="4"/>
    <x v="1"/>
    <x v="1205"/>
    <n v="61.11"/>
    <x v="1"/>
  </r>
  <r>
    <d v="2023-04-28T00:00:00"/>
    <x v="0"/>
    <x v="0"/>
    <x v="1207"/>
    <n v="50.16"/>
    <n v="1"/>
    <x v="1"/>
    <x v="1206"/>
    <n v="98.86"/>
    <x v="1"/>
  </r>
  <r>
    <d v="2023-10-11T00:00:00"/>
    <x v="0"/>
    <x v="0"/>
    <x v="1208"/>
    <n v="7.78"/>
    <n v="0"/>
    <x v="0"/>
    <x v="1207"/>
    <n v="0"/>
    <x v="0"/>
  </r>
  <r>
    <d v="2023-10-30T00:00:00"/>
    <x v="0"/>
    <x v="0"/>
    <x v="1209"/>
    <n v="10.78"/>
    <n v="0"/>
    <x v="1"/>
    <x v="1208"/>
    <n v="0"/>
    <x v="1"/>
  </r>
  <r>
    <d v="2023-03-08T00:00:00"/>
    <x v="3"/>
    <x v="3"/>
    <x v="1210"/>
    <n v="9.4499999999999993"/>
    <n v="0"/>
    <x v="1"/>
    <x v="1209"/>
    <n v="0"/>
    <x v="1"/>
  </r>
  <r>
    <d v="2023-01-16T00:00:00"/>
    <x v="0"/>
    <x v="0"/>
    <x v="1211"/>
    <n v="84.1"/>
    <n v="6"/>
    <x v="0"/>
    <x v="1210"/>
    <n v="49.783333333333331"/>
    <x v="0"/>
  </r>
  <r>
    <d v="2023-06-17T00:00:00"/>
    <x v="3"/>
    <x v="2"/>
    <x v="1212"/>
    <n v="52.86"/>
    <n v="1"/>
    <x v="0"/>
    <x v="1211"/>
    <n v="103.28"/>
    <x v="0"/>
  </r>
  <r>
    <d v="2023-10-29T00:00:00"/>
    <x v="2"/>
    <x v="1"/>
    <x v="1213"/>
    <n v="61.32"/>
    <n v="19"/>
    <x v="0"/>
    <x v="1212"/>
    <n v="15.846842105263157"/>
    <x v="0"/>
  </r>
  <r>
    <d v="2023-11-27T00:00:00"/>
    <x v="2"/>
    <x v="1"/>
    <x v="1214"/>
    <n v="65.849999999999994"/>
    <n v="8"/>
    <x v="1"/>
    <x v="1213"/>
    <n v="39.203749999999999"/>
    <x v="1"/>
  </r>
  <r>
    <d v="2023-07-04T00:00:00"/>
    <x v="2"/>
    <x v="3"/>
    <x v="1215"/>
    <n v="71.48"/>
    <n v="2"/>
    <x v="1"/>
    <x v="1214"/>
    <n v="81.63"/>
    <x v="1"/>
  </r>
  <r>
    <d v="2023-01-25T00:00:00"/>
    <x v="2"/>
    <x v="3"/>
    <x v="1216"/>
    <n v="63.51"/>
    <n v="5"/>
    <x v="0"/>
    <x v="1215"/>
    <n v="60.95"/>
    <x v="0"/>
  </r>
  <r>
    <d v="2023-04-08T00:00:00"/>
    <x v="0"/>
    <x v="4"/>
    <x v="1217"/>
    <n v="35.67"/>
    <n v="3"/>
    <x v="1"/>
    <x v="1216"/>
    <n v="49.113333333333337"/>
    <x v="1"/>
  </r>
  <r>
    <d v="2023-04-25T00:00:00"/>
    <x v="2"/>
    <x v="0"/>
    <x v="1218"/>
    <n v="39.92"/>
    <n v="2"/>
    <x v="0"/>
    <x v="1217"/>
    <n v="80.56"/>
    <x v="0"/>
  </r>
  <r>
    <d v="2023-02-02T00:00:00"/>
    <x v="3"/>
    <x v="3"/>
    <x v="1219"/>
    <n v="299.87"/>
    <n v="6"/>
    <x v="1"/>
    <x v="1218"/>
    <n v="68.966666666666669"/>
    <x v="1"/>
  </r>
  <r>
    <d v="2023-05-28T00:00:00"/>
    <x v="2"/>
    <x v="0"/>
    <x v="1220"/>
    <n v="148.46"/>
    <n v="6"/>
    <x v="0"/>
    <x v="1219"/>
    <n v="59.696666666666665"/>
    <x v="0"/>
  </r>
  <r>
    <d v="2023-12-19T00:00:00"/>
    <x v="2"/>
    <x v="1"/>
    <x v="1221"/>
    <n v="35.07"/>
    <n v="1"/>
    <x v="1"/>
    <x v="1220"/>
    <n v="130.75"/>
    <x v="1"/>
  </r>
  <r>
    <d v="2023-09-03T00:00:00"/>
    <x v="2"/>
    <x v="2"/>
    <x v="1222"/>
    <n v="127.92"/>
    <n v="11"/>
    <x v="0"/>
    <x v="1221"/>
    <n v="38.650909090909096"/>
    <x v="0"/>
  </r>
  <r>
    <d v="2023-02-12T00:00:00"/>
    <x v="1"/>
    <x v="0"/>
    <x v="1223"/>
    <n v="80.790000000000006"/>
    <n v="5"/>
    <x v="1"/>
    <x v="1222"/>
    <n v="49.875999999999998"/>
    <x v="1"/>
  </r>
  <r>
    <d v="2023-05-29T00:00:00"/>
    <x v="1"/>
    <x v="5"/>
    <x v="1224"/>
    <n v="175.9"/>
    <n v="22"/>
    <x v="0"/>
    <x v="1223"/>
    <n v="16.313181818181818"/>
    <x v="0"/>
  </r>
  <r>
    <d v="2023-09-23T00:00:00"/>
    <x v="3"/>
    <x v="3"/>
    <x v="1225"/>
    <n v="146.38999999999999"/>
    <n v="5"/>
    <x v="1"/>
    <x v="1224"/>
    <n v="37.006"/>
    <x v="1"/>
  </r>
  <r>
    <d v="2023-12-01T00:00:00"/>
    <x v="1"/>
    <x v="2"/>
    <x v="1226"/>
    <n v="206.31"/>
    <n v="5"/>
    <x v="1"/>
    <x v="1225"/>
    <n v="68.236000000000004"/>
    <x v="1"/>
  </r>
  <r>
    <d v="2023-03-03T00:00:00"/>
    <x v="3"/>
    <x v="4"/>
    <x v="1227"/>
    <n v="160.97"/>
    <n v="17"/>
    <x v="1"/>
    <x v="1226"/>
    <n v="23.40529411764706"/>
    <x v="1"/>
  </r>
  <r>
    <d v="2023-06-14T00:00:00"/>
    <x v="2"/>
    <x v="0"/>
    <x v="1228"/>
    <n v="135.34"/>
    <n v="14"/>
    <x v="0"/>
    <x v="1227"/>
    <n v="34.92"/>
    <x v="0"/>
  </r>
  <r>
    <d v="2023-06-12T00:00:00"/>
    <x v="1"/>
    <x v="0"/>
    <x v="1229"/>
    <n v="78.92"/>
    <n v="22"/>
    <x v="1"/>
    <x v="1228"/>
    <n v="17.702727272727273"/>
    <x v="1"/>
  </r>
  <r>
    <d v="2023-04-05T00:00:00"/>
    <x v="0"/>
    <x v="4"/>
    <x v="1230"/>
    <n v="203.33"/>
    <n v="6"/>
    <x v="1"/>
    <x v="1229"/>
    <n v="80.614999999999995"/>
    <x v="1"/>
  </r>
  <r>
    <d v="2023-03-25T00:00:00"/>
    <x v="3"/>
    <x v="5"/>
    <x v="1231"/>
    <n v="36.729999999999997"/>
    <n v="1"/>
    <x v="0"/>
    <x v="1230"/>
    <n v="53.07"/>
    <x v="0"/>
  </r>
  <r>
    <d v="2023-06-19T00:00:00"/>
    <x v="2"/>
    <x v="3"/>
    <x v="1232"/>
    <n v="397.44"/>
    <n v="10"/>
    <x v="1"/>
    <x v="1231"/>
    <n v="49.268999999999998"/>
    <x v="1"/>
  </r>
  <r>
    <d v="2023-04-12T00:00:00"/>
    <x v="1"/>
    <x v="4"/>
    <x v="1233"/>
    <n v="76.42"/>
    <n v="3"/>
    <x v="1"/>
    <x v="1232"/>
    <n v="93.546666666666667"/>
    <x v="1"/>
  </r>
  <r>
    <d v="2023-06-11T00:00:00"/>
    <x v="0"/>
    <x v="5"/>
    <x v="1234"/>
    <n v="153.15"/>
    <n v="2"/>
    <x v="1"/>
    <x v="1233"/>
    <n v="93.984999999999999"/>
    <x v="1"/>
  </r>
  <r>
    <d v="2023-03-07T00:00:00"/>
    <x v="0"/>
    <x v="2"/>
    <x v="1235"/>
    <n v="164.24"/>
    <n v="4"/>
    <x v="1"/>
    <x v="1234"/>
    <n v="111.7225"/>
    <x v="1"/>
  </r>
  <r>
    <d v="2023-04-18T00:00:00"/>
    <x v="2"/>
    <x v="5"/>
    <x v="1236"/>
    <n v="7.74"/>
    <n v="1"/>
    <x v="0"/>
    <x v="1235"/>
    <n v="38.340000000000003"/>
    <x v="0"/>
  </r>
  <r>
    <d v="2023-06-29T00:00:00"/>
    <x v="2"/>
    <x v="5"/>
    <x v="1237"/>
    <n v="142.47"/>
    <n v="6"/>
    <x v="0"/>
    <x v="1236"/>
    <n v="59.601666666666667"/>
    <x v="0"/>
  </r>
  <r>
    <d v="2023-06-24T00:00:00"/>
    <x v="2"/>
    <x v="1"/>
    <x v="1238"/>
    <n v="27.14"/>
    <n v="3"/>
    <x v="0"/>
    <x v="1237"/>
    <n v="35.536666666666669"/>
    <x v="0"/>
  </r>
  <r>
    <d v="2023-04-02T00:00:00"/>
    <x v="1"/>
    <x v="4"/>
    <x v="1239"/>
    <n v="103.09"/>
    <n v="1"/>
    <x v="0"/>
    <x v="1238"/>
    <n v="107.92"/>
    <x v="0"/>
  </r>
  <r>
    <d v="2023-05-20T00:00:00"/>
    <x v="3"/>
    <x v="5"/>
    <x v="1240"/>
    <n v="11.88"/>
    <n v="0"/>
    <x v="0"/>
    <x v="1239"/>
    <n v="0"/>
    <x v="0"/>
  </r>
  <r>
    <d v="2023-11-26T00:00:00"/>
    <x v="1"/>
    <x v="0"/>
    <x v="1241"/>
    <n v="98.29"/>
    <n v="1"/>
    <x v="1"/>
    <x v="1240"/>
    <n v="154.13999999999999"/>
    <x v="1"/>
  </r>
  <r>
    <d v="2023-12-04T00:00:00"/>
    <x v="0"/>
    <x v="1"/>
    <x v="1242"/>
    <n v="54.32"/>
    <n v="9"/>
    <x v="0"/>
    <x v="1241"/>
    <n v="26.293333333333333"/>
    <x v="0"/>
  </r>
  <r>
    <d v="2023-04-05T00:00:00"/>
    <x v="3"/>
    <x v="5"/>
    <x v="1243"/>
    <n v="125.76"/>
    <n v="5"/>
    <x v="1"/>
    <x v="1242"/>
    <n v="47.67"/>
    <x v="1"/>
  </r>
  <r>
    <d v="2023-08-30T00:00:00"/>
    <x v="1"/>
    <x v="1"/>
    <x v="1244"/>
    <n v="24.37"/>
    <n v="1"/>
    <x v="0"/>
    <x v="1243"/>
    <n v="78.150000000000006"/>
    <x v="0"/>
  </r>
  <r>
    <d v="2023-09-22T00:00:00"/>
    <x v="0"/>
    <x v="2"/>
    <x v="1245"/>
    <n v="220.83"/>
    <n v="9"/>
    <x v="0"/>
    <x v="1244"/>
    <n v="42.154444444444444"/>
    <x v="0"/>
  </r>
  <r>
    <d v="2023-06-04T00:00:00"/>
    <x v="0"/>
    <x v="3"/>
    <x v="1246"/>
    <n v="106.4"/>
    <n v="5"/>
    <x v="0"/>
    <x v="1245"/>
    <n v="99.561999999999998"/>
    <x v="0"/>
  </r>
  <r>
    <d v="2023-12-22T00:00:00"/>
    <x v="3"/>
    <x v="0"/>
    <x v="1247"/>
    <n v="49.32"/>
    <n v="11"/>
    <x v="0"/>
    <x v="1246"/>
    <n v="14.740909090909092"/>
    <x v="0"/>
  </r>
  <r>
    <d v="2023-01-18T00:00:00"/>
    <x v="0"/>
    <x v="1"/>
    <x v="1248"/>
    <n v="61.3"/>
    <n v="3"/>
    <x v="0"/>
    <x v="1247"/>
    <n v="81.790000000000006"/>
    <x v="0"/>
  </r>
  <r>
    <d v="2023-03-06T00:00:00"/>
    <x v="1"/>
    <x v="2"/>
    <x v="1249"/>
    <n v="61.3"/>
    <n v="3"/>
    <x v="1"/>
    <x v="1248"/>
    <n v="87.100000000000009"/>
    <x v="1"/>
  </r>
  <r>
    <d v="2023-11-26T00:00:00"/>
    <x v="1"/>
    <x v="3"/>
    <x v="1250"/>
    <n v="143.16"/>
    <n v="3"/>
    <x v="1"/>
    <x v="1249"/>
    <n v="78.813333333333333"/>
    <x v="1"/>
  </r>
  <r>
    <d v="2023-11-26T00:00:00"/>
    <x v="1"/>
    <x v="1"/>
    <x v="1251"/>
    <n v="91.91"/>
    <n v="7"/>
    <x v="0"/>
    <x v="1250"/>
    <n v="34.412857142857142"/>
    <x v="0"/>
  </r>
  <r>
    <d v="2023-07-25T00:00:00"/>
    <x v="1"/>
    <x v="1"/>
    <x v="1252"/>
    <n v="91.16"/>
    <n v="2"/>
    <x v="0"/>
    <x v="1251"/>
    <n v="89.49"/>
    <x v="0"/>
  </r>
  <r>
    <d v="2023-12-21T00:00:00"/>
    <x v="2"/>
    <x v="3"/>
    <x v="1253"/>
    <n v="90.85"/>
    <n v="2"/>
    <x v="1"/>
    <x v="1252"/>
    <n v="90.555000000000007"/>
    <x v="1"/>
  </r>
  <r>
    <d v="2023-12-04T00:00:00"/>
    <x v="3"/>
    <x v="3"/>
    <x v="1254"/>
    <n v="23.87"/>
    <n v="1"/>
    <x v="0"/>
    <x v="1253"/>
    <n v="70.34"/>
    <x v="0"/>
  </r>
  <r>
    <d v="2023-06-09T00:00:00"/>
    <x v="2"/>
    <x v="0"/>
    <x v="1255"/>
    <n v="123.94"/>
    <n v="25"/>
    <x v="0"/>
    <x v="1254"/>
    <n v="16.276800000000001"/>
    <x v="0"/>
  </r>
  <r>
    <d v="2023-08-31T00:00:00"/>
    <x v="3"/>
    <x v="4"/>
    <x v="1256"/>
    <n v="94.08"/>
    <n v="4"/>
    <x v="0"/>
    <x v="1255"/>
    <n v="69.357500000000002"/>
    <x v="0"/>
  </r>
  <r>
    <d v="2023-07-19T00:00:00"/>
    <x v="2"/>
    <x v="3"/>
    <x v="1257"/>
    <n v="67.62"/>
    <n v="4"/>
    <x v="0"/>
    <x v="1256"/>
    <n v="38.142499999999998"/>
    <x v="0"/>
  </r>
  <r>
    <d v="2023-05-29T00:00:00"/>
    <x v="2"/>
    <x v="0"/>
    <x v="1258"/>
    <n v="50.25"/>
    <n v="1"/>
    <x v="0"/>
    <x v="1257"/>
    <n v="116.7"/>
    <x v="0"/>
  </r>
  <r>
    <d v="2023-04-09T00:00:00"/>
    <x v="1"/>
    <x v="0"/>
    <x v="1259"/>
    <n v="37.06"/>
    <n v="2"/>
    <x v="1"/>
    <x v="1258"/>
    <n v="81.275000000000006"/>
    <x v="1"/>
  </r>
  <r>
    <d v="2023-11-30T00:00:00"/>
    <x v="1"/>
    <x v="2"/>
    <x v="1260"/>
    <n v="108.76"/>
    <n v="14"/>
    <x v="1"/>
    <x v="1259"/>
    <n v="11.445714285714287"/>
    <x v="1"/>
  </r>
  <r>
    <d v="2023-01-02T00:00:00"/>
    <x v="3"/>
    <x v="3"/>
    <x v="1261"/>
    <n v="109.84"/>
    <n v="6"/>
    <x v="0"/>
    <x v="1260"/>
    <n v="81.784999999999997"/>
    <x v="0"/>
  </r>
  <r>
    <d v="2023-09-09T00:00:00"/>
    <x v="2"/>
    <x v="0"/>
    <x v="1262"/>
    <n v="157.83000000000001"/>
    <n v="2"/>
    <x v="0"/>
    <x v="1261"/>
    <n v="86.65"/>
    <x v="0"/>
  </r>
  <r>
    <d v="2023-08-13T00:00:00"/>
    <x v="1"/>
    <x v="5"/>
    <x v="1263"/>
    <n v="180.88"/>
    <n v="11"/>
    <x v="0"/>
    <x v="1262"/>
    <n v="35.644545454545451"/>
    <x v="0"/>
  </r>
  <r>
    <d v="2023-05-14T00:00:00"/>
    <x v="3"/>
    <x v="3"/>
    <x v="1264"/>
    <n v="99.03"/>
    <n v="10"/>
    <x v="0"/>
    <x v="1263"/>
    <n v="29.514999999999997"/>
    <x v="0"/>
  </r>
  <r>
    <d v="2023-09-19T00:00:00"/>
    <x v="0"/>
    <x v="0"/>
    <x v="1265"/>
    <n v="156.88999999999999"/>
    <n v="13"/>
    <x v="0"/>
    <x v="1264"/>
    <n v="34.871538461538464"/>
    <x v="0"/>
  </r>
  <r>
    <d v="2023-02-17T00:00:00"/>
    <x v="1"/>
    <x v="4"/>
    <x v="1266"/>
    <n v="101.25"/>
    <n v="31"/>
    <x v="0"/>
    <x v="1265"/>
    <n v="14.173870967741935"/>
    <x v="0"/>
  </r>
  <r>
    <d v="2023-08-09T00:00:00"/>
    <x v="1"/>
    <x v="5"/>
    <x v="1267"/>
    <n v="75.38"/>
    <n v="1"/>
    <x v="0"/>
    <x v="1266"/>
    <n v="76.239999999999995"/>
    <x v="0"/>
  </r>
  <r>
    <d v="2023-01-05T00:00:00"/>
    <x v="3"/>
    <x v="1"/>
    <x v="1268"/>
    <n v="91.18"/>
    <n v="1"/>
    <x v="0"/>
    <x v="1267"/>
    <n v="190.59"/>
    <x v="0"/>
  </r>
  <r>
    <d v="2023-07-15T00:00:00"/>
    <x v="0"/>
    <x v="1"/>
    <x v="1269"/>
    <n v="210.02"/>
    <n v="4"/>
    <x v="0"/>
    <x v="1268"/>
    <n v="91.864999999999995"/>
    <x v="0"/>
  </r>
  <r>
    <d v="2023-12-08T00:00:00"/>
    <x v="3"/>
    <x v="1"/>
    <x v="1270"/>
    <n v="169.59"/>
    <n v="13"/>
    <x v="0"/>
    <x v="1269"/>
    <n v="26.06"/>
    <x v="0"/>
  </r>
  <r>
    <d v="2023-10-13T00:00:00"/>
    <x v="0"/>
    <x v="0"/>
    <x v="1271"/>
    <n v="27.98"/>
    <n v="1"/>
    <x v="0"/>
    <x v="1270"/>
    <n v="108.07"/>
    <x v="0"/>
  </r>
  <r>
    <d v="2023-02-07T00:00:00"/>
    <x v="0"/>
    <x v="2"/>
    <x v="1272"/>
    <n v="42.82"/>
    <n v="0"/>
    <x v="1"/>
    <x v="1271"/>
    <n v="0"/>
    <x v="1"/>
  </r>
  <r>
    <d v="2023-09-13T00:00:00"/>
    <x v="3"/>
    <x v="2"/>
    <x v="1273"/>
    <n v="76.98"/>
    <n v="13"/>
    <x v="1"/>
    <x v="1272"/>
    <n v="26.424615384615382"/>
    <x v="1"/>
  </r>
  <r>
    <d v="2023-06-01T00:00:00"/>
    <x v="1"/>
    <x v="2"/>
    <x v="1274"/>
    <n v="25.04"/>
    <n v="2"/>
    <x v="1"/>
    <x v="1273"/>
    <n v="34.914999999999999"/>
    <x v="1"/>
  </r>
  <r>
    <d v="2023-02-09T00:00:00"/>
    <x v="3"/>
    <x v="5"/>
    <x v="1275"/>
    <n v="145.30000000000001"/>
    <n v="12"/>
    <x v="1"/>
    <x v="1274"/>
    <n v="32.841666666666669"/>
    <x v="1"/>
  </r>
  <r>
    <d v="2023-04-12T00:00:00"/>
    <x v="2"/>
    <x v="2"/>
    <x v="1276"/>
    <n v="112.14"/>
    <n v="9"/>
    <x v="0"/>
    <x v="1275"/>
    <n v="45.821111111111108"/>
    <x v="0"/>
  </r>
  <r>
    <d v="2023-12-06T00:00:00"/>
    <x v="2"/>
    <x v="5"/>
    <x v="1277"/>
    <n v="180.93"/>
    <n v="10"/>
    <x v="0"/>
    <x v="1276"/>
    <n v="38.167999999999999"/>
    <x v="0"/>
  </r>
  <r>
    <d v="2023-12-23T00:00:00"/>
    <x v="1"/>
    <x v="3"/>
    <x v="1278"/>
    <n v="154.03"/>
    <n v="4"/>
    <x v="1"/>
    <x v="1277"/>
    <n v="90.002499999999998"/>
    <x v="1"/>
  </r>
  <r>
    <d v="2023-04-30T00:00:00"/>
    <x v="2"/>
    <x v="1"/>
    <x v="1279"/>
    <n v="7.55"/>
    <n v="0"/>
    <x v="1"/>
    <x v="1278"/>
    <n v="0"/>
    <x v="1"/>
  </r>
  <r>
    <d v="2023-06-17T00:00:00"/>
    <x v="3"/>
    <x v="3"/>
    <x v="1280"/>
    <n v="5.19"/>
    <n v="1"/>
    <x v="0"/>
    <x v="1279"/>
    <n v="11.98"/>
    <x v="0"/>
  </r>
  <r>
    <d v="2023-11-20T00:00:00"/>
    <x v="0"/>
    <x v="1"/>
    <x v="1281"/>
    <n v="2.84"/>
    <n v="0"/>
    <x v="0"/>
    <x v="1280"/>
    <n v="0"/>
    <x v="0"/>
  </r>
  <r>
    <d v="2023-08-14T00:00:00"/>
    <x v="1"/>
    <x v="4"/>
    <x v="1282"/>
    <n v="14.27"/>
    <n v="1"/>
    <x v="0"/>
    <x v="1281"/>
    <n v="57.46"/>
    <x v="0"/>
  </r>
  <r>
    <d v="2023-03-11T00:00:00"/>
    <x v="3"/>
    <x v="5"/>
    <x v="1283"/>
    <n v="108.86"/>
    <n v="19"/>
    <x v="0"/>
    <x v="1282"/>
    <n v="12.339473684210526"/>
    <x v="0"/>
  </r>
  <r>
    <d v="2023-12-10T00:00:00"/>
    <x v="3"/>
    <x v="0"/>
    <x v="1284"/>
    <n v="31.85"/>
    <n v="1"/>
    <x v="0"/>
    <x v="1283"/>
    <n v="101.22"/>
    <x v="0"/>
  </r>
  <r>
    <d v="2023-05-22T00:00:00"/>
    <x v="2"/>
    <x v="3"/>
    <x v="1285"/>
    <n v="36.65"/>
    <n v="2"/>
    <x v="1"/>
    <x v="1284"/>
    <n v="80.915000000000006"/>
    <x v="1"/>
  </r>
  <r>
    <d v="2023-06-04T00:00:00"/>
    <x v="1"/>
    <x v="5"/>
    <x v="1286"/>
    <n v="28.24"/>
    <n v="2"/>
    <x v="0"/>
    <x v="1285"/>
    <n v="58.25"/>
    <x v="0"/>
  </r>
  <r>
    <d v="2023-04-27T00:00:00"/>
    <x v="1"/>
    <x v="0"/>
    <x v="1287"/>
    <n v="125.12"/>
    <n v="5"/>
    <x v="1"/>
    <x v="1286"/>
    <n v="50.945999999999998"/>
    <x v="1"/>
  </r>
  <r>
    <d v="2023-09-05T00:00:00"/>
    <x v="1"/>
    <x v="2"/>
    <x v="1288"/>
    <n v="118.47"/>
    <n v="2"/>
    <x v="1"/>
    <x v="1287"/>
    <n v="134.34"/>
    <x v="1"/>
  </r>
  <r>
    <d v="2023-03-30T00:00:00"/>
    <x v="3"/>
    <x v="2"/>
    <x v="1289"/>
    <n v="404.03"/>
    <n v="12"/>
    <x v="1"/>
    <x v="1288"/>
    <n v="39.891666666666666"/>
    <x v="1"/>
  </r>
  <r>
    <d v="2023-10-15T00:00:00"/>
    <x v="1"/>
    <x v="3"/>
    <x v="1290"/>
    <n v="10.56"/>
    <n v="0"/>
    <x v="1"/>
    <x v="1289"/>
    <n v="0"/>
    <x v="1"/>
  </r>
  <r>
    <d v="2023-10-27T00:00:00"/>
    <x v="2"/>
    <x v="2"/>
    <x v="1291"/>
    <n v="58.95"/>
    <n v="1"/>
    <x v="0"/>
    <x v="1290"/>
    <n v="156.43"/>
    <x v="0"/>
  </r>
  <r>
    <d v="2023-01-25T00:00:00"/>
    <x v="2"/>
    <x v="3"/>
    <x v="1292"/>
    <n v="38.74"/>
    <n v="2"/>
    <x v="0"/>
    <x v="1291"/>
    <n v="96.06"/>
    <x v="0"/>
  </r>
  <r>
    <d v="2023-02-11T00:00:00"/>
    <x v="3"/>
    <x v="1"/>
    <x v="1293"/>
    <n v="85.7"/>
    <n v="3"/>
    <x v="0"/>
    <x v="1292"/>
    <n v="94.39"/>
    <x v="0"/>
  </r>
  <r>
    <d v="2023-06-30T00:00:00"/>
    <x v="3"/>
    <x v="2"/>
    <x v="1294"/>
    <n v="107.74"/>
    <n v="5"/>
    <x v="1"/>
    <x v="1293"/>
    <n v="97.927999999999997"/>
    <x v="1"/>
  </r>
  <r>
    <d v="2023-09-09T00:00:00"/>
    <x v="0"/>
    <x v="4"/>
    <x v="1262"/>
    <n v="47.04"/>
    <n v="4"/>
    <x v="0"/>
    <x v="1294"/>
    <n v="43.325000000000003"/>
    <x v="0"/>
  </r>
  <r>
    <d v="2023-12-27T00:00:00"/>
    <x v="3"/>
    <x v="2"/>
    <x v="1295"/>
    <n v="48"/>
    <n v="2"/>
    <x v="0"/>
    <x v="1295"/>
    <n v="106.105"/>
    <x v="0"/>
  </r>
  <r>
    <d v="2023-11-27T00:00:00"/>
    <x v="0"/>
    <x v="3"/>
    <x v="1296"/>
    <n v="81.31"/>
    <n v="2"/>
    <x v="1"/>
    <x v="1296"/>
    <n v="68.11"/>
    <x v="1"/>
  </r>
  <r>
    <d v="2023-08-29T00:00:00"/>
    <x v="2"/>
    <x v="1"/>
    <x v="1297"/>
    <n v="12.98"/>
    <n v="0"/>
    <x v="1"/>
    <x v="1297"/>
    <n v="0"/>
    <x v="1"/>
  </r>
  <r>
    <d v="2023-10-21T00:00:00"/>
    <x v="2"/>
    <x v="5"/>
    <x v="1298"/>
    <n v="69.75"/>
    <n v="2"/>
    <x v="0"/>
    <x v="1298"/>
    <n v="79.37"/>
    <x v="0"/>
  </r>
  <r>
    <d v="2023-08-23T00:00:00"/>
    <x v="1"/>
    <x v="2"/>
    <x v="1299"/>
    <n v="141.58000000000001"/>
    <n v="7"/>
    <x v="0"/>
    <x v="1299"/>
    <n v="37.098571428571425"/>
    <x v="0"/>
  </r>
  <r>
    <d v="2023-06-21T00:00:00"/>
    <x v="3"/>
    <x v="2"/>
    <x v="1300"/>
    <n v="36.46"/>
    <n v="6"/>
    <x v="0"/>
    <x v="1300"/>
    <n v="29.193333333333332"/>
    <x v="0"/>
  </r>
  <r>
    <d v="2023-07-13T00:00:00"/>
    <x v="3"/>
    <x v="0"/>
    <x v="1301"/>
    <n v="38.619999999999997"/>
    <n v="2"/>
    <x v="0"/>
    <x v="1301"/>
    <n v="54.01"/>
    <x v="0"/>
  </r>
  <r>
    <d v="2023-05-07T00:00:00"/>
    <x v="3"/>
    <x v="1"/>
    <x v="1302"/>
    <n v="80.75"/>
    <n v="13"/>
    <x v="1"/>
    <x v="1302"/>
    <n v="20.213846153846152"/>
    <x v="1"/>
  </r>
  <r>
    <d v="2023-03-31T00:00:00"/>
    <x v="0"/>
    <x v="2"/>
    <x v="1303"/>
    <n v="125.4"/>
    <n v="17"/>
    <x v="1"/>
    <x v="1303"/>
    <n v="15.051764705882352"/>
    <x v="1"/>
  </r>
  <r>
    <d v="2023-03-26T00:00:00"/>
    <x v="3"/>
    <x v="0"/>
    <x v="1304"/>
    <n v="51.88"/>
    <n v="9"/>
    <x v="1"/>
    <x v="1304"/>
    <n v="27.861111111111111"/>
    <x v="1"/>
  </r>
  <r>
    <d v="2023-04-24T00:00:00"/>
    <x v="0"/>
    <x v="5"/>
    <x v="1305"/>
    <n v="177.87"/>
    <n v="5"/>
    <x v="1"/>
    <x v="1305"/>
    <n v="87.42"/>
    <x v="1"/>
  </r>
  <r>
    <d v="2023-11-28T00:00:00"/>
    <x v="2"/>
    <x v="2"/>
    <x v="1306"/>
    <n v="103.66"/>
    <n v="12"/>
    <x v="1"/>
    <x v="1306"/>
    <n v="35.091666666666669"/>
    <x v="1"/>
  </r>
  <r>
    <d v="2023-08-11T00:00:00"/>
    <x v="1"/>
    <x v="0"/>
    <x v="1307"/>
    <n v="42.37"/>
    <n v="1"/>
    <x v="0"/>
    <x v="1307"/>
    <n v="59.57"/>
    <x v="0"/>
  </r>
  <r>
    <d v="2023-11-08T00:00:00"/>
    <x v="3"/>
    <x v="2"/>
    <x v="1308"/>
    <n v="137.65"/>
    <n v="10"/>
    <x v="1"/>
    <x v="1308"/>
    <n v="29.933999999999997"/>
    <x v="1"/>
  </r>
  <r>
    <d v="2023-08-20T00:00:00"/>
    <x v="0"/>
    <x v="0"/>
    <x v="1309"/>
    <n v="99.47"/>
    <n v="5"/>
    <x v="1"/>
    <x v="1309"/>
    <n v="89.72"/>
    <x v="1"/>
  </r>
  <r>
    <d v="2023-03-29T00:00:00"/>
    <x v="3"/>
    <x v="4"/>
    <x v="1310"/>
    <n v="10.67"/>
    <n v="2"/>
    <x v="1"/>
    <x v="1310"/>
    <n v="20.305"/>
    <x v="1"/>
  </r>
  <r>
    <d v="2023-08-23T00:00:00"/>
    <x v="0"/>
    <x v="2"/>
    <x v="1311"/>
    <n v="16.82"/>
    <n v="0"/>
    <x v="1"/>
    <x v="1311"/>
    <n v="0"/>
    <x v="1"/>
  </r>
  <r>
    <d v="2023-04-28T00:00:00"/>
    <x v="1"/>
    <x v="2"/>
    <x v="1312"/>
    <n v="99.31"/>
    <n v="3"/>
    <x v="0"/>
    <x v="1312"/>
    <n v="128.30666666666667"/>
    <x v="0"/>
  </r>
  <r>
    <d v="2023-10-05T00:00:00"/>
    <x v="3"/>
    <x v="4"/>
    <x v="1313"/>
    <n v="71.91"/>
    <n v="22"/>
    <x v="1"/>
    <x v="1313"/>
    <n v="15.531818181818181"/>
    <x v="1"/>
  </r>
  <r>
    <d v="2023-06-20T00:00:00"/>
    <x v="0"/>
    <x v="2"/>
    <x v="1314"/>
    <n v="309.06"/>
    <n v="6"/>
    <x v="1"/>
    <x v="1314"/>
    <n v="77.183333333333337"/>
    <x v="1"/>
  </r>
  <r>
    <d v="2023-09-22T00:00:00"/>
    <x v="3"/>
    <x v="1"/>
    <x v="1315"/>
    <n v="15.4"/>
    <n v="0"/>
    <x v="1"/>
    <x v="1315"/>
    <n v="0"/>
    <x v="1"/>
  </r>
  <r>
    <d v="2023-06-25T00:00:00"/>
    <x v="3"/>
    <x v="0"/>
    <x v="1316"/>
    <n v="34.4"/>
    <n v="0"/>
    <x v="1"/>
    <x v="1316"/>
    <n v="0"/>
    <x v="1"/>
  </r>
  <r>
    <d v="2023-03-25T00:00:00"/>
    <x v="2"/>
    <x v="0"/>
    <x v="1317"/>
    <n v="10.58"/>
    <n v="0"/>
    <x v="1"/>
    <x v="1317"/>
    <n v="0"/>
    <x v="1"/>
  </r>
  <r>
    <d v="2023-03-01T00:00:00"/>
    <x v="1"/>
    <x v="3"/>
    <x v="1318"/>
    <n v="137.88999999999999"/>
    <n v="14"/>
    <x v="1"/>
    <x v="1318"/>
    <n v="14.039285714285715"/>
    <x v="1"/>
  </r>
  <r>
    <d v="2023-11-02T00:00:00"/>
    <x v="3"/>
    <x v="1"/>
    <x v="1319"/>
    <n v="178.54"/>
    <n v="5"/>
    <x v="0"/>
    <x v="1319"/>
    <n v="90.575999999999993"/>
    <x v="0"/>
  </r>
  <r>
    <d v="2023-01-26T00:00:00"/>
    <x v="2"/>
    <x v="0"/>
    <x v="501"/>
    <n v="90.13"/>
    <n v="2"/>
    <x v="1"/>
    <x v="1320"/>
    <n v="98.114999999999995"/>
    <x v="1"/>
  </r>
  <r>
    <d v="2023-08-23T00:00:00"/>
    <x v="0"/>
    <x v="0"/>
    <x v="1320"/>
    <n v="94.09"/>
    <n v="4"/>
    <x v="0"/>
    <x v="1321"/>
    <n v="97.637500000000003"/>
    <x v="0"/>
  </r>
  <r>
    <d v="2023-03-05T00:00:00"/>
    <x v="1"/>
    <x v="5"/>
    <x v="1321"/>
    <n v="13.49"/>
    <n v="0"/>
    <x v="0"/>
    <x v="1322"/>
    <n v="0"/>
    <x v="0"/>
  </r>
  <r>
    <d v="2023-03-09T00:00:00"/>
    <x v="1"/>
    <x v="5"/>
    <x v="1322"/>
    <n v="37.76"/>
    <n v="1"/>
    <x v="1"/>
    <x v="1323"/>
    <n v="129.59"/>
    <x v="1"/>
  </r>
  <r>
    <d v="2023-03-14T00:00:00"/>
    <x v="1"/>
    <x v="4"/>
    <x v="1323"/>
    <n v="106.69"/>
    <n v="27"/>
    <x v="0"/>
    <x v="1324"/>
    <n v="17.654074074074074"/>
    <x v="0"/>
  </r>
  <r>
    <d v="2023-05-28T00:00:00"/>
    <x v="3"/>
    <x v="1"/>
    <x v="1324"/>
    <n v="80.319999999999993"/>
    <n v="2"/>
    <x v="1"/>
    <x v="1325"/>
    <n v="66.760000000000005"/>
    <x v="1"/>
  </r>
  <r>
    <d v="2023-11-16T00:00:00"/>
    <x v="2"/>
    <x v="2"/>
    <x v="1325"/>
    <n v="95.84"/>
    <n v="1"/>
    <x v="0"/>
    <x v="1326"/>
    <n v="136.16"/>
    <x v="0"/>
  </r>
  <r>
    <d v="2023-07-10T00:00:00"/>
    <x v="0"/>
    <x v="2"/>
    <x v="1326"/>
    <n v="276.56"/>
    <n v="6"/>
    <x v="1"/>
    <x v="1327"/>
    <n v="78.223333333333329"/>
    <x v="1"/>
  </r>
  <r>
    <d v="2023-01-29T00:00:00"/>
    <x v="1"/>
    <x v="0"/>
    <x v="1327"/>
    <n v="3.86"/>
    <n v="0"/>
    <x v="1"/>
    <x v="1328"/>
    <n v="0"/>
    <x v="1"/>
  </r>
  <r>
    <d v="2023-03-14T00:00:00"/>
    <x v="2"/>
    <x v="5"/>
    <x v="1328"/>
    <n v="225.52"/>
    <n v="13"/>
    <x v="0"/>
    <x v="1329"/>
    <n v="32.007692307692309"/>
    <x v="0"/>
  </r>
  <r>
    <d v="2023-12-23T00:00:00"/>
    <x v="3"/>
    <x v="4"/>
    <x v="1329"/>
    <n v="229.59"/>
    <n v="3"/>
    <x v="1"/>
    <x v="1330"/>
    <n v="83.036666666666676"/>
    <x v="1"/>
  </r>
  <r>
    <d v="2023-05-10T00:00:00"/>
    <x v="2"/>
    <x v="3"/>
    <x v="1330"/>
    <n v="146.47"/>
    <n v="9"/>
    <x v="1"/>
    <x v="1331"/>
    <n v="31.105555555555554"/>
    <x v="1"/>
  </r>
  <r>
    <d v="2023-04-21T00:00:00"/>
    <x v="2"/>
    <x v="3"/>
    <x v="1331"/>
    <n v="74.819999999999993"/>
    <n v="6"/>
    <x v="0"/>
    <x v="1332"/>
    <n v="60.063333333333333"/>
    <x v="0"/>
  </r>
  <r>
    <d v="2023-09-06T00:00:00"/>
    <x v="3"/>
    <x v="0"/>
    <x v="1332"/>
    <n v="80.39"/>
    <n v="2"/>
    <x v="1"/>
    <x v="1333"/>
    <n v="115.995"/>
    <x v="1"/>
  </r>
  <r>
    <d v="2023-01-09T00:00:00"/>
    <x v="3"/>
    <x v="2"/>
    <x v="1333"/>
    <n v="47.8"/>
    <n v="10"/>
    <x v="0"/>
    <x v="1334"/>
    <n v="20.399000000000001"/>
    <x v="0"/>
  </r>
  <r>
    <d v="2023-03-24T00:00:00"/>
    <x v="1"/>
    <x v="5"/>
    <x v="1334"/>
    <n v="2.4500000000000002"/>
    <n v="0"/>
    <x v="1"/>
    <x v="1335"/>
    <n v="0"/>
    <x v="1"/>
  </r>
  <r>
    <d v="2023-07-08T00:00:00"/>
    <x v="1"/>
    <x v="1"/>
    <x v="1335"/>
    <n v="90.22"/>
    <n v="3"/>
    <x v="0"/>
    <x v="1336"/>
    <n v="54.47"/>
    <x v="0"/>
  </r>
  <r>
    <d v="2023-10-26T00:00:00"/>
    <x v="1"/>
    <x v="1"/>
    <x v="1336"/>
    <n v="77.319999999999993"/>
    <n v="5"/>
    <x v="0"/>
    <x v="1337"/>
    <n v="72.349999999999994"/>
    <x v="0"/>
  </r>
  <r>
    <d v="2023-10-23T00:00:00"/>
    <x v="2"/>
    <x v="0"/>
    <x v="1337"/>
    <n v="169.32"/>
    <n v="5"/>
    <x v="0"/>
    <x v="1338"/>
    <n v="40.936"/>
    <x v="0"/>
  </r>
  <r>
    <d v="2023-04-09T00:00:00"/>
    <x v="1"/>
    <x v="1"/>
    <x v="1338"/>
    <n v="123.6"/>
    <n v="12"/>
    <x v="0"/>
    <x v="1339"/>
    <n v="41.434166666666663"/>
    <x v="0"/>
  </r>
  <r>
    <d v="2023-09-19T00:00:00"/>
    <x v="1"/>
    <x v="5"/>
    <x v="1339"/>
    <n v="117.74"/>
    <n v="11"/>
    <x v="0"/>
    <x v="1340"/>
    <n v="36.18"/>
    <x v="0"/>
  </r>
  <r>
    <d v="2023-12-10T00:00:00"/>
    <x v="0"/>
    <x v="3"/>
    <x v="1340"/>
    <n v="104.96"/>
    <n v="15"/>
    <x v="1"/>
    <x v="1341"/>
    <n v="19.326000000000001"/>
    <x v="1"/>
  </r>
  <r>
    <d v="2023-06-15T00:00:00"/>
    <x v="3"/>
    <x v="4"/>
    <x v="1341"/>
    <n v="175.12"/>
    <n v="5"/>
    <x v="0"/>
    <x v="1342"/>
    <n v="60.701999999999998"/>
    <x v="0"/>
  </r>
  <r>
    <d v="2023-06-11T00:00:00"/>
    <x v="0"/>
    <x v="2"/>
    <x v="1342"/>
    <n v="63.42"/>
    <n v="1"/>
    <x v="1"/>
    <x v="1343"/>
    <n v="119.16"/>
    <x v="1"/>
  </r>
  <r>
    <d v="2023-04-03T00:00:00"/>
    <x v="1"/>
    <x v="1"/>
    <x v="1343"/>
    <n v="7.08"/>
    <n v="2"/>
    <x v="1"/>
    <x v="1344"/>
    <n v="14.96"/>
    <x v="1"/>
  </r>
  <r>
    <d v="2023-08-22T00:00:00"/>
    <x v="1"/>
    <x v="4"/>
    <x v="1344"/>
    <n v="82.1"/>
    <n v="2"/>
    <x v="1"/>
    <x v="1345"/>
    <n v="130.44999999999999"/>
    <x v="1"/>
  </r>
  <r>
    <d v="2023-10-18T00:00:00"/>
    <x v="2"/>
    <x v="3"/>
    <x v="1345"/>
    <n v="279.99"/>
    <n v="10"/>
    <x v="1"/>
    <x v="1346"/>
    <n v="29.15"/>
    <x v="1"/>
  </r>
  <r>
    <d v="2023-12-31T00:00:00"/>
    <x v="0"/>
    <x v="5"/>
    <x v="1346"/>
    <n v="82.28"/>
    <n v="3"/>
    <x v="1"/>
    <x v="1347"/>
    <n v="77.95"/>
    <x v="1"/>
  </r>
  <r>
    <d v="2023-07-15T00:00:00"/>
    <x v="0"/>
    <x v="0"/>
    <x v="1347"/>
    <n v="90.35"/>
    <n v="4"/>
    <x v="1"/>
    <x v="1348"/>
    <n v="97.897499999999994"/>
    <x v="1"/>
  </r>
  <r>
    <d v="2023-01-17T00:00:00"/>
    <x v="1"/>
    <x v="0"/>
    <x v="1348"/>
    <n v="302.93"/>
    <n v="6"/>
    <x v="1"/>
    <x v="1349"/>
    <n v="71.265000000000001"/>
    <x v="1"/>
  </r>
  <r>
    <d v="2023-04-14T00:00:00"/>
    <x v="0"/>
    <x v="3"/>
    <x v="1349"/>
    <n v="37.979999999999997"/>
    <n v="2"/>
    <x v="1"/>
    <x v="1350"/>
    <n v="46.36"/>
    <x v="1"/>
  </r>
  <r>
    <d v="2023-06-20T00:00:00"/>
    <x v="3"/>
    <x v="5"/>
    <x v="1350"/>
    <n v="33.549999999999997"/>
    <n v="1"/>
    <x v="1"/>
    <x v="1351"/>
    <n v="59.23"/>
    <x v="1"/>
  </r>
  <r>
    <d v="2023-09-15T00:00:00"/>
    <x v="3"/>
    <x v="2"/>
    <x v="1351"/>
    <n v="72.48"/>
    <n v="4"/>
    <x v="0"/>
    <x v="1352"/>
    <n v="44.585000000000001"/>
    <x v="0"/>
  </r>
  <r>
    <d v="2023-11-03T00:00:00"/>
    <x v="1"/>
    <x v="3"/>
    <x v="1352"/>
    <n v="139.9"/>
    <n v="6"/>
    <x v="0"/>
    <x v="1353"/>
    <n v="69.756666666666675"/>
    <x v="0"/>
  </r>
  <r>
    <d v="2023-03-30T00:00:00"/>
    <x v="3"/>
    <x v="3"/>
    <x v="1353"/>
    <n v="208.78"/>
    <n v="5"/>
    <x v="0"/>
    <x v="1354"/>
    <n v="93.792000000000002"/>
    <x v="0"/>
  </r>
  <r>
    <d v="2023-05-05T00:00:00"/>
    <x v="0"/>
    <x v="2"/>
    <x v="1354"/>
    <n v="17.62"/>
    <n v="1"/>
    <x v="1"/>
    <x v="1355"/>
    <n v="33.619999999999997"/>
    <x v="1"/>
  </r>
  <r>
    <d v="2023-12-21T00:00:00"/>
    <x v="0"/>
    <x v="2"/>
    <x v="1355"/>
    <n v="122.82"/>
    <n v="13"/>
    <x v="0"/>
    <x v="1356"/>
    <n v="35.246153846153845"/>
    <x v="0"/>
  </r>
  <r>
    <d v="2023-06-11T00:00:00"/>
    <x v="3"/>
    <x v="0"/>
    <x v="1356"/>
    <n v="16.68"/>
    <n v="0"/>
    <x v="1"/>
    <x v="1357"/>
    <n v="0"/>
    <x v="1"/>
  </r>
  <r>
    <d v="2023-01-26T00:00:00"/>
    <x v="1"/>
    <x v="3"/>
    <x v="1357"/>
    <n v="128.1"/>
    <n v="4"/>
    <x v="1"/>
    <x v="1358"/>
    <n v="63.494999999999997"/>
    <x v="1"/>
  </r>
  <r>
    <d v="2023-11-09T00:00:00"/>
    <x v="1"/>
    <x v="0"/>
    <x v="1358"/>
    <n v="49.16"/>
    <n v="4"/>
    <x v="0"/>
    <x v="1359"/>
    <n v="32.9"/>
    <x v="0"/>
  </r>
  <r>
    <d v="2023-07-25T00:00:00"/>
    <x v="2"/>
    <x v="5"/>
    <x v="1359"/>
    <n v="73.63"/>
    <n v="17"/>
    <x v="1"/>
    <x v="1360"/>
    <n v="13.106470588235295"/>
    <x v="1"/>
  </r>
  <r>
    <d v="2023-09-25T00:00:00"/>
    <x v="0"/>
    <x v="2"/>
    <x v="1360"/>
    <n v="76.739999999999995"/>
    <n v="6"/>
    <x v="0"/>
    <x v="1361"/>
    <n v="63.395000000000003"/>
    <x v="0"/>
  </r>
  <r>
    <d v="2023-06-27T00:00:00"/>
    <x v="1"/>
    <x v="3"/>
    <x v="1361"/>
    <n v="161.01"/>
    <n v="9"/>
    <x v="1"/>
    <x v="1362"/>
    <n v="40.622222222222227"/>
    <x v="1"/>
  </r>
  <r>
    <d v="2023-05-25T00:00:00"/>
    <x v="3"/>
    <x v="1"/>
    <x v="1362"/>
    <n v="6.96"/>
    <n v="0"/>
    <x v="1"/>
    <x v="1363"/>
    <n v="0"/>
    <x v="1"/>
  </r>
  <r>
    <d v="2023-11-29T00:00:00"/>
    <x v="0"/>
    <x v="1"/>
    <x v="1363"/>
    <n v="32.299999999999997"/>
    <n v="1"/>
    <x v="0"/>
    <x v="1364"/>
    <n v="40.74"/>
    <x v="0"/>
  </r>
  <r>
    <d v="2023-06-08T00:00:00"/>
    <x v="1"/>
    <x v="1"/>
    <x v="1364"/>
    <n v="123.92"/>
    <n v="5"/>
    <x v="0"/>
    <x v="1365"/>
    <n v="80.628"/>
    <x v="0"/>
  </r>
  <r>
    <d v="2023-09-16T00:00:00"/>
    <x v="1"/>
    <x v="3"/>
    <x v="1365"/>
    <n v="183.55"/>
    <n v="10"/>
    <x v="1"/>
    <x v="1366"/>
    <n v="36.158000000000001"/>
    <x v="1"/>
  </r>
  <r>
    <d v="2023-06-29T00:00:00"/>
    <x v="1"/>
    <x v="4"/>
    <x v="1366"/>
    <n v="109.98"/>
    <n v="6"/>
    <x v="1"/>
    <x v="1367"/>
    <n v="63.53"/>
    <x v="1"/>
  </r>
  <r>
    <d v="2023-07-07T00:00:00"/>
    <x v="1"/>
    <x v="5"/>
    <x v="1367"/>
    <n v="6.66"/>
    <n v="0"/>
    <x v="1"/>
    <x v="1368"/>
    <n v="0"/>
    <x v="1"/>
  </r>
  <r>
    <d v="2023-07-29T00:00:00"/>
    <x v="0"/>
    <x v="4"/>
    <x v="1368"/>
    <n v="47.52"/>
    <n v="1"/>
    <x v="0"/>
    <x v="1369"/>
    <n v="176.36"/>
    <x v="0"/>
  </r>
  <r>
    <d v="2023-08-06T00:00:00"/>
    <x v="0"/>
    <x v="3"/>
    <x v="1369"/>
    <n v="77.59"/>
    <n v="3"/>
    <x v="0"/>
    <x v="1370"/>
    <n v="72.193333333333342"/>
    <x v="0"/>
  </r>
  <r>
    <d v="2023-04-14T00:00:00"/>
    <x v="2"/>
    <x v="3"/>
    <x v="1370"/>
    <n v="80.209999999999994"/>
    <n v="2"/>
    <x v="0"/>
    <x v="1371"/>
    <n v="72.23"/>
    <x v="0"/>
  </r>
  <r>
    <d v="2023-12-07T00:00:00"/>
    <x v="1"/>
    <x v="3"/>
    <x v="1371"/>
    <n v="9.43"/>
    <n v="0"/>
    <x v="1"/>
    <x v="1372"/>
    <n v="0"/>
    <x v="1"/>
  </r>
  <r>
    <d v="2023-08-04T00:00:00"/>
    <x v="3"/>
    <x v="3"/>
    <x v="1372"/>
    <n v="32.06"/>
    <n v="1"/>
    <x v="0"/>
    <x v="1373"/>
    <n v="125.88"/>
    <x v="0"/>
  </r>
  <r>
    <d v="2023-02-25T00:00:00"/>
    <x v="2"/>
    <x v="2"/>
    <x v="1373"/>
    <n v="85.7"/>
    <n v="13"/>
    <x v="0"/>
    <x v="1374"/>
    <n v="24.053076923076922"/>
    <x v="0"/>
  </r>
  <r>
    <d v="2023-07-02T00:00:00"/>
    <x v="2"/>
    <x v="0"/>
    <x v="1374"/>
    <n v="186.22"/>
    <n v="24"/>
    <x v="1"/>
    <x v="1375"/>
    <n v="20.758749999999999"/>
    <x v="1"/>
  </r>
  <r>
    <d v="2023-06-15T00:00:00"/>
    <x v="3"/>
    <x v="3"/>
    <x v="1375"/>
    <n v="40.03"/>
    <n v="2"/>
    <x v="1"/>
    <x v="1376"/>
    <n v="74.405000000000001"/>
    <x v="1"/>
  </r>
  <r>
    <d v="2023-04-12T00:00:00"/>
    <x v="0"/>
    <x v="4"/>
    <x v="1376"/>
    <n v="87.52"/>
    <n v="3"/>
    <x v="1"/>
    <x v="1377"/>
    <n v="87.346666666666678"/>
    <x v="1"/>
  </r>
  <r>
    <d v="2023-09-02T00:00:00"/>
    <x v="1"/>
    <x v="5"/>
    <x v="1377"/>
    <n v="100.5"/>
    <n v="9"/>
    <x v="0"/>
    <x v="1378"/>
    <n v="42.026666666666671"/>
    <x v="0"/>
  </r>
  <r>
    <d v="2023-05-30T00:00:00"/>
    <x v="2"/>
    <x v="0"/>
    <x v="1378"/>
    <n v="60.77"/>
    <n v="15"/>
    <x v="0"/>
    <x v="1379"/>
    <n v="11.153333333333334"/>
    <x v="0"/>
  </r>
  <r>
    <d v="2023-03-27T00:00:00"/>
    <x v="1"/>
    <x v="5"/>
    <x v="1379"/>
    <n v="9.4600000000000009"/>
    <n v="0"/>
    <x v="0"/>
    <x v="1380"/>
    <n v="0"/>
    <x v="0"/>
  </r>
  <r>
    <d v="2023-01-20T00:00:00"/>
    <x v="0"/>
    <x v="4"/>
    <x v="1380"/>
    <n v="13.31"/>
    <n v="0"/>
    <x v="1"/>
    <x v="1381"/>
    <n v="0"/>
    <x v="1"/>
  </r>
  <r>
    <d v="2023-04-05T00:00:00"/>
    <x v="2"/>
    <x v="0"/>
    <x v="1381"/>
    <n v="6.55"/>
    <n v="0"/>
    <x v="0"/>
    <x v="1382"/>
    <n v="0"/>
    <x v="0"/>
  </r>
  <r>
    <d v="2023-07-06T00:00:00"/>
    <x v="3"/>
    <x v="0"/>
    <x v="1382"/>
    <n v="123.48"/>
    <n v="18"/>
    <x v="0"/>
    <x v="1383"/>
    <n v="26.303333333333331"/>
    <x v="0"/>
  </r>
  <r>
    <d v="2023-08-16T00:00:00"/>
    <x v="0"/>
    <x v="4"/>
    <x v="1383"/>
    <n v="41.17"/>
    <n v="2"/>
    <x v="1"/>
    <x v="1384"/>
    <n v="64.41"/>
    <x v="1"/>
  </r>
  <r>
    <d v="2023-06-04T00:00:00"/>
    <x v="2"/>
    <x v="1"/>
    <x v="1384"/>
    <n v="32.270000000000003"/>
    <n v="2"/>
    <x v="0"/>
    <x v="1385"/>
    <n v="64.375"/>
    <x v="0"/>
  </r>
  <r>
    <d v="2023-10-04T00:00:00"/>
    <x v="2"/>
    <x v="1"/>
    <x v="1385"/>
    <n v="268.75"/>
    <n v="18"/>
    <x v="1"/>
    <x v="1386"/>
    <n v="21.423888888888889"/>
    <x v="1"/>
  </r>
  <r>
    <d v="2023-03-22T00:00:00"/>
    <x v="1"/>
    <x v="4"/>
    <x v="1386"/>
    <n v="138.36000000000001"/>
    <n v="7"/>
    <x v="0"/>
    <x v="1387"/>
    <n v="66.548571428571421"/>
    <x v="0"/>
  </r>
  <r>
    <d v="2023-04-30T00:00:00"/>
    <x v="0"/>
    <x v="4"/>
    <x v="1387"/>
    <n v="11.42"/>
    <n v="1"/>
    <x v="1"/>
    <x v="1388"/>
    <n v="45.76"/>
    <x v="1"/>
  </r>
  <r>
    <d v="2023-05-04T00:00:00"/>
    <x v="1"/>
    <x v="4"/>
    <x v="1388"/>
    <n v="83.53"/>
    <n v="4"/>
    <x v="1"/>
    <x v="1389"/>
    <n v="90.305000000000007"/>
    <x v="1"/>
  </r>
  <r>
    <d v="2023-06-17T00:00:00"/>
    <x v="2"/>
    <x v="1"/>
    <x v="1389"/>
    <n v="30.36"/>
    <n v="1"/>
    <x v="0"/>
    <x v="1390"/>
    <n v="124.17"/>
    <x v="0"/>
  </r>
  <r>
    <d v="2023-02-23T00:00:00"/>
    <x v="0"/>
    <x v="0"/>
    <x v="1390"/>
    <n v="297.57"/>
    <n v="3"/>
    <x v="1"/>
    <x v="1391"/>
    <n v="109.95"/>
    <x v="1"/>
  </r>
  <r>
    <d v="2023-06-11T00:00:00"/>
    <x v="2"/>
    <x v="4"/>
    <x v="1391"/>
    <n v="7.77"/>
    <n v="0"/>
    <x v="1"/>
    <x v="1392"/>
    <n v="0"/>
    <x v="1"/>
  </r>
  <r>
    <d v="2023-10-07T00:00:00"/>
    <x v="0"/>
    <x v="0"/>
    <x v="1392"/>
    <n v="129.6"/>
    <n v="8"/>
    <x v="1"/>
    <x v="1393"/>
    <n v="54.83"/>
    <x v="1"/>
  </r>
  <r>
    <d v="2023-01-18T00:00:00"/>
    <x v="0"/>
    <x v="5"/>
    <x v="1393"/>
    <n v="20.45"/>
    <n v="1"/>
    <x v="0"/>
    <x v="1394"/>
    <n v="88.64"/>
    <x v="0"/>
  </r>
  <r>
    <d v="2023-05-24T00:00:00"/>
    <x v="0"/>
    <x v="1"/>
    <x v="1394"/>
    <n v="106.88"/>
    <n v="12"/>
    <x v="0"/>
    <x v="1395"/>
    <n v="39.238333333333337"/>
    <x v="0"/>
  </r>
  <r>
    <d v="2023-10-02T00:00:00"/>
    <x v="1"/>
    <x v="0"/>
    <x v="1395"/>
    <n v="26.39"/>
    <n v="1"/>
    <x v="0"/>
    <x v="1396"/>
    <n v="107.35"/>
    <x v="0"/>
  </r>
  <r>
    <d v="2023-07-02T00:00:00"/>
    <x v="2"/>
    <x v="4"/>
    <x v="1396"/>
    <n v="16.5"/>
    <n v="1"/>
    <x v="1"/>
    <x v="1397"/>
    <n v="75.989999999999995"/>
    <x v="1"/>
  </r>
  <r>
    <d v="2023-01-20T00:00:00"/>
    <x v="2"/>
    <x v="0"/>
    <x v="1397"/>
    <n v="60.29"/>
    <n v="3"/>
    <x v="1"/>
    <x v="1398"/>
    <n v="100.27"/>
    <x v="1"/>
  </r>
  <r>
    <d v="2023-04-23T00:00:00"/>
    <x v="2"/>
    <x v="5"/>
    <x v="1398"/>
    <n v="93.84"/>
    <n v="5"/>
    <x v="1"/>
    <x v="1399"/>
    <n v="51.347999999999999"/>
    <x v="1"/>
  </r>
  <r>
    <d v="2023-08-10T00:00:00"/>
    <x v="3"/>
    <x v="2"/>
    <x v="1399"/>
    <n v="129.61000000000001"/>
    <n v="6"/>
    <x v="1"/>
    <x v="1400"/>
    <n v="54.173333333333339"/>
    <x v="1"/>
  </r>
  <r>
    <d v="2023-12-14T00:00:00"/>
    <x v="1"/>
    <x v="5"/>
    <x v="1400"/>
    <n v="138.91999999999999"/>
    <n v="28"/>
    <x v="1"/>
    <x v="1401"/>
    <n v="11.375714285714285"/>
    <x v="1"/>
  </r>
  <r>
    <d v="2023-03-02T00:00:00"/>
    <x v="1"/>
    <x v="5"/>
    <x v="1401"/>
    <n v="226.48"/>
    <n v="6"/>
    <x v="0"/>
    <x v="1402"/>
    <n v="57.195"/>
    <x v="0"/>
  </r>
  <r>
    <d v="2023-04-23T00:00:00"/>
    <x v="1"/>
    <x v="1"/>
    <x v="1402"/>
    <n v="27.1"/>
    <n v="2"/>
    <x v="1"/>
    <x v="1403"/>
    <n v="55.09"/>
    <x v="1"/>
  </r>
  <r>
    <d v="2023-04-30T00:00:00"/>
    <x v="0"/>
    <x v="5"/>
    <x v="1403"/>
    <n v="107.08"/>
    <n v="5"/>
    <x v="1"/>
    <x v="208"/>
    <n v="55.863999999999997"/>
    <x v="1"/>
  </r>
  <r>
    <d v="2023-04-12T00:00:00"/>
    <x v="1"/>
    <x v="0"/>
    <x v="1404"/>
    <n v="66.09"/>
    <n v="1"/>
    <x v="0"/>
    <x v="1404"/>
    <n v="164.54"/>
    <x v="0"/>
  </r>
  <r>
    <d v="2023-01-27T00:00:00"/>
    <x v="2"/>
    <x v="0"/>
    <x v="1405"/>
    <n v="48.41"/>
    <n v="5"/>
    <x v="1"/>
    <x v="1405"/>
    <n v="47.757999999999996"/>
    <x v="1"/>
  </r>
  <r>
    <d v="2023-11-05T00:00:00"/>
    <x v="2"/>
    <x v="0"/>
    <x v="1406"/>
    <n v="193.82"/>
    <n v="8"/>
    <x v="0"/>
    <x v="1406"/>
    <n v="52.01"/>
    <x v="0"/>
  </r>
  <r>
    <d v="2023-10-23T00:00:00"/>
    <x v="0"/>
    <x v="0"/>
    <x v="1407"/>
    <n v="180.43"/>
    <n v="38"/>
    <x v="1"/>
    <x v="1407"/>
    <n v="13.102631578947367"/>
    <x v="1"/>
  </r>
  <r>
    <d v="2023-04-25T00:00:00"/>
    <x v="2"/>
    <x v="2"/>
    <x v="1408"/>
    <n v="182.28"/>
    <n v="14"/>
    <x v="0"/>
    <x v="1408"/>
    <n v="34"/>
    <x v="0"/>
  </r>
  <r>
    <d v="2023-09-16T00:00:00"/>
    <x v="2"/>
    <x v="3"/>
    <x v="1409"/>
    <n v="152.51"/>
    <n v="5"/>
    <x v="0"/>
    <x v="1409"/>
    <n v="85.26"/>
    <x v="0"/>
  </r>
  <r>
    <d v="2023-02-24T00:00:00"/>
    <x v="3"/>
    <x v="3"/>
    <x v="1410"/>
    <n v="55.72"/>
    <n v="6"/>
    <x v="0"/>
    <x v="1410"/>
    <n v="17.088333333333335"/>
    <x v="0"/>
  </r>
  <r>
    <d v="2023-11-17T00:00:00"/>
    <x v="1"/>
    <x v="1"/>
    <x v="1411"/>
    <n v="44.78"/>
    <n v="12"/>
    <x v="1"/>
    <x v="1411"/>
    <n v="16.325833333333332"/>
    <x v="1"/>
  </r>
  <r>
    <d v="2023-11-20T00:00:00"/>
    <x v="1"/>
    <x v="0"/>
    <x v="1412"/>
    <n v="3.46"/>
    <n v="0"/>
    <x v="0"/>
    <x v="1412"/>
    <n v="0"/>
    <x v="0"/>
  </r>
  <r>
    <d v="2023-11-12T00:00:00"/>
    <x v="2"/>
    <x v="4"/>
    <x v="1413"/>
    <n v="197.11"/>
    <n v="3"/>
    <x v="0"/>
    <x v="1107"/>
    <n v="120.81"/>
    <x v="0"/>
  </r>
  <r>
    <d v="2023-01-31T00:00:00"/>
    <x v="3"/>
    <x v="2"/>
    <x v="1414"/>
    <n v="275.18"/>
    <n v="38"/>
    <x v="1"/>
    <x v="1413"/>
    <n v="12.508947368421053"/>
    <x v="1"/>
  </r>
  <r>
    <d v="2023-12-14T00:00:00"/>
    <x v="0"/>
    <x v="5"/>
    <x v="1415"/>
    <n v="170.63"/>
    <n v="5"/>
    <x v="0"/>
    <x v="1414"/>
    <n v="91.632000000000005"/>
    <x v="0"/>
  </r>
  <r>
    <d v="2023-07-14T00:00:00"/>
    <x v="3"/>
    <x v="2"/>
    <x v="1416"/>
    <n v="72.86"/>
    <n v="12"/>
    <x v="0"/>
    <x v="1415"/>
    <n v="29.821666666666669"/>
    <x v="0"/>
  </r>
  <r>
    <d v="2023-04-26T00:00:00"/>
    <x v="2"/>
    <x v="4"/>
    <x v="1417"/>
    <n v="190.09"/>
    <n v="7"/>
    <x v="1"/>
    <x v="1416"/>
    <n v="60.061428571428571"/>
    <x v="1"/>
  </r>
  <r>
    <d v="2023-11-24T00:00:00"/>
    <x v="2"/>
    <x v="3"/>
    <x v="1418"/>
    <n v="75.510000000000005"/>
    <n v="2"/>
    <x v="0"/>
    <x v="1417"/>
    <n v="68.5"/>
    <x v="0"/>
  </r>
  <r>
    <d v="2023-09-12T00:00:00"/>
    <x v="1"/>
    <x v="2"/>
    <x v="1419"/>
    <n v="44.6"/>
    <n v="4"/>
    <x v="0"/>
    <x v="1418"/>
    <n v="44.237499999999997"/>
    <x v="0"/>
  </r>
  <r>
    <d v="2023-01-10T00:00:00"/>
    <x v="1"/>
    <x v="4"/>
    <x v="1420"/>
    <n v="244.06"/>
    <n v="12"/>
    <x v="1"/>
    <x v="1419"/>
    <n v="38.756666666666668"/>
    <x v="1"/>
  </r>
  <r>
    <d v="2023-07-18T00:00:00"/>
    <x v="3"/>
    <x v="5"/>
    <x v="360"/>
    <n v="168.82"/>
    <n v="6"/>
    <x v="0"/>
    <x v="1420"/>
    <n v="75.024999999999991"/>
    <x v="0"/>
  </r>
  <r>
    <d v="2023-05-27T00:00:00"/>
    <x v="0"/>
    <x v="1"/>
    <x v="1421"/>
    <n v="128.26"/>
    <n v="4"/>
    <x v="0"/>
    <x v="1421"/>
    <n v="102.5775"/>
    <x v="0"/>
  </r>
  <r>
    <d v="2023-09-07T00:00:00"/>
    <x v="2"/>
    <x v="4"/>
    <x v="1422"/>
    <n v="74.540000000000006"/>
    <n v="3"/>
    <x v="1"/>
    <x v="1422"/>
    <n v="74.183333333333337"/>
    <x v="1"/>
  </r>
  <r>
    <d v="2023-09-16T00:00:00"/>
    <x v="1"/>
    <x v="4"/>
    <x v="1423"/>
    <n v="35.869999999999997"/>
    <n v="7"/>
    <x v="0"/>
    <x v="1423"/>
    <n v="20.681428571428572"/>
    <x v="0"/>
  </r>
  <r>
    <d v="2023-01-03T00:00:00"/>
    <x v="0"/>
    <x v="3"/>
    <x v="1424"/>
    <n v="5.41"/>
    <n v="0"/>
    <x v="0"/>
    <x v="1424"/>
    <n v="0"/>
    <x v="0"/>
  </r>
  <r>
    <d v="2023-01-15T00:00:00"/>
    <x v="2"/>
    <x v="3"/>
    <x v="1425"/>
    <n v="79.209999999999994"/>
    <n v="4"/>
    <x v="0"/>
    <x v="1425"/>
    <n v="62.884999999999998"/>
    <x v="0"/>
  </r>
  <r>
    <d v="2023-06-14T00:00:00"/>
    <x v="0"/>
    <x v="4"/>
    <x v="1426"/>
    <n v="72.569999999999993"/>
    <n v="24"/>
    <x v="0"/>
    <x v="1426"/>
    <n v="15.01"/>
    <x v="0"/>
  </r>
  <r>
    <d v="2023-09-20T00:00:00"/>
    <x v="3"/>
    <x v="4"/>
    <x v="1427"/>
    <n v="150.84"/>
    <n v="5"/>
    <x v="0"/>
    <x v="1427"/>
    <n v="62.152000000000001"/>
    <x v="0"/>
  </r>
  <r>
    <d v="2023-03-25T00:00:00"/>
    <x v="2"/>
    <x v="2"/>
    <x v="1428"/>
    <n v="176.61"/>
    <n v="18"/>
    <x v="1"/>
    <x v="1428"/>
    <n v="22.672222222222224"/>
    <x v="1"/>
  </r>
  <r>
    <d v="2023-08-01T00:00:00"/>
    <x v="2"/>
    <x v="1"/>
    <x v="1429"/>
    <n v="283.66000000000003"/>
    <n v="7"/>
    <x v="1"/>
    <x v="1429"/>
    <n v="41.457142857142856"/>
    <x v="1"/>
  </r>
  <r>
    <d v="2023-03-27T00:00:00"/>
    <x v="3"/>
    <x v="0"/>
    <x v="1430"/>
    <n v="77.239999999999995"/>
    <n v="6"/>
    <x v="0"/>
    <x v="1430"/>
    <n v="63.598333333333329"/>
    <x v="0"/>
  </r>
  <r>
    <d v="2023-08-22T00:00:00"/>
    <x v="2"/>
    <x v="5"/>
    <x v="1431"/>
    <n v="121.91"/>
    <n v="10"/>
    <x v="1"/>
    <x v="1431"/>
    <n v="42.082000000000001"/>
    <x v="1"/>
  </r>
  <r>
    <d v="2023-08-16T00:00:00"/>
    <x v="0"/>
    <x v="5"/>
    <x v="1432"/>
    <n v="183.79"/>
    <n v="7"/>
    <x v="1"/>
    <x v="1432"/>
    <n v="64.045714285714283"/>
    <x v="1"/>
  </r>
  <r>
    <d v="2023-03-09T00:00:00"/>
    <x v="3"/>
    <x v="2"/>
    <x v="71"/>
    <n v="29.69"/>
    <n v="10"/>
    <x v="1"/>
    <x v="1433"/>
    <n v="10.836"/>
    <x v="1"/>
  </r>
  <r>
    <d v="2023-02-02T00:00:00"/>
    <x v="1"/>
    <x v="4"/>
    <x v="1433"/>
    <n v="187.56"/>
    <n v="12"/>
    <x v="0"/>
    <x v="1434"/>
    <n v="28.22583333333333"/>
    <x v="0"/>
  </r>
  <r>
    <d v="2023-01-30T00:00:00"/>
    <x v="0"/>
    <x v="1"/>
    <x v="1434"/>
    <n v="4.0999999999999996"/>
    <n v="0"/>
    <x v="0"/>
    <x v="1435"/>
    <n v="0"/>
    <x v="0"/>
  </r>
  <r>
    <d v="2023-04-10T00:00:00"/>
    <x v="3"/>
    <x v="5"/>
    <x v="1435"/>
    <n v="70.53"/>
    <n v="9"/>
    <x v="1"/>
    <x v="1436"/>
    <n v="22.072222222222223"/>
    <x v="1"/>
  </r>
  <r>
    <d v="2023-07-26T00:00:00"/>
    <x v="1"/>
    <x v="4"/>
    <x v="1436"/>
    <n v="85.02"/>
    <n v="19"/>
    <x v="1"/>
    <x v="1437"/>
    <n v="14.185263157894736"/>
    <x v="1"/>
  </r>
  <r>
    <d v="2023-06-24T00:00:00"/>
    <x v="0"/>
    <x v="3"/>
    <x v="1437"/>
    <n v="107.89"/>
    <n v="24"/>
    <x v="0"/>
    <x v="1438"/>
    <n v="19.130833333333332"/>
    <x v="0"/>
  </r>
  <r>
    <d v="2023-01-12T00:00:00"/>
    <x v="3"/>
    <x v="5"/>
    <x v="1438"/>
    <n v="231.43"/>
    <n v="10"/>
    <x v="1"/>
    <x v="1439"/>
    <n v="47.000999999999998"/>
    <x v="1"/>
  </r>
  <r>
    <d v="2023-06-29T00:00:00"/>
    <x v="0"/>
    <x v="4"/>
    <x v="1439"/>
    <n v="112.41"/>
    <n v="5"/>
    <x v="1"/>
    <x v="1440"/>
    <n v="56.85"/>
    <x v="1"/>
  </r>
  <r>
    <d v="2023-09-27T00:00:00"/>
    <x v="0"/>
    <x v="2"/>
    <x v="1440"/>
    <n v="347.52"/>
    <n v="6"/>
    <x v="0"/>
    <x v="1441"/>
    <n v="75.466666666666669"/>
    <x v="0"/>
  </r>
  <r>
    <d v="2023-12-25T00:00:00"/>
    <x v="0"/>
    <x v="3"/>
    <x v="1441"/>
    <n v="18.84"/>
    <n v="0"/>
    <x v="0"/>
    <x v="1442"/>
    <n v="0"/>
    <x v="0"/>
  </r>
  <r>
    <d v="2023-07-29T00:00:00"/>
    <x v="1"/>
    <x v="5"/>
    <x v="1442"/>
    <n v="123.17"/>
    <n v="5"/>
    <x v="0"/>
    <x v="1443"/>
    <n v="47.816000000000003"/>
    <x v="0"/>
  </r>
  <r>
    <d v="2023-09-20T00:00:00"/>
    <x v="0"/>
    <x v="3"/>
    <x v="1443"/>
    <n v="77.180000000000007"/>
    <n v="11"/>
    <x v="0"/>
    <x v="538"/>
    <n v="28.347272727272728"/>
    <x v="0"/>
  </r>
  <r>
    <d v="2023-09-28T00:00:00"/>
    <x v="2"/>
    <x v="3"/>
    <x v="1444"/>
    <n v="86.22"/>
    <n v="2"/>
    <x v="0"/>
    <x v="1444"/>
    <n v="135.97"/>
    <x v="0"/>
  </r>
  <r>
    <d v="2023-11-13T00:00:00"/>
    <x v="3"/>
    <x v="1"/>
    <x v="1445"/>
    <n v="17.54"/>
    <n v="0"/>
    <x v="0"/>
    <x v="1445"/>
    <n v="0"/>
    <x v="0"/>
  </r>
  <r>
    <d v="2023-04-13T00:00:00"/>
    <x v="2"/>
    <x v="3"/>
    <x v="1446"/>
    <n v="29.64"/>
    <n v="1"/>
    <x v="1"/>
    <x v="1446"/>
    <n v="94"/>
    <x v="1"/>
  </r>
  <r>
    <d v="2023-08-14T00:00:00"/>
    <x v="0"/>
    <x v="4"/>
    <x v="1447"/>
    <n v="84.89"/>
    <n v="9"/>
    <x v="1"/>
    <x v="1447"/>
    <n v="31.903333333333332"/>
    <x v="1"/>
  </r>
  <r>
    <d v="2023-09-20T00:00:00"/>
    <x v="0"/>
    <x v="5"/>
    <x v="1448"/>
    <n v="107.03"/>
    <n v="9"/>
    <x v="1"/>
    <x v="1448"/>
    <n v="43.544444444444444"/>
    <x v="1"/>
  </r>
  <r>
    <d v="2023-07-29T00:00:00"/>
    <x v="1"/>
    <x v="1"/>
    <x v="1449"/>
    <n v="109.28"/>
    <n v="15"/>
    <x v="1"/>
    <x v="1449"/>
    <n v="12.410666666666666"/>
    <x v="1"/>
  </r>
  <r>
    <d v="2023-08-26T00:00:00"/>
    <x v="3"/>
    <x v="3"/>
    <x v="1450"/>
    <n v="42.05"/>
    <n v="1"/>
    <x v="0"/>
    <x v="1450"/>
    <n v="53.09"/>
    <x v="0"/>
  </r>
  <r>
    <d v="2023-05-02T00:00:00"/>
    <x v="2"/>
    <x v="5"/>
    <x v="1451"/>
    <n v="44.92"/>
    <n v="2"/>
    <x v="0"/>
    <x v="1451"/>
    <n v="95"/>
    <x v="0"/>
  </r>
  <r>
    <d v="2023-08-25T00:00:00"/>
    <x v="2"/>
    <x v="0"/>
    <x v="1452"/>
    <n v="74.650000000000006"/>
    <n v="3"/>
    <x v="1"/>
    <x v="1452"/>
    <n v="103.78333333333335"/>
    <x v="1"/>
  </r>
  <r>
    <d v="2023-05-14T00:00:00"/>
    <x v="2"/>
    <x v="0"/>
    <x v="1453"/>
    <n v="99.98"/>
    <n v="12"/>
    <x v="1"/>
    <x v="1453"/>
    <n v="36.016666666666666"/>
    <x v="1"/>
  </r>
  <r>
    <d v="2023-09-08T00:00:00"/>
    <x v="1"/>
    <x v="0"/>
    <x v="1454"/>
    <n v="100.5"/>
    <n v="4"/>
    <x v="1"/>
    <x v="1454"/>
    <n v="100.58499999999999"/>
    <x v="1"/>
  </r>
  <r>
    <d v="2023-09-25T00:00:00"/>
    <x v="3"/>
    <x v="1"/>
    <x v="1455"/>
    <n v="10.32"/>
    <n v="0"/>
    <x v="0"/>
    <x v="1455"/>
    <n v="0"/>
    <x v="0"/>
  </r>
  <r>
    <d v="2023-05-20T00:00:00"/>
    <x v="1"/>
    <x v="2"/>
    <x v="1456"/>
    <n v="121.26"/>
    <n v="5"/>
    <x v="1"/>
    <x v="1456"/>
    <n v="65.207999999999998"/>
    <x v="1"/>
  </r>
  <r>
    <d v="2023-01-15T00:00:00"/>
    <x v="2"/>
    <x v="0"/>
    <x v="1457"/>
    <n v="10.19"/>
    <n v="0"/>
    <x v="0"/>
    <x v="1457"/>
    <n v="0"/>
    <x v="0"/>
  </r>
  <r>
    <d v="2023-04-18T00:00:00"/>
    <x v="0"/>
    <x v="1"/>
    <x v="1458"/>
    <n v="72.900000000000006"/>
    <n v="2"/>
    <x v="1"/>
    <x v="1458"/>
    <n v="40.229999999999997"/>
    <x v="1"/>
  </r>
  <r>
    <d v="2023-09-01T00:00:00"/>
    <x v="1"/>
    <x v="5"/>
    <x v="1459"/>
    <n v="19.989999999999998"/>
    <n v="1"/>
    <x v="0"/>
    <x v="1459"/>
    <n v="78.27"/>
    <x v="0"/>
  </r>
  <r>
    <d v="2023-11-08T00:00:00"/>
    <x v="0"/>
    <x v="3"/>
    <x v="1460"/>
    <n v="64.47"/>
    <n v="2"/>
    <x v="0"/>
    <x v="1460"/>
    <n v="43.53"/>
    <x v="0"/>
  </r>
  <r>
    <d v="2023-11-24T00:00:00"/>
    <x v="3"/>
    <x v="5"/>
    <x v="1461"/>
    <n v="16.170000000000002"/>
    <n v="2"/>
    <x v="0"/>
    <x v="1461"/>
    <n v="31.86"/>
    <x v="0"/>
  </r>
  <r>
    <d v="2023-12-06T00:00:00"/>
    <x v="0"/>
    <x v="5"/>
    <x v="1462"/>
    <n v="151.04"/>
    <n v="10"/>
    <x v="0"/>
    <x v="1462"/>
    <n v="39.088999999999999"/>
    <x v="0"/>
  </r>
  <r>
    <d v="2023-12-06T00:00:00"/>
    <x v="3"/>
    <x v="3"/>
    <x v="1463"/>
    <n v="57.31"/>
    <n v="4"/>
    <x v="1"/>
    <x v="1463"/>
    <n v="48.42"/>
    <x v="1"/>
  </r>
  <r>
    <d v="2023-09-16T00:00:00"/>
    <x v="1"/>
    <x v="0"/>
    <x v="1464"/>
    <n v="262.38"/>
    <n v="36"/>
    <x v="0"/>
    <x v="1464"/>
    <n v="11.389444444444443"/>
    <x v="0"/>
  </r>
  <r>
    <d v="2023-03-02T00:00:00"/>
    <x v="2"/>
    <x v="3"/>
    <x v="1465"/>
    <n v="100.08"/>
    <n v="8"/>
    <x v="0"/>
    <x v="1465"/>
    <n v="51.02"/>
    <x v="0"/>
  </r>
  <r>
    <d v="2023-01-15T00:00:00"/>
    <x v="2"/>
    <x v="2"/>
    <x v="1466"/>
    <n v="142.27000000000001"/>
    <n v="6"/>
    <x v="0"/>
    <x v="1466"/>
    <n v="65.053333333333327"/>
    <x v="0"/>
  </r>
  <r>
    <d v="2023-11-28T00:00:00"/>
    <x v="1"/>
    <x v="0"/>
    <x v="1467"/>
    <n v="16.260000000000002"/>
    <n v="0"/>
    <x v="1"/>
    <x v="1467"/>
    <n v="0"/>
    <x v="1"/>
  </r>
  <r>
    <d v="2023-03-05T00:00:00"/>
    <x v="0"/>
    <x v="2"/>
    <x v="1468"/>
    <n v="38.21"/>
    <n v="2"/>
    <x v="0"/>
    <x v="1468"/>
    <n v="93.83"/>
    <x v="0"/>
  </r>
  <r>
    <d v="2023-02-20T00:00:00"/>
    <x v="2"/>
    <x v="4"/>
    <x v="1469"/>
    <n v="141.66999999999999"/>
    <n v="3"/>
    <x v="1"/>
    <x v="1469"/>
    <n v="68.053333333333327"/>
    <x v="1"/>
  </r>
  <r>
    <d v="2023-09-29T00:00:00"/>
    <x v="3"/>
    <x v="3"/>
    <x v="1470"/>
    <n v="42.51"/>
    <n v="3"/>
    <x v="0"/>
    <x v="1470"/>
    <n v="27.24"/>
    <x v="0"/>
  </r>
  <r>
    <d v="2023-07-20T00:00:00"/>
    <x v="2"/>
    <x v="4"/>
    <x v="1471"/>
    <n v="29.24"/>
    <n v="1"/>
    <x v="1"/>
    <x v="1038"/>
    <n v="104.59"/>
    <x v="1"/>
  </r>
  <r>
    <d v="2023-10-25T00:00:00"/>
    <x v="2"/>
    <x v="0"/>
    <x v="1472"/>
    <n v="61.61"/>
    <n v="2"/>
    <x v="0"/>
    <x v="1471"/>
    <n v="53.75"/>
    <x v="0"/>
  </r>
  <r>
    <d v="2023-08-29T00:00:00"/>
    <x v="0"/>
    <x v="0"/>
    <x v="1473"/>
    <n v="15.12"/>
    <n v="0"/>
    <x v="1"/>
    <x v="1472"/>
    <n v="0"/>
    <x v="1"/>
  </r>
  <r>
    <d v="2023-03-17T00:00:00"/>
    <x v="2"/>
    <x v="1"/>
    <x v="1474"/>
    <n v="105.65"/>
    <n v="9"/>
    <x v="1"/>
    <x v="1473"/>
    <n v="48.664444444444449"/>
    <x v="1"/>
  </r>
  <r>
    <d v="2023-07-21T00:00:00"/>
    <x v="1"/>
    <x v="1"/>
    <x v="1475"/>
    <n v="125.33"/>
    <n v="4"/>
    <x v="1"/>
    <x v="1474"/>
    <n v="64.672499999999999"/>
    <x v="1"/>
  </r>
  <r>
    <d v="2023-04-28T00:00:00"/>
    <x v="0"/>
    <x v="0"/>
    <x v="1476"/>
    <n v="138.01"/>
    <n v="14"/>
    <x v="0"/>
    <x v="1475"/>
    <n v="19.480714285714289"/>
    <x v="0"/>
  </r>
  <r>
    <d v="2023-07-17T00:00:00"/>
    <x v="0"/>
    <x v="3"/>
    <x v="1477"/>
    <n v="54.56"/>
    <n v="8"/>
    <x v="0"/>
    <x v="1476"/>
    <n v="27.81625"/>
    <x v="0"/>
  </r>
  <r>
    <d v="2023-01-18T00:00:00"/>
    <x v="1"/>
    <x v="1"/>
    <x v="1478"/>
    <n v="221.66"/>
    <n v="3"/>
    <x v="0"/>
    <x v="1477"/>
    <n v="83.333333333333329"/>
    <x v="0"/>
  </r>
  <r>
    <d v="2023-11-24T00:00:00"/>
    <x v="0"/>
    <x v="0"/>
    <x v="1479"/>
    <n v="31.5"/>
    <n v="8"/>
    <x v="0"/>
    <x v="1478"/>
    <n v="17.271249999999998"/>
    <x v="0"/>
  </r>
  <r>
    <d v="2023-04-18T00:00:00"/>
    <x v="1"/>
    <x v="5"/>
    <x v="1480"/>
    <n v="182.72"/>
    <n v="4"/>
    <x v="0"/>
    <x v="1479"/>
    <n v="64.900000000000006"/>
    <x v="0"/>
  </r>
  <r>
    <d v="2023-03-10T00:00:00"/>
    <x v="1"/>
    <x v="5"/>
    <x v="1481"/>
    <n v="28.72"/>
    <n v="2"/>
    <x v="0"/>
    <x v="1480"/>
    <n v="41.344999999999999"/>
    <x v="0"/>
  </r>
  <r>
    <d v="2023-07-10T00:00:00"/>
    <x v="0"/>
    <x v="5"/>
    <x v="1482"/>
    <n v="113.01"/>
    <n v="7"/>
    <x v="0"/>
    <x v="1481"/>
    <n v="61.65"/>
    <x v="0"/>
  </r>
  <r>
    <d v="2023-07-06T00:00:00"/>
    <x v="2"/>
    <x v="5"/>
    <x v="1483"/>
    <n v="14.07"/>
    <n v="1"/>
    <x v="1"/>
    <x v="1482"/>
    <n v="56.99"/>
    <x v="1"/>
  </r>
  <r>
    <d v="2023-06-15T00:00:00"/>
    <x v="0"/>
    <x v="0"/>
    <x v="1484"/>
    <n v="37.5"/>
    <n v="4"/>
    <x v="1"/>
    <x v="1483"/>
    <n v="45.435000000000002"/>
    <x v="1"/>
  </r>
  <r>
    <d v="2023-04-12T00:00:00"/>
    <x v="1"/>
    <x v="2"/>
    <x v="1485"/>
    <n v="108.65"/>
    <n v="4"/>
    <x v="1"/>
    <x v="1484"/>
    <n v="74.717500000000001"/>
    <x v="1"/>
  </r>
  <r>
    <d v="2023-12-16T00:00:00"/>
    <x v="0"/>
    <x v="5"/>
    <x v="1486"/>
    <n v="50.68"/>
    <n v="3"/>
    <x v="1"/>
    <x v="1485"/>
    <n v="75.83"/>
    <x v="1"/>
  </r>
  <r>
    <d v="2023-08-01T00:00:00"/>
    <x v="0"/>
    <x v="4"/>
    <x v="1487"/>
    <n v="109.66"/>
    <n v="4"/>
    <x v="1"/>
    <x v="1486"/>
    <n v="118.58"/>
    <x v="1"/>
  </r>
  <r>
    <d v="2023-01-23T00:00:00"/>
    <x v="0"/>
    <x v="5"/>
    <x v="1488"/>
    <n v="75.7"/>
    <n v="6"/>
    <x v="0"/>
    <x v="1487"/>
    <n v="40.226666666666667"/>
    <x v="0"/>
  </r>
  <r>
    <d v="2023-12-01T00:00:00"/>
    <x v="2"/>
    <x v="4"/>
    <x v="1489"/>
    <n v="49.34"/>
    <n v="4"/>
    <x v="1"/>
    <x v="1488"/>
    <n v="54.19"/>
    <x v="1"/>
  </r>
  <r>
    <d v="2023-06-05T00:00:00"/>
    <x v="0"/>
    <x v="0"/>
    <x v="1490"/>
    <n v="74.569999999999993"/>
    <n v="1"/>
    <x v="1"/>
    <x v="1489"/>
    <n v="169.27"/>
    <x v="1"/>
  </r>
  <r>
    <d v="2023-04-15T00:00:00"/>
    <x v="2"/>
    <x v="5"/>
    <x v="1491"/>
    <n v="64.16"/>
    <n v="5"/>
    <x v="1"/>
    <x v="1490"/>
    <n v="59.358000000000004"/>
    <x v="1"/>
  </r>
  <r>
    <d v="2023-08-10T00:00:00"/>
    <x v="3"/>
    <x v="5"/>
    <x v="1492"/>
    <n v="124.95"/>
    <n v="9"/>
    <x v="1"/>
    <x v="1491"/>
    <n v="51.053333333333335"/>
    <x v="1"/>
  </r>
  <r>
    <d v="2023-07-31T00:00:00"/>
    <x v="3"/>
    <x v="1"/>
    <x v="1493"/>
    <n v="304.38"/>
    <n v="22"/>
    <x v="1"/>
    <x v="1492"/>
    <n v="18.941363636363636"/>
    <x v="1"/>
  </r>
  <r>
    <d v="2023-01-15T00:00:00"/>
    <x v="2"/>
    <x v="1"/>
    <x v="1494"/>
    <n v="13.23"/>
    <n v="0"/>
    <x v="0"/>
    <x v="1493"/>
    <n v="0"/>
    <x v="0"/>
  </r>
  <r>
    <d v="2023-08-19T00:00:00"/>
    <x v="2"/>
    <x v="4"/>
    <x v="1495"/>
    <n v="89.98"/>
    <n v="6"/>
    <x v="1"/>
    <x v="1494"/>
    <n v="27.878333333333334"/>
    <x v="1"/>
  </r>
  <r>
    <d v="2023-11-20T00:00:00"/>
    <x v="3"/>
    <x v="3"/>
    <x v="1496"/>
    <n v="15.38"/>
    <n v="0"/>
    <x v="0"/>
    <x v="1495"/>
    <n v="0"/>
    <x v="0"/>
  </r>
  <r>
    <d v="2023-04-11T00:00:00"/>
    <x v="3"/>
    <x v="2"/>
    <x v="1497"/>
    <n v="81.2"/>
    <n v="1"/>
    <x v="1"/>
    <x v="1496"/>
    <n v="111.72"/>
    <x v="1"/>
  </r>
  <r>
    <d v="2023-04-07T00:00:00"/>
    <x v="1"/>
    <x v="5"/>
    <x v="1498"/>
    <n v="79.62"/>
    <n v="5"/>
    <x v="0"/>
    <x v="1497"/>
    <n v="76.17"/>
    <x v="0"/>
  </r>
  <r>
    <d v="2023-02-17T00:00:00"/>
    <x v="0"/>
    <x v="0"/>
    <x v="1499"/>
    <n v="103.6"/>
    <n v="10"/>
    <x v="1"/>
    <x v="1498"/>
    <n v="20.734000000000002"/>
    <x v="1"/>
  </r>
  <r>
    <d v="2023-07-27T00:00:00"/>
    <x v="3"/>
    <x v="0"/>
    <x v="1500"/>
    <n v="79.540000000000006"/>
    <n v="7"/>
    <x v="1"/>
    <x v="1499"/>
    <n v="26.367142857142856"/>
    <x v="1"/>
  </r>
  <r>
    <d v="2023-05-01T00:00:00"/>
    <x v="1"/>
    <x v="2"/>
    <x v="1501"/>
    <n v="26.94"/>
    <n v="1"/>
    <x v="1"/>
    <x v="1500"/>
    <n v="41.83"/>
    <x v="1"/>
  </r>
  <r>
    <d v="2023-12-25T00:00:00"/>
    <x v="0"/>
    <x v="4"/>
    <x v="1502"/>
    <n v="21.92"/>
    <n v="2"/>
    <x v="1"/>
    <x v="1501"/>
    <n v="46.884999999999998"/>
    <x v="1"/>
  </r>
  <r>
    <d v="2023-11-08T00:00:00"/>
    <x v="1"/>
    <x v="5"/>
    <x v="1503"/>
    <n v="112.6"/>
    <n v="15"/>
    <x v="0"/>
    <x v="1502"/>
    <n v="31.398666666666667"/>
    <x v="0"/>
  </r>
  <r>
    <d v="2023-03-19T00:00:00"/>
    <x v="1"/>
    <x v="3"/>
    <x v="1504"/>
    <n v="39.76"/>
    <n v="2"/>
    <x v="0"/>
    <x v="1503"/>
    <n v="78.239999999999995"/>
    <x v="0"/>
  </r>
  <r>
    <d v="2023-06-15T00:00:00"/>
    <x v="2"/>
    <x v="1"/>
    <x v="1505"/>
    <n v="232.35"/>
    <n v="9"/>
    <x v="1"/>
    <x v="1504"/>
    <n v="35.857777777777784"/>
    <x v="1"/>
  </r>
  <r>
    <d v="2023-11-11T00:00:00"/>
    <x v="3"/>
    <x v="3"/>
    <x v="1506"/>
    <n v="21.73"/>
    <n v="0"/>
    <x v="0"/>
    <x v="1505"/>
    <n v="0"/>
    <x v="0"/>
  </r>
  <r>
    <d v="2023-06-09T00:00:00"/>
    <x v="3"/>
    <x v="4"/>
    <x v="1507"/>
    <n v="83.01"/>
    <n v="8"/>
    <x v="0"/>
    <x v="1506"/>
    <n v="46.578749999999999"/>
    <x v="0"/>
  </r>
  <r>
    <d v="2023-12-12T00:00:00"/>
    <x v="2"/>
    <x v="1"/>
    <x v="1508"/>
    <n v="111.56"/>
    <n v="12"/>
    <x v="1"/>
    <x v="1507"/>
    <n v="38.846666666666671"/>
    <x v="1"/>
  </r>
  <r>
    <d v="2023-10-01T00:00:00"/>
    <x v="2"/>
    <x v="2"/>
    <x v="1509"/>
    <n v="28.62"/>
    <n v="0"/>
    <x v="1"/>
    <x v="1508"/>
    <n v="0"/>
    <x v="1"/>
  </r>
  <r>
    <d v="2023-08-05T00:00:00"/>
    <x v="3"/>
    <x v="2"/>
    <x v="1510"/>
    <n v="33.32"/>
    <n v="3"/>
    <x v="0"/>
    <x v="1449"/>
    <n v="48.666666666666664"/>
    <x v="0"/>
  </r>
  <r>
    <d v="2023-11-06T00:00:00"/>
    <x v="1"/>
    <x v="0"/>
    <x v="1511"/>
    <n v="89.58"/>
    <n v="1"/>
    <x v="0"/>
    <x v="1509"/>
    <n v="109.54"/>
    <x v="0"/>
  </r>
  <r>
    <d v="2023-09-26T00:00:00"/>
    <x v="0"/>
    <x v="1"/>
    <x v="1512"/>
    <n v="62.22"/>
    <n v="5"/>
    <x v="0"/>
    <x v="1510"/>
    <n v="61.158000000000001"/>
    <x v="0"/>
  </r>
  <r>
    <d v="2023-06-22T00:00:00"/>
    <x v="0"/>
    <x v="4"/>
    <x v="1513"/>
    <n v="55.42"/>
    <n v="2"/>
    <x v="0"/>
    <x v="1511"/>
    <n v="93.17"/>
    <x v="0"/>
  </r>
  <r>
    <d v="2023-03-16T00:00:00"/>
    <x v="1"/>
    <x v="0"/>
    <x v="1514"/>
    <n v="45.93"/>
    <n v="1"/>
    <x v="0"/>
    <x v="1512"/>
    <n v="143.77000000000001"/>
    <x v="0"/>
  </r>
  <r>
    <d v="2023-03-25T00:00:00"/>
    <x v="0"/>
    <x v="0"/>
    <x v="1515"/>
    <n v="69.790000000000006"/>
    <n v="6"/>
    <x v="0"/>
    <x v="1513"/>
    <n v="47.123333333333335"/>
    <x v="0"/>
  </r>
  <r>
    <d v="2023-01-27T00:00:00"/>
    <x v="1"/>
    <x v="0"/>
    <x v="1516"/>
    <n v="232.94"/>
    <n v="8"/>
    <x v="1"/>
    <x v="1086"/>
    <n v="43.667499999999997"/>
    <x v="1"/>
  </r>
  <r>
    <d v="2023-06-29T00:00:00"/>
    <x v="2"/>
    <x v="0"/>
    <x v="1517"/>
    <n v="22.49"/>
    <n v="7"/>
    <x v="1"/>
    <x v="1514"/>
    <n v="12.441428571428572"/>
    <x v="1"/>
  </r>
  <r>
    <d v="2023-10-14T00:00:00"/>
    <x v="0"/>
    <x v="4"/>
    <x v="1518"/>
    <n v="71.48"/>
    <n v="6"/>
    <x v="0"/>
    <x v="1515"/>
    <n v="45.46"/>
    <x v="0"/>
  </r>
  <r>
    <d v="2023-11-12T00:00:00"/>
    <x v="0"/>
    <x v="4"/>
    <x v="1519"/>
    <n v="132.96"/>
    <n v="4"/>
    <x v="0"/>
    <x v="1516"/>
    <n v="101.27500000000001"/>
    <x v="0"/>
  </r>
  <r>
    <d v="2023-10-31T00:00:00"/>
    <x v="0"/>
    <x v="4"/>
    <x v="1520"/>
    <n v="74.94"/>
    <n v="4"/>
    <x v="1"/>
    <x v="1517"/>
    <n v="60.717500000000001"/>
    <x v="1"/>
  </r>
  <r>
    <d v="2023-07-26T00:00:00"/>
    <x v="1"/>
    <x v="3"/>
    <x v="1521"/>
    <n v="83.05"/>
    <n v="7"/>
    <x v="0"/>
    <x v="1518"/>
    <n v="16.454285714285714"/>
    <x v="0"/>
  </r>
  <r>
    <d v="2023-08-25T00:00:00"/>
    <x v="1"/>
    <x v="0"/>
    <x v="1522"/>
    <n v="153.09"/>
    <n v="14"/>
    <x v="1"/>
    <x v="1519"/>
    <n v="25.587857142857143"/>
    <x v="1"/>
  </r>
  <r>
    <d v="2023-10-01T00:00:00"/>
    <x v="0"/>
    <x v="5"/>
    <x v="1523"/>
    <n v="55.11"/>
    <n v="15"/>
    <x v="1"/>
    <x v="1520"/>
    <n v="17.522666666666666"/>
    <x v="1"/>
  </r>
  <r>
    <d v="2023-08-16T00:00:00"/>
    <x v="0"/>
    <x v="0"/>
    <x v="1524"/>
    <n v="237.8"/>
    <n v="9"/>
    <x v="0"/>
    <x v="1521"/>
    <n v="28.777777777777779"/>
    <x v="0"/>
  </r>
  <r>
    <d v="2023-01-08T00:00:00"/>
    <x v="1"/>
    <x v="5"/>
    <x v="1525"/>
    <n v="53.38"/>
    <n v="4"/>
    <x v="1"/>
    <x v="1522"/>
    <n v="45.024999999999999"/>
    <x v="1"/>
  </r>
  <r>
    <d v="2023-09-03T00:00:00"/>
    <x v="1"/>
    <x v="3"/>
    <x v="1526"/>
    <n v="37.229999999999997"/>
    <n v="0"/>
    <x v="1"/>
    <x v="1523"/>
    <n v="0"/>
    <x v="1"/>
  </r>
  <r>
    <d v="2023-01-28T00:00:00"/>
    <x v="3"/>
    <x v="0"/>
    <x v="1527"/>
    <n v="41.5"/>
    <n v="2"/>
    <x v="1"/>
    <x v="1524"/>
    <n v="91.575000000000003"/>
    <x v="1"/>
  </r>
  <r>
    <d v="2023-09-22T00:00:00"/>
    <x v="0"/>
    <x v="3"/>
    <x v="1528"/>
    <n v="16.600000000000001"/>
    <n v="5"/>
    <x v="0"/>
    <x v="1525"/>
    <n v="14.953999999999999"/>
    <x v="0"/>
  </r>
  <r>
    <d v="2023-01-27T00:00:00"/>
    <x v="3"/>
    <x v="0"/>
    <x v="1529"/>
    <n v="149.11000000000001"/>
    <n v="5"/>
    <x v="1"/>
    <x v="1526"/>
    <n v="88.123999999999995"/>
    <x v="1"/>
  </r>
  <r>
    <d v="2023-09-20T00:00:00"/>
    <x v="2"/>
    <x v="1"/>
    <x v="1530"/>
    <n v="83.94"/>
    <n v="13"/>
    <x v="1"/>
    <x v="1527"/>
    <n v="29.649230769230769"/>
    <x v="1"/>
  </r>
  <r>
    <d v="2023-12-04T00:00:00"/>
    <x v="2"/>
    <x v="1"/>
    <x v="1531"/>
    <n v="84.6"/>
    <n v="5"/>
    <x v="0"/>
    <x v="1378"/>
    <n v="43.634"/>
    <x v="0"/>
  </r>
  <r>
    <d v="2023-05-06T00:00:00"/>
    <x v="0"/>
    <x v="2"/>
    <x v="1532"/>
    <n v="106.84"/>
    <n v="4"/>
    <x v="0"/>
    <x v="1528"/>
    <n v="69.930000000000007"/>
    <x v="0"/>
  </r>
  <r>
    <d v="2023-10-01T00:00:00"/>
    <x v="3"/>
    <x v="3"/>
    <x v="1533"/>
    <n v="138.37"/>
    <n v="6"/>
    <x v="1"/>
    <x v="1529"/>
    <n v="61.534999999999997"/>
    <x v="1"/>
  </r>
  <r>
    <d v="2023-11-25T00:00:00"/>
    <x v="1"/>
    <x v="3"/>
    <x v="1534"/>
    <n v="79.819999999999993"/>
    <n v="6"/>
    <x v="0"/>
    <x v="1530"/>
    <n v="56.034999999999997"/>
    <x v="0"/>
  </r>
  <r>
    <d v="2023-04-22T00:00:00"/>
    <x v="2"/>
    <x v="0"/>
    <x v="1535"/>
    <n v="16.72"/>
    <n v="3"/>
    <x v="1"/>
    <x v="1531"/>
    <n v="12.549999999999999"/>
    <x v="1"/>
  </r>
  <r>
    <d v="2023-06-23T00:00:00"/>
    <x v="0"/>
    <x v="4"/>
    <x v="1536"/>
    <n v="178.85"/>
    <n v="6"/>
    <x v="1"/>
    <x v="1532"/>
    <n v="77.97"/>
    <x v="1"/>
  </r>
  <r>
    <d v="2023-08-13T00:00:00"/>
    <x v="2"/>
    <x v="0"/>
    <x v="1537"/>
    <n v="205.56"/>
    <n v="4"/>
    <x v="1"/>
    <x v="1533"/>
    <n v="102.24"/>
    <x v="1"/>
  </r>
  <r>
    <d v="2023-01-11T00:00:00"/>
    <x v="3"/>
    <x v="4"/>
    <x v="1538"/>
    <n v="161.34"/>
    <n v="10"/>
    <x v="1"/>
    <x v="1534"/>
    <n v="32.447000000000003"/>
    <x v="1"/>
  </r>
  <r>
    <d v="2023-04-12T00:00:00"/>
    <x v="0"/>
    <x v="4"/>
    <x v="1539"/>
    <n v="72.22"/>
    <n v="18"/>
    <x v="1"/>
    <x v="1535"/>
    <n v="19.970555555555556"/>
    <x v="1"/>
  </r>
  <r>
    <d v="2023-07-31T00:00:00"/>
    <x v="0"/>
    <x v="0"/>
    <x v="1540"/>
    <n v="223.97"/>
    <n v="5"/>
    <x v="0"/>
    <x v="1536"/>
    <n v="83.058000000000007"/>
    <x v="0"/>
  </r>
  <r>
    <d v="2023-01-26T00:00:00"/>
    <x v="1"/>
    <x v="4"/>
    <x v="1541"/>
    <n v="189.63"/>
    <n v="8"/>
    <x v="0"/>
    <x v="1537"/>
    <n v="52.698749999999997"/>
    <x v="0"/>
  </r>
  <r>
    <d v="2023-11-01T00:00:00"/>
    <x v="1"/>
    <x v="5"/>
    <x v="1542"/>
    <n v="279.52999999999997"/>
    <n v="6"/>
    <x v="0"/>
    <x v="1538"/>
    <n v="75.396666666666661"/>
    <x v="0"/>
  </r>
  <r>
    <d v="2023-10-01T00:00:00"/>
    <x v="3"/>
    <x v="0"/>
    <x v="1543"/>
    <n v="92.5"/>
    <n v="10"/>
    <x v="0"/>
    <x v="1539"/>
    <n v="25.130000000000003"/>
    <x v="0"/>
  </r>
  <r>
    <d v="2023-09-16T00:00:00"/>
    <x v="3"/>
    <x v="0"/>
    <x v="1544"/>
    <n v="24.85"/>
    <n v="2"/>
    <x v="1"/>
    <x v="1540"/>
    <n v="49.55"/>
    <x v="1"/>
  </r>
  <r>
    <d v="2023-09-07T00:00:00"/>
    <x v="2"/>
    <x v="4"/>
    <x v="565"/>
    <n v="95.87"/>
    <n v="2"/>
    <x v="0"/>
    <x v="1541"/>
    <n v="114.19"/>
    <x v="0"/>
  </r>
  <r>
    <d v="2023-01-24T00:00:00"/>
    <x v="1"/>
    <x v="5"/>
    <x v="1545"/>
    <n v="160.5"/>
    <n v="5"/>
    <x v="0"/>
    <x v="1542"/>
    <n v="43.392000000000003"/>
    <x v="0"/>
  </r>
  <r>
    <d v="2023-08-30T00:00:00"/>
    <x v="1"/>
    <x v="5"/>
    <x v="1546"/>
    <n v="136.09"/>
    <n v="8"/>
    <x v="1"/>
    <x v="1543"/>
    <n v="54.3825"/>
    <x v="1"/>
  </r>
  <r>
    <d v="2023-10-22T00:00:00"/>
    <x v="0"/>
    <x v="0"/>
    <x v="1547"/>
    <n v="49.11"/>
    <n v="16"/>
    <x v="0"/>
    <x v="1544"/>
    <n v="11.625624999999999"/>
    <x v="0"/>
  </r>
  <r>
    <d v="2023-04-20T00:00:00"/>
    <x v="2"/>
    <x v="4"/>
    <x v="1548"/>
    <n v="86.95"/>
    <n v="13"/>
    <x v="0"/>
    <x v="1545"/>
    <n v="31.884615384615383"/>
    <x v="0"/>
  </r>
  <r>
    <d v="2023-09-06T00:00:00"/>
    <x v="1"/>
    <x v="3"/>
    <x v="1549"/>
    <n v="19.03"/>
    <n v="1"/>
    <x v="0"/>
    <x v="1546"/>
    <n v="48.69"/>
    <x v="0"/>
  </r>
  <r>
    <d v="2023-05-01T00:00:00"/>
    <x v="0"/>
    <x v="2"/>
    <x v="1550"/>
    <n v="196.64"/>
    <n v="36"/>
    <x v="0"/>
    <x v="1547"/>
    <n v="10.379722222222222"/>
    <x v="0"/>
  </r>
  <r>
    <d v="2023-06-18T00:00:00"/>
    <x v="0"/>
    <x v="5"/>
    <x v="1551"/>
    <n v="99.03"/>
    <n v="4"/>
    <x v="0"/>
    <x v="1548"/>
    <n v="42.5"/>
    <x v="0"/>
  </r>
  <r>
    <d v="2023-03-17T00:00:00"/>
    <x v="1"/>
    <x v="0"/>
    <x v="1552"/>
    <n v="83.8"/>
    <n v="13"/>
    <x v="1"/>
    <x v="1549"/>
    <n v="21.29"/>
    <x v="1"/>
  </r>
  <r>
    <d v="2023-12-09T00:00:00"/>
    <x v="3"/>
    <x v="4"/>
    <x v="1553"/>
    <n v="135.84"/>
    <n v="30"/>
    <x v="1"/>
    <x v="1550"/>
    <n v="10.132333333333333"/>
    <x v="1"/>
  </r>
  <r>
    <d v="2023-03-25T00:00:00"/>
    <x v="1"/>
    <x v="1"/>
    <x v="1554"/>
    <n v="247.88"/>
    <n v="5"/>
    <x v="0"/>
    <x v="1551"/>
    <n v="86.908000000000001"/>
    <x v="0"/>
  </r>
  <r>
    <d v="2023-09-05T00:00:00"/>
    <x v="0"/>
    <x v="4"/>
    <x v="1555"/>
    <n v="133.02000000000001"/>
    <n v="4"/>
    <x v="1"/>
    <x v="1552"/>
    <n v="96.995000000000005"/>
    <x v="1"/>
  </r>
  <r>
    <d v="2023-01-08T00:00:00"/>
    <x v="2"/>
    <x v="0"/>
    <x v="1556"/>
    <n v="25.5"/>
    <n v="1"/>
    <x v="0"/>
    <x v="1553"/>
    <n v="113.04"/>
    <x v="0"/>
  </r>
  <r>
    <d v="2023-02-18T00:00:00"/>
    <x v="2"/>
    <x v="0"/>
    <x v="1557"/>
    <n v="55.21"/>
    <n v="3"/>
    <x v="0"/>
    <x v="1258"/>
    <n v="85.12"/>
    <x v="0"/>
  </r>
  <r>
    <d v="2023-06-07T00:00:00"/>
    <x v="1"/>
    <x v="3"/>
    <x v="1558"/>
    <n v="134.69"/>
    <n v="3"/>
    <x v="1"/>
    <x v="1554"/>
    <n v="102.67333333333333"/>
    <x v="1"/>
  </r>
  <r>
    <d v="2023-03-19T00:00:00"/>
    <x v="0"/>
    <x v="4"/>
    <x v="1559"/>
    <n v="96.9"/>
    <n v="6"/>
    <x v="1"/>
    <x v="1555"/>
    <n v="65.186666666666667"/>
    <x v="1"/>
  </r>
  <r>
    <d v="2023-02-28T00:00:00"/>
    <x v="3"/>
    <x v="0"/>
    <x v="1560"/>
    <n v="58.11"/>
    <n v="2"/>
    <x v="1"/>
    <x v="1556"/>
    <n v="131.63"/>
    <x v="1"/>
  </r>
  <r>
    <d v="2023-05-17T00:00:00"/>
    <x v="2"/>
    <x v="5"/>
    <x v="1561"/>
    <n v="41.56"/>
    <n v="3"/>
    <x v="0"/>
    <x v="1557"/>
    <n v="64.593333333333334"/>
    <x v="0"/>
  </r>
  <r>
    <d v="2023-06-02T00:00:00"/>
    <x v="0"/>
    <x v="4"/>
    <x v="137"/>
    <n v="79.8"/>
    <n v="2"/>
    <x v="1"/>
    <x v="1558"/>
    <n v="109.06"/>
    <x v="1"/>
  </r>
  <r>
    <d v="2023-06-05T00:00:00"/>
    <x v="3"/>
    <x v="3"/>
    <x v="1562"/>
    <n v="127.59"/>
    <n v="2"/>
    <x v="0"/>
    <x v="1559"/>
    <n v="80.37"/>
    <x v="0"/>
  </r>
  <r>
    <d v="2023-12-28T00:00:00"/>
    <x v="2"/>
    <x v="0"/>
    <x v="1563"/>
    <n v="96.5"/>
    <n v="5"/>
    <x v="0"/>
    <x v="1560"/>
    <n v="66.298000000000002"/>
    <x v="0"/>
  </r>
  <r>
    <d v="2023-04-12T00:00:00"/>
    <x v="0"/>
    <x v="5"/>
    <x v="1564"/>
    <n v="157.61000000000001"/>
    <n v="5"/>
    <x v="0"/>
    <x v="1561"/>
    <n v="82.094000000000008"/>
    <x v="0"/>
  </r>
  <r>
    <d v="2023-07-28T00:00:00"/>
    <x v="2"/>
    <x v="2"/>
    <x v="1565"/>
    <n v="191.93"/>
    <n v="2"/>
    <x v="0"/>
    <x v="1562"/>
    <n v="98.27"/>
    <x v="0"/>
  </r>
  <r>
    <d v="2023-04-28T00:00:00"/>
    <x v="0"/>
    <x v="1"/>
    <x v="1566"/>
    <n v="43.09"/>
    <n v="1"/>
    <x v="1"/>
    <x v="1563"/>
    <n v="120.49"/>
    <x v="1"/>
  </r>
  <r>
    <d v="2023-04-17T00:00:00"/>
    <x v="2"/>
    <x v="1"/>
    <x v="1567"/>
    <n v="55.75"/>
    <n v="2"/>
    <x v="0"/>
    <x v="1564"/>
    <n v="102.285"/>
    <x v="0"/>
  </r>
  <r>
    <d v="2023-12-06T00:00:00"/>
    <x v="3"/>
    <x v="1"/>
    <x v="1568"/>
    <n v="85.09"/>
    <n v="3"/>
    <x v="1"/>
    <x v="1565"/>
    <n v="125.8"/>
    <x v="1"/>
  </r>
  <r>
    <d v="2023-05-07T00:00:00"/>
    <x v="3"/>
    <x v="0"/>
    <x v="1569"/>
    <n v="38.47"/>
    <n v="0"/>
    <x v="1"/>
    <x v="1566"/>
    <n v="0"/>
    <x v="1"/>
  </r>
  <r>
    <d v="2023-08-28T00:00:00"/>
    <x v="3"/>
    <x v="5"/>
    <x v="1570"/>
    <n v="337.85"/>
    <n v="9"/>
    <x v="0"/>
    <x v="1567"/>
    <n v="38.161111111111111"/>
    <x v="0"/>
  </r>
  <r>
    <d v="2023-11-10T00:00:00"/>
    <x v="0"/>
    <x v="5"/>
    <x v="1571"/>
    <n v="85.58"/>
    <n v="6"/>
    <x v="0"/>
    <x v="1568"/>
    <n v="42.70333333333334"/>
    <x v="0"/>
  </r>
  <r>
    <d v="2023-11-10T00:00:00"/>
    <x v="0"/>
    <x v="3"/>
    <x v="1572"/>
    <n v="206.6"/>
    <n v="2"/>
    <x v="1"/>
    <x v="1569"/>
    <n v="118.53"/>
    <x v="1"/>
  </r>
  <r>
    <d v="2023-07-11T00:00:00"/>
    <x v="3"/>
    <x v="2"/>
    <x v="1573"/>
    <n v="2.15"/>
    <n v="0"/>
    <x v="1"/>
    <x v="1570"/>
    <n v="0"/>
    <x v="1"/>
  </r>
  <r>
    <d v="2023-09-16T00:00:00"/>
    <x v="2"/>
    <x v="5"/>
    <x v="1574"/>
    <n v="50.64"/>
    <n v="1"/>
    <x v="1"/>
    <x v="1571"/>
    <n v="116.4"/>
    <x v="1"/>
  </r>
  <r>
    <d v="2023-02-26T00:00:00"/>
    <x v="2"/>
    <x v="4"/>
    <x v="1575"/>
    <n v="30.87"/>
    <n v="1"/>
    <x v="0"/>
    <x v="1398"/>
    <n v="140.69"/>
    <x v="0"/>
  </r>
  <r>
    <d v="2023-06-22T00:00:00"/>
    <x v="3"/>
    <x v="4"/>
    <x v="1576"/>
    <n v="53.48"/>
    <n v="1"/>
    <x v="1"/>
    <x v="1572"/>
    <n v="99.01"/>
    <x v="1"/>
  </r>
  <r>
    <d v="2023-06-12T00:00:00"/>
    <x v="0"/>
    <x v="1"/>
    <x v="1577"/>
    <n v="196.11"/>
    <n v="18"/>
    <x v="1"/>
    <x v="1573"/>
    <n v="24.563333333333333"/>
    <x v="1"/>
  </r>
  <r>
    <d v="2023-05-09T00:00:00"/>
    <x v="0"/>
    <x v="5"/>
    <x v="1578"/>
    <n v="66.06"/>
    <n v="2"/>
    <x v="1"/>
    <x v="1574"/>
    <n v="141.85499999999999"/>
    <x v="1"/>
  </r>
  <r>
    <d v="2023-09-17T00:00:00"/>
    <x v="2"/>
    <x v="5"/>
    <x v="1579"/>
    <n v="75.25"/>
    <n v="2"/>
    <x v="0"/>
    <x v="1575"/>
    <n v="111.685"/>
    <x v="0"/>
  </r>
  <r>
    <d v="2023-11-14T00:00:00"/>
    <x v="3"/>
    <x v="1"/>
    <x v="1580"/>
    <n v="321.88"/>
    <n v="7"/>
    <x v="0"/>
    <x v="1576"/>
    <n v="47.788571428571423"/>
    <x v="0"/>
  </r>
  <r>
    <d v="2023-03-19T00:00:00"/>
    <x v="1"/>
    <x v="3"/>
    <x v="1581"/>
    <n v="208.49"/>
    <n v="3"/>
    <x v="0"/>
    <x v="1577"/>
    <n v="96.013333333333335"/>
    <x v="0"/>
  </r>
  <r>
    <d v="2023-02-12T00:00:00"/>
    <x v="3"/>
    <x v="5"/>
    <x v="1582"/>
    <n v="148.38999999999999"/>
    <n v="8"/>
    <x v="1"/>
    <x v="1578"/>
    <n v="22.758749999999999"/>
    <x v="1"/>
  </r>
  <r>
    <d v="2023-07-22T00:00:00"/>
    <x v="0"/>
    <x v="0"/>
    <x v="1583"/>
    <n v="39.450000000000003"/>
    <n v="2"/>
    <x v="1"/>
    <x v="1579"/>
    <n v="77.2"/>
    <x v="1"/>
  </r>
  <r>
    <d v="2023-08-01T00:00:00"/>
    <x v="1"/>
    <x v="4"/>
    <x v="1584"/>
    <n v="357.1"/>
    <n v="5"/>
    <x v="0"/>
    <x v="1580"/>
    <n v="96.301999999999992"/>
    <x v="0"/>
  </r>
  <r>
    <d v="2023-08-26T00:00:00"/>
    <x v="0"/>
    <x v="4"/>
    <x v="1585"/>
    <n v="85.31"/>
    <n v="7"/>
    <x v="1"/>
    <x v="1581"/>
    <n v="57.461428571428577"/>
    <x v="1"/>
  </r>
  <r>
    <d v="2023-11-01T00:00:00"/>
    <x v="2"/>
    <x v="2"/>
    <x v="1586"/>
    <n v="278"/>
    <n v="7"/>
    <x v="0"/>
    <x v="1582"/>
    <n v="64.312857142857141"/>
    <x v="0"/>
  </r>
  <r>
    <d v="2023-02-15T00:00:00"/>
    <x v="3"/>
    <x v="2"/>
    <x v="1587"/>
    <n v="55.1"/>
    <n v="1"/>
    <x v="0"/>
    <x v="368"/>
    <n v="129.51"/>
    <x v="0"/>
  </r>
  <r>
    <d v="2023-07-23T00:00:00"/>
    <x v="3"/>
    <x v="5"/>
    <x v="1588"/>
    <n v="177.52"/>
    <n v="10"/>
    <x v="1"/>
    <x v="1583"/>
    <n v="48.89"/>
    <x v="1"/>
  </r>
  <r>
    <d v="2023-04-18T00:00:00"/>
    <x v="3"/>
    <x v="2"/>
    <x v="1589"/>
    <n v="360.77"/>
    <n v="6"/>
    <x v="0"/>
    <x v="1584"/>
    <n v="73.081666666666663"/>
    <x v="0"/>
  </r>
  <r>
    <d v="2023-08-28T00:00:00"/>
    <x v="2"/>
    <x v="3"/>
    <x v="1590"/>
    <n v="81.8"/>
    <n v="9"/>
    <x v="1"/>
    <x v="1585"/>
    <n v="37.826666666666668"/>
    <x v="1"/>
  </r>
  <r>
    <d v="2023-04-28T00:00:00"/>
    <x v="3"/>
    <x v="1"/>
    <x v="1591"/>
    <n v="17.88"/>
    <n v="0"/>
    <x v="0"/>
    <x v="1586"/>
    <n v="0"/>
    <x v="0"/>
  </r>
  <r>
    <d v="2023-08-27T00:00:00"/>
    <x v="0"/>
    <x v="0"/>
    <x v="1592"/>
    <n v="62.19"/>
    <n v="4"/>
    <x v="1"/>
    <x v="1587"/>
    <n v="39.43"/>
    <x v="1"/>
  </r>
  <r>
    <d v="2023-09-07T00:00:00"/>
    <x v="2"/>
    <x v="0"/>
    <x v="1593"/>
    <n v="91.28"/>
    <n v="2"/>
    <x v="1"/>
    <x v="1588"/>
    <n v="67.64"/>
    <x v="1"/>
  </r>
  <r>
    <d v="2023-12-19T00:00:00"/>
    <x v="1"/>
    <x v="3"/>
    <x v="1594"/>
    <n v="102.03"/>
    <n v="8"/>
    <x v="1"/>
    <x v="1589"/>
    <n v="62.041249999999998"/>
    <x v="1"/>
  </r>
  <r>
    <d v="2023-01-04T00:00:00"/>
    <x v="1"/>
    <x v="5"/>
    <x v="1595"/>
    <n v="52.11"/>
    <n v="1"/>
    <x v="0"/>
    <x v="1590"/>
    <n v="145.63999999999999"/>
    <x v="0"/>
  </r>
  <r>
    <d v="2023-05-05T00:00:00"/>
    <x v="0"/>
    <x v="4"/>
    <x v="1596"/>
    <n v="160.19"/>
    <n v="1"/>
    <x v="1"/>
    <x v="1591"/>
    <n v="164.06"/>
    <x v="1"/>
  </r>
  <r>
    <d v="2023-04-07T00:00:00"/>
    <x v="2"/>
    <x v="4"/>
    <x v="1597"/>
    <n v="202.91"/>
    <n v="2"/>
    <x v="1"/>
    <x v="1592"/>
    <n v="108.905"/>
    <x v="1"/>
  </r>
  <r>
    <d v="2023-12-07T00:00:00"/>
    <x v="3"/>
    <x v="5"/>
    <x v="1598"/>
    <n v="18.28"/>
    <n v="0"/>
    <x v="0"/>
    <x v="1593"/>
    <n v="0"/>
    <x v="0"/>
  </r>
  <r>
    <d v="2023-01-06T00:00:00"/>
    <x v="1"/>
    <x v="2"/>
    <x v="1599"/>
    <n v="17.82"/>
    <n v="3"/>
    <x v="0"/>
    <x v="1594"/>
    <n v="11.173333333333334"/>
    <x v="0"/>
  </r>
  <r>
    <d v="2023-02-10T00:00:00"/>
    <x v="2"/>
    <x v="1"/>
    <x v="1600"/>
    <n v="18.420000000000002"/>
    <n v="3"/>
    <x v="0"/>
    <x v="1595"/>
    <n v="23.646666666666665"/>
    <x v="0"/>
  </r>
  <r>
    <d v="2023-04-13T00:00:00"/>
    <x v="1"/>
    <x v="1"/>
    <x v="1601"/>
    <n v="76.849999999999994"/>
    <n v="2"/>
    <x v="1"/>
    <x v="1596"/>
    <n v="54.015000000000001"/>
    <x v="1"/>
  </r>
  <r>
    <d v="2023-11-16T00:00:00"/>
    <x v="0"/>
    <x v="4"/>
    <x v="1602"/>
    <n v="19.739999999999998"/>
    <n v="1"/>
    <x v="1"/>
    <x v="1597"/>
    <n v="81.53"/>
    <x v="1"/>
  </r>
  <r>
    <d v="2023-04-16T00:00:00"/>
    <x v="1"/>
    <x v="4"/>
    <x v="1603"/>
    <n v="103.65"/>
    <n v="6"/>
    <x v="0"/>
    <x v="1598"/>
    <n v="64.075000000000003"/>
    <x v="0"/>
  </r>
  <r>
    <d v="2023-11-03T00:00:00"/>
    <x v="2"/>
    <x v="1"/>
    <x v="1604"/>
    <n v="194.31"/>
    <n v="16"/>
    <x v="0"/>
    <x v="1599"/>
    <n v="21.546250000000001"/>
    <x v="0"/>
  </r>
  <r>
    <d v="2023-10-04T00:00:00"/>
    <x v="0"/>
    <x v="4"/>
    <x v="1605"/>
    <n v="21.82"/>
    <n v="2"/>
    <x v="1"/>
    <x v="1600"/>
    <n v="42.75"/>
    <x v="1"/>
  </r>
  <r>
    <d v="2023-01-01T00:00:00"/>
    <x v="0"/>
    <x v="3"/>
    <x v="1606"/>
    <n v="467.97"/>
    <n v="8"/>
    <x v="1"/>
    <x v="1601"/>
    <n v="58.611249999999998"/>
    <x v="1"/>
  </r>
  <r>
    <d v="2023-12-09T00:00:00"/>
    <x v="2"/>
    <x v="4"/>
    <x v="1607"/>
    <n v="61.55"/>
    <n v="8"/>
    <x v="0"/>
    <x v="1602"/>
    <n v="34.613750000000003"/>
    <x v="0"/>
  </r>
  <r>
    <d v="2023-12-11T00:00:00"/>
    <x v="2"/>
    <x v="0"/>
    <x v="1608"/>
    <n v="107.94"/>
    <n v="8"/>
    <x v="1"/>
    <x v="1603"/>
    <n v="48.891249999999999"/>
    <x v="1"/>
  </r>
  <r>
    <d v="2023-05-02T00:00:00"/>
    <x v="2"/>
    <x v="5"/>
    <x v="1609"/>
    <n v="247.17"/>
    <n v="9"/>
    <x v="0"/>
    <x v="1604"/>
    <n v="49.127777777777773"/>
    <x v="0"/>
  </r>
  <r>
    <d v="2023-06-11T00:00:00"/>
    <x v="3"/>
    <x v="1"/>
    <x v="1610"/>
    <n v="37.29"/>
    <n v="5"/>
    <x v="1"/>
    <x v="1605"/>
    <n v="28.925999999999998"/>
    <x v="1"/>
  </r>
  <r>
    <d v="2023-03-13T00:00:00"/>
    <x v="2"/>
    <x v="3"/>
    <x v="1611"/>
    <n v="22.86"/>
    <n v="2"/>
    <x v="0"/>
    <x v="1606"/>
    <n v="14.484999999999999"/>
    <x v="0"/>
  </r>
  <r>
    <d v="2023-08-02T00:00:00"/>
    <x v="2"/>
    <x v="2"/>
    <x v="1612"/>
    <n v="108.55"/>
    <n v="17"/>
    <x v="0"/>
    <x v="1607"/>
    <n v="27.638235294117649"/>
    <x v="0"/>
  </r>
  <r>
    <d v="2023-01-21T00:00:00"/>
    <x v="3"/>
    <x v="2"/>
    <x v="1613"/>
    <n v="75.55"/>
    <n v="3"/>
    <x v="1"/>
    <x v="1608"/>
    <n v="97.833333333333329"/>
    <x v="1"/>
  </r>
  <r>
    <d v="2023-01-23T00:00:00"/>
    <x v="1"/>
    <x v="0"/>
    <x v="1614"/>
    <n v="18.239999999999998"/>
    <n v="2"/>
    <x v="1"/>
    <x v="1609"/>
    <n v="34.844999999999999"/>
    <x v="1"/>
  </r>
  <r>
    <d v="2023-03-30T00:00:00"/>
    <x v="0"/>
    <x v="4"/>
    <x v="1594"/>
    <n v="124.93"/>
    <n v="7"/>
    <x v="0"/>
    <x v="1610"/>
    <n v="70.904285714285706"/>
    <x v="0"/>
  </r>
  <r>
    <d v="2023-11-16T00:00:00"/>
    <x v="0"/>
    <x v="2"/>
    <x v="1615"/>
    <n v="252.07"/>
    <n v="5"/>
    <x v="0"/>
    <x v="1611"/>
    <n v="98.263999999999996"/>
    <x v="0"/>
  </r>
  <r>
    <d v="2023-04-29T00:00:00"/>
    <x v="1"/>
    <x v="3"/>
    <x v="1616"/>
    <n v="259.36"/>
    <n v="7"/>
    <x v="1"/>
    <x v="1612"/>
    <n v="64.758571428571429"/>
    <x v="1"/>
  </r>
  <r>
    <d v="2023-09-23T00:00:00"/>
    <x v="2"/>
    <x v="3"/>
    <x v="1617"/>
    <n v="10.26"/>
    <n v="1"/>
    <x v="1"/>
    <x v="1613"/>
    <n v="35.75"/>
    <x v="1"/>
  </r>
  <r>
    <d v="2023-09-19T00:00:00"/>
    <x v="0"/>
    <x v="1"/>
    <x v="1618"/>
    <n v="103.9"/>
    <n v="9"/>
    <x v="1"/>
    <x v="1614"/>
    <n v="51.748888888888892"/>
    <x v="1"/>
  </r>
  <r>
    <d v="2023-01-25T00:00:00"/>
    <x v="1"/>
    <x v="5"/>
    <x v="1619"/>
    <n v="49.12"/>
    <n v="1"/>
    <x v="1"/>
    <x v="1615"/>
    <n v="106.27"/>
    <x v="1"/>
  </r>
  <r>
    <d v="2023-10-03T00:00:00"/>
    <x v="0"/>
    <x v="3"/>
    <x v="1620"/>
    <n v="189.86"/>
    <n v="5"/>
    <x v="0"/>
    <x v="1616"/>
    <n v="86.335999999999999"/>
    <x v="0"/>
  </r>
  <r>
    <d v="2023-02-02T00:00:00"/>
    <x v="0"/>
    <x v="3"/>
    <x v="1621"/>
    <n v="2.77"/>
    <n v="0"/>
    <x v="1"/>
    <x v="1617"/>
    <n v="0"/>
    <x v="1"/>
  </r>
  <r>
    <d v="2023-06-23T00:00:00"/>
    <x v="1"/>
    <x v="0"/>
    <x v="1622"/>
    <n v="13.81"/>
    <n v="0"/>
    <x v="0"/>
    <x v="1618"/>
    <n v="0"/>
    <x v="0"/>
  </r>
  <r>
    <d v="2023-07-04T00:00:00"/>
    <x v="2"/>
    <x v="3"/>
    <x v="1623"/>
    <n v="10.46"/>
    <n v="0"/>
    <x v="0"/>
    <x v="1619"/>
    <n v="0"/>
    <x v="0"/>
  </r>
  <r>
    <d v="2023-07-03T00:00:00"/>
    <x v="0"/>
    <x v="2"/>
    <x v="1624"/>
    <n v="38.71"/>
    <n v="4"/>
    <x v="1"/>
    <x v="1620"/>
    <n v="40.9375"/>
    <x v="1"/>
  </r>
  <r>
    <d v="2023-07-16T00:00:00"/>
    <x v="0"/>
    <x v="3"/>
    <x v="1625"/>
    <n v="101.13"/>
    <n v="10"/>
    <x v="1"/>
    <x v="1621"/>
    <n v="46.760000000000005"/>
    <x v="1"/>
  </r>
  <r>
    <d v="2023-04-17T00:00:00"/>
    <x v="2"/>
    <x v="2"/>
    <x v="1626"/>
    <n v="10.58"/>
    <n v="0"/>
    <x v="1"/>
    <x v="1622"/>
    <n v="0"/>
    <x v="1"/>
  </r>
  <r>
    <d v="2023-04-01T00:00:00"/>
    <x v="1"/>
    <x v="2"/>
    <x v="1627"/>
    <n v="126.5"/>
    <n v="5"/>
    <x v="1"/>
    <x v="1623"/>
    <n v="93.013999999999996"/>
    <x v="1"/>
  </r>
  <r>
    <d v="2023-05-10T00:00:00"/>
    <x v="3"/>
    <x v="1"/>
    <x v="1628"/>
    <n v="103.2"/>
    <n v="45"/>
    <x v="0"/>
    <x v="1624"/>
    <n v="10.617111111111111"/>
    <x v="0"/>
  </r>
  <r>
    <d v="2023-04-30T00:00:00"/>
    <x v="3"/>
    <x v="0"/>
    <x v="1629"/>
    <n v="127.45"/>
    <n v="6"/>
    <x v="1"/>
    <x v="1625"/>
    <n v="71.12166666666667"/>
    <x v="1"/>
  </r>
  <r>
    <d v="2023-11-18T00:00:00"/>
    <x v="0"/>
    <x v="3"/>
    <x v="1630"/>
    <n v="51.8"/>
    <n v="1"/>
    <x v="0"/>
    <x v="1626"/>
    <n v="110.47"/>
    <x v="0"/>
  </r>
  <r>
    <d v="2023-03-23T00:00:00"/>
    <x v="3"/>
    <x v="3"/>
    <x v="1631"/>
    <n v="416.76"/>
    <n v="11"/>
    <x v="0"/>
    <x v="1627"/>
    <n v="40.927272727272729"/>
    <x v="0"/>
  </r>
  <r>
    <d v="2023-07-29T00:00:00"/>
    <x v="1"/>
    <x v="1"/>
    <x v="1632"/>
    <n v="76.989999999999995"/>
    <n v="4"/>
    <x v="0"/>
    <x v="1628"/>
    <n v="80.364999999999995"/>
    <x v="0"/>
  </r>
  <r>
    <d v="2023-11-01T00:00:00"/>
    <x v="1"/>
    <x v="5"/>
    <x v="1633"/>
    <n v="321.20999999999998"/>
    <n v="14"/>
    <x v="1"/>
    <x v="1629"/>
    <n v="32.865000000000002"/>
    <x v="1"/>
  </r>
  <r>
    <d v="2023-01-31T00:00:00"/>
    <x v="2"/>
    <x v="0"/>
    <x v="1634"/>
    <n v="64.8"/>
    <n v="2"/>
    <x v="0"/>
    <x v="1630"/>
    <n v="69.974999999999994"/>
    <x v="0"/>
  </r>
  <r>
    <d v="2023-06-24T00:00:00"/>
    <x v="2"/>
    <x v="0"/>
    <x v="1635"/>
    <n v="81.93"/>
    <n v="15"/>
    <x v="0"/>
    <x v="1631"/>
    <n v="22.616"/>
    <x v="0"/>
  </r>
  <r>
    <d v="2023-07-04T00:00:00"/>
    <x v="3"/>
    <x v="2"/>
    <x v="1636"/>
    <n v="14.39"/>
    <n v="0"/>
    <x v="0"/>
    <x v="1632"/>
    <n v="0"/>
    <x v="0"/>
  </r>
  <r>
    <d v="2023-06-11T00:00:00"/>
    <x v="0"/>
    <x v="5"/>
    <x v="1637"/>
    <n v="168"/>
    <n v="21"/>
    <x v="1"/>
    <x v="1633"/>
    <n v="20.996666666666666"/>
    <x v="1"/>
  </r>
  <r>
    <d v="2023-11-19T00:00:00"/>
    <x v="3"/>
    <x v="5"/>
    <x v="1638"/>
    <n v="30.85"/>
    <n v="1"/>
    <x v="0"/>
    <x v="1634"/>
    <n v="103.16"/>
    <x v="0"/>
  </r>
  <r>
    <d v="2023-11-15T00:00:00"/>
    <x v="3"/>
    <x v="5"/>
    <x v="1639"/>
    <n v="55.03"/>
    <n v="1"/>
    <x v="0"/>
    <x v="1635"/>
    <n v="109.63"/>
    <x v="0"/>
  </r>
  <r>
    <d v="2023-09-23T00:00:00"/>
    <x v="1"/>
    <x v="1"/>
    <x v="1640"/>
    <n v="43.22"/>
    <n v="4"/>
    <x v="1"/>
    <x v="1636"/>
    <n v="51.7"/>
    <x v="1"/>
  </r>
  <r>
    <d v="2023-03-04T00:00:00"/>
    <x v="3"/>
    <x v="1"/>
    <x v="1641"/>
    <n v="41.24"/>
    <n v="1"/>
    <x v="1"/>
    <x v="1637"/>
    <n v="105.94"/>
    <x v="1"/>
  </r>
  <r>
    <d v="2023-06-25T00:00:00"/>
    <x v="2"/>
    <x v="4"/>
    <x v="1642"/>
    <n v="15.3"/>
    <n v="0"/>
    <x v="1"/>
    <x v="1638"/>
    <n v="0"/>
    <x v="1"/>
  </r>
  <r>
    <d v="2023-08-05T00:00:00"/>
    <x v="1"/>
    <x v="3"/>
    <x v="1643"/>
    <n v="112.77"/>
    <n v="2"/>
    <x v="1"/>
    <x v="1639"/>
    <n v="103.205"/>
    <x v="1"/>
  </r>
  <r>
    <d v="2023-11-09T00:00:00"/>
    <x v="3"/>
    <x v="5"/>
    <x v="1644"/>
    <n v="80.27"/>
    <n v="16"/>
    <x v="1"/>
    <x v="1640"/>
    <n v="22.210625"/>
    <x v="1"/>
  </r>
  <r>
    <d v="2023-07-08T00:00:00"/>
    <x v="0"/>
    <x v="0"/>
    <x v="1645"/>
    <n v="67.650000000000006"/>
    <n v="2"/>
    <x v="0"/>
    <x v="1641"/>
    <n v="142.19"/>
    <x v="0"/>
  </r>
  <r>
    <d v="2023-07-10T00:00:00"/>
    <x v="0"/>
    <x v="4"/>
    <x v="1646"/>
    <n v="147.41999999999999"/>
    <n v="12"/>
    <x v="1"/>
    <x v="1642"/>
    <n v="26.33"/>
    <x v="1"/>
  </r>
  <r>
    <d v="2023-03-22T00:00:00"/>
    <x v="1"/>
    <x v="1"/>
    <x v="1647"/>
    <n v="68.709999999999994"/>
    <n v="3"/>
    <x v="1"/>
    <x v="1643"/>
    <n v="78.86333333333333"/>
    <x v="1"/>
  </r>
  <r>
    <d v="2023-10-15T00:00:00"/>
    <x v="0"/>
    <x v="3"/>
    <x v="1648"/>
    <n v="86.54"/>
    <n v="6"/>
    <x v="1"/>
    <x v="1644"/>
    <n v="64.11"/>
    <x v="1"/>
  </r>
  <r>
    <d v="2023-12-15T00:00:00"/>
    <x v="0"/>
    <x v="3"/>
    <x v="1649"/>
    <n v="83.06"/>
    <n v="6"/>
    <x v="1"/>
    <x v="1645"/>
    <n v="27.886666666666667"/>
    <x v="1"/>
  </r>
  <r>
    <d v="2023-01-18T00:00:00"/>
    <x v="2"/>
    <x v="5"/>
    <x v="1650"/>
    <n v="7.66"/>
    <n v="0"/>
    <x v="1"/>
    <x v="1646"/>
    <n v="0"/>
    <x v="1"/>
  </r>
  <r>
    <d v="2023-03-26T00:00:00"/>
    <x v="2"/>
    <x v="5"/>
    <x v="1651"/>
    <n v="47.71"/>
    <n v="2"/>
    <x v="0"/>
    <x v="1647"/>
    <n v="96.2"/>
    <x v="0"/>
  </r>
  <r>
    <d v="2023-01-25T00:00:00"/>
    <x v="2"/>
    <x v="0"/>
    <x v="1652"/>
    <n v="10.48"/>
    <n v="0"/>
    <x v="1"/>
    <x v="1648"/>
    <n v="0"/>
    <x v="1"/>
  </r>
  <r>
    <d v="2023-05-16T00:00:00"/>
    <x v="1"/>
    <x v="2"/>
    <x v="1653"/>
    <n v="96.4"/>
    <n v="1"/>
    <x v="0"/>
    <x v="1649"/>
    <n v="171.37"/>
    <x v="0"/>
  </r>
  <r>
    <d v="2023-09-27T00:00:00"/>
    <x v="0"/>
    <x v="3"/>
    <x v="1654"/>
    <n v="20.39"/>
    <n v="2"/>
    <x v="0"/>
    <x v="1650"/>
    <n v="50.63"/>
    <x v="0"/>
  </r>
  <r>
    <d v="2023-11-24T00:00:00"/>
    <x v="3"/>
    <x v="3"/>
    <x v="1655"/>
    <n v="92.32"/>
    <n v="3"/>
    <x v="1"/>
    <x v="1651"/>
    <n v="117.45"/>
    <x v="1"/>
  </r>
  <r>
    <d v="2023-11-09T00:00:00"/>
    <x v="1"/>
    <x v="5"/>
    <x v="1656"/>
    <n v="21.56"/>
    <n v="5"/>
    <x v="0"/>
    <x v="1652"/>
    <n v="19.803999999999998"/>
    <x v="0"/>
  </r>
  <r>
    <d v="2023-07-12T00:00:00"/>
    <x v="0"/>
    <x v="2"/>
    <x v="1657"/>
    <n v="132.03"/>
    <n v="4"/>
    <x v="1"/>
    <x v="1653"/>
    <n v="103.47750000000001"/>
    <x v="1"/>
  </r>
  <r>
    <d v="2023-01-14T00:00:00"/>
    <x v="0"/>
    <x v="2"/>
    <x v="1658"/>
    <n v="87.32"/>
    <n v="7"/>
    <x v="0"/>
    <x v="1654"/>
    <n v="36.938571428571429"/>
    <x v="0"/>
  </r>
  <r>
    <d v="2023-08-26T00:00:00"/>
    <x v="0"/>
    <x v="4"/>
    <x v="835"/>
    <n v="75.17"/>
    <n v="5"/>
    <x v="1"/>
    <x v="1655"/>
    <n v="70.900000000000006"/>
    <x v="1"/>
  </r>
  <r>
    <d v="2023-10-11T00:00:00"/>
    <x v="1"/>
    <x v="1"/>
    <x v="1659"/>
    <n v="117.18"/>
    <n v="30"/>
    <x v="0"/>
    <x v="1656"/>
    <n v="14.405333333333335"/>
    <x v="0"/>
  </r>
  <r>
    <d v="2023-09-13T00:00:00"/>
    <x v="0"/>
    <x v="2"/>
    <x v="1660"/>
    <n v="54.46"/>
    <n v="11"/>
    <x v="1"/>
    <x v="1657"/>
    <n v="24.260909090909092"/>
    <x v="1"/>
  </r>
  <r>
    <d v="2023-04-29T00:00:00"/>
    <x v="2"/>
    <x v="0"/>
    <x v="1661"/>
    <n v="86.98"/>
    <n v="16"/>
    <x v="0"/>
    <x v="1658"/>
    <n v="25.727499999999999"/>
    <x v="0"/>
  </r>
  <r>
    <d v="2023-11-01T00:00:00"/>
    <x v="3"/>
    <x v="4"/>
    <x v="1662"/>
    <n v="170.22"/>
    <n v="9"/>
    <x v="1"/>
    <x v="1659"/>
    <n v="54.485555555555557"/>
    <x v="1"/>
  </r>
  <r>
    <d v="2023-08-11T00:00:00"/>
    <x v="3"/>
    <x v="0"/>
    <x v="1663"/>
    <n v="92.38"/>
    <n v="3"/>
    <x v="0"/>
    <x v="1660"/>
    <n v="69.436666666666667"/>
    <x v="0"/>
  </r>
  <r>
    <d v="2023-05-16T00:00:00"/>
    <x v="3"/>
    <x v="4"/>
    <x v="1664"/>
    <n v="64.209999999999994"/>
    <n v="11"/>
    <x v="1"/>
    <x v="1661"/>
    <n v="24.399090909090908"/>
    <x v="1"/>
  </r>
  <r>
    <d v="2023-12-18T00:00:00"/>
    <x v="2"/>
    <x v="5"/>
    <x v="1665"/>
    <n v="57.93"/>
    <n v="1"/>
    <x v="0"/>
    <x v="1662"/>
    <n v="123.67"/>
    <x v="0"/>
  </r>
  <r>
    <d v="2023-12-13T00:00:00"/>
    <x v="0"/>
    <x v="3"/>
    <x v="1666"/>
    <n v="124.84"/>
    <n v="10"/>
    <x v="0"/>
    <x v="1663"/>
    <n v="37.561"/>
    <x v="0"/>
  </r>
  <r>
    <d v="2023-02-16T00:00:00"/>
    <x v="1"/>
    <x v="3"/>
    <x v="1667"/>
    <n v="4.97"/>
    <n v="0"/>
    <x v="0"/>
    <x v="1664"/>
    <n v="0"/>
    <x v="0"/>
  </r>
  <r>
    <d v="2023-04-13T00:00:00"/>
    <x v="1"/>
    <x v="5"/>
    <x v="1668"/>
    <n v="114.47"/>
    <n v="3"/>
    <x v="1"/>
    <x v="1665"/>
    <n v="92.600000000000009"/>
    <x v="1"/>
  </r>
  <r>
    <d v="2023-05-07T00:00:00"/>
    <x v="1"/>
    <x v="1"/>
    <x v="1669"/>
    <n v="79.099999999999994"/>
    <n v="2"/>
    <x v="1"/>
    <x v="1666"/>
    <n v="85.364999999999995"/>
    <x v="1"/>
  </r>
  <r>
    <d v="2023-10-16T00:00:00"/>
    <x v="3"/>
    <x v="2"/>
    <x v="1670"/>
    <n v="22.82"/>
    <n v="0"/>
    <x v="1"/>
    <x v="1667"/>
    <n v="0"/>
    <x v="1"/>
  </r>
  <r>
    <d v="2023-06-11T00:00:00"/>
    <x v="3"/>
    <x v="4"/>
    <x v="1671"/>
    <n v="139.97999999999999"/>
    <n v="15"/>
    <x v="1"/>
    <x v="1668"/>
    <n v="27.460666666666668"/>
    <x v="1"/>
  </r>
  <r>
    <d v="2023-03-17T00:00:00"/>
    <x v="2"/>
    <x v="5"/>
    <x v="1672"/>
    <n v="74.05"/>
    <n v="5"/>
    <x v="1"/>
    <x v="1669"/>
    <n v="53.853999999999999"/>
    <x v="1"/>
  </r>
  <r>
    <d v="2023-08-22T00:00:00"/>
    <x v="2"/>
    <x v="4"/>
    <x v="1673"/>
    <n v="153.15"/>
    <n v="3"/>
    <x v="0"/>
    <x v="1670"/>
    <n v="101.7"/>
    <x v="0"/>
  </r>
  <r>
    <d v="2023-03-30T00:00:00"/>
    <x v="0"/>
    <x v="4"/>
    <x v="1674"/>
    <n v="32.909999999999997"/>
    <n v="2"/>
    <x v="1"/>
    <x v="1671"/>
    <n v="52.875"/>
    <x v="1"/>
  </r>
  <r>
    <d v="2023-01-25T00:00:00"/>
    <x v="2"/>
    <x v="3"/>
    <x v="1675"/>
    <n v="74.790000000000006"/>
    <n v="6"/>
    <x v="1"/>
    <x v="1672"/>
    <n v="56.919999999999995"/>
    <x v="1"/>
  </r>
  <r>
    <d v="2023-02-01T00:00:00"/>
    <x v="2"/>
    <x v="5"/>
    <x v="1676"/>
    <n v="43.84"/>
    <n v="3"/>
    <x v="1"/>
    <x v="1673"/>
    <n v="25.956666666666667"/>
    <x v="1"/>
  </r>
  <r>
    <d v="2023-08-04T00:00:00"/>
    <x v="2"/>
    <x v="5"/>
    <x v="1677"/>
    <n v="2.97"/>
    <n v="0"/>
    <x v="0"/>
    <x v="1674"/>
    <n v="0"/>
    <x v="0"/>
  </r>
  <r>
    <d v="2023-03-20T00:00:00"/>
    <x v="3"/>
    <x v="4"/>
    <x v="1678"/>
    <n v="11.35"/>
    <n v="3"/>
    <x v="1"/>
    <x v="1675"/>
    <n v="11.403333333333334"/>
    <x v="1"/>
  </r>
  <r>
    <d v="2023-05-15T00:00:00"/>
    <x v="2"/>
    <x v="4"/>
    <x v="1679"/>
    <n v="78.25"/>
    <n v="11"/>
    <x v="0"/>
    <x v="1676"/>
    <n v="34.132727272727273"/>
    <x v="0"/>
  </r>
  <r>
    <d v="2023-01-15T00:00:00"/>
    <x v="0"/>
    <x v="3"/>
    <x v="1680"/>
    <n v="166.26"/>
    <n v="8"/>
    <x v="1"/>
    <x v="1677"/>
    <n v="55.701250000000002"/>
    <x v="1"/>
  </r>
  <r>
    <d v="2023-04-24T00:00:00"/>
    <x v="2"/>
    <x v="5"/>
    <x v="1681"/>
    <n v="30.01"/>
    <n v="0"/>
    <x v="0"/>
    <x v="1678"/>
    <n v="0"/>
    <x v="0"/>
  </r>
  <r>
    <d v="2023-01-10T00:00:00"/>
    <x v="1"/>
    <x v="4"/>
    <x v="1682"/>
    <n v="117.9"/>
    <n v="25"/>
    <x v="0"/>
    <x v="1679"/>
    <n v="10.893599999999999"/>
    <x v="0"/>
  </r>
  <r>
    <d v="2023-02-15T00:00:00"/>
    <x v="3"/>
    <x v="2"/>
    <x v="1683"/>
    <n v="18.97"/>
    <n v="0"/>
    <x v="0"/>
    <x v="1680"/>
    <n v="0"/>
    <x v="0"/>
  </r>
  <r>
    <d v="2023-03-04T00:00:00"/>
    <x v="1"/>
    <x v="0"/>
    <x v="1684"/>
    <n v="69.03"/>
    <n v="11"/>
    <x v="0"/>
    <x v="1681"/>
    <n v="30.50272727272727"/>
    <x v="0"/>
  </r>
  <r>
    <d v="2023-06-10T00:00:00"/>
    <x v="2"/>
    <x v="1"/>
    <x v="1685"/>
    <n v="54.52"/>
    <n v="2"/>
    <x v="0"/>
    <x v="1682"/>
    <n v="76.62"/>
    <x v="0"/>
  </r>
  <r>
    <d v="2023-08-07T00:00:00"/>
    <x v="1"/>
    <x v="0"/>
    <x v="1686"/>
    <n v="10.33"/>
    <n v="0"/>
    <x v="0"/>
    <x v="1683"/>
    <n v="0"/>
    <x v="0"/>
  </r>
  <r>
    <d v="2023-01-29T00:00:00"/>
    <x v="0"/>
    <x v="5"/>
    <x v="1687"/>
    <n v="278.85000000000002"/>
    <n v="6"/>
    <x v="1"/>
    <x v="1684"/>
    <n v="56.574999999999996"/>
    <x v="1"/>
  </r>
  <r>
    <d v="2023-11-16T00:00:00"/>
    <x v="3"/>
    <x v="4"/>
    <x v="1688"/>
    <n v="141.97999999999999"/>
    <n v="4"/>
    <x v="0"/>
    <x v="1685"/>
    <n v="43.9925"/>
    <x v="0"/>
  </r>
  <r>
    <d v="2023-08-11T00:00:00"/>
    <x v="2"/>
    <x v="4"/>
    <x v="1689"/>
    <n v="40.39"/>
    <n v="2"/>
    <x v="1"/>
    <x v="1686"/>
    <n v="57.115000000000002"/>
    <x v="1"/>
  </r>
  <r>
    <d v="2023-01-11T00:00:00"/>
    <x v="1"/>
    <x v="0"/>
    <x v="1690"/>
    <n v="75.739999999999995"/>
    <n v="3"/>
    <x v="1"/>
    <x v="1687"/>
    <n v="78.166666666666671"/>
    <x v="1"/>
  </r>
  <r>
    <d v="2023-08-31T00:00:00"/>
    <x v="0"/>
    <x v="0"/>
    <x v="1691"/>
    <n v="166.03"/>
    <n v="26"/>
    <x v="0"/>
    <x v="1688"/>
    <n v="17.632307692307691"/>
    <x v="0"/>
  </r>
  <r>
    <d v="2023-06-02T00:00:00"/>
    <x v="2"/>
    <x v="3"/>
    <x v="1692"/>
    <n v="86.27"/>
    <n v="4"/>
    <x v="0"/>
    <x v="1689"/>
    <n v="91.18"/>
    <x v="0"/>
  </r>
  <r>
    <d v="2023-01-11T00:00:00"/>
    <x v="2"/>
    <x v="3"/>
    <x v="1693"/>
    <n v="97.55"/>
    <n v="8"/>
    <x v="1"/>
    <x v="1690"/>
    <n v="58.653750000000002"/>
    <x v="1"/>
  </r>
  <r>
    <d v="2023-12-01T00:00:00"/>
    <x v="1"/>
    <x v="0"/>
    <x v="1694"/>
    <n v="60.96"/>
    <n v="3"/>
    <x v="1"/>
    <x v="1691"/>
    <n v="71.77"/>
    <x v="1"/>
  </r>
  <r>
    <d v="2023-09-05T00:00:00"/>
    <x v="0"/>
    <x v="3"/>
    <x v="1695"/>
    <n v="73.78"/>
    <n v="19"/>
    <x v="1"/>
    <x v="1692"/>
    <n v="16.910526315789475"/>
    <x v="1"/>
  </r>
  <r>
    <d v="2023-08-11T00:00:00"/>
    <x v="1"/>
    <x v="1"/>
    <x v="1696"/>
    <n v="5.95"/>
    <n v="0"/>
    <x v="1"/>
    <x v="1693"/>
    <n v="0"/>
    <x v="1"/>
  </r>
  <r>
    <d v="2023-01-18T00:00:00"/>
    <x v="1"/>
    <x v="5"/>
    <x v="1697"/>
    <n v="44.15"/>
    <n v="5"/>
    <x v="1"/>
    <x v="1694"/>
    <n v="40.177999999999997"/>
    <x v="1"/>
  </r>
  <r>
    <d v="2023-12-25T00:00:00"/>
    <x v="0"/>
    <x v="5"/>
    <x v="1698"/>
    <n v="71.900000000000006"/>
    <n v="3"/>
    <x v="1"/>
    <x v="1695"/>
    <n v="107.69333333333333"/>
    <x v="1"/>
  </r>
  <r>
    <d v="2023-11-17T00:00:00"/>
    <x v="1"/>
    <x v="3"/>
    <x v="1699"/>
    <n v="169.3"/>
    <n v="42"/>
    <x v="1"/>
    <x v="1696"/>
    <n v="11.86452380952381"/>
    <x v="1"/>
  </r>
  <r>
    <d v="2023-04-21T00:00:00"/>
    <x v="2"/>
    <x v="0"/>
    <x v="1700"/>
    <n v="97.36"/>
    <n v="6"/>
    <x v="0"/>
    <x v="1697"/>
    <n v="57.956666666666671"/>
    <x v="0"/>
  </r>
  <r>
    <d v="2023-06-15T00:00:00"/>
    <x v="2"/>
    <x v="0"/>
    <x v="1701"/>
    <n v="69.16"/>
    <n v="11"/>
    <x v="1"/>
    <x v="1698"/>
    <n v="29.673636363636366"/>
    <x v="1"/>
  </r>
  <r>
    <d v="2023-06-06T00:00:00"/>
    <x v="2"/>
    <x v="1"/>
    <x v="1702"/>
    <n v="115.93"/>
    <n v="22"/>
    <x v="1"/>
    <x v="1699"/>
    <n v="19.521363636363638"/>
    <x v="1"/>
  </r>
  <r>
    <d v="2023-11-27T00:00:00"/>
    <x v="0"/>
    <x v="5"/>
    <x v="1703"/>
    <n v="161.79"/>
    <n v="5"/>
    <x v="1"/>
    <x v="1700"/>
    <n v="78.652000000000001"/>
    <x v="1"/>
  </r>
  <r>
    <d v="2023-06-09T00:00:00"/>
    <x v="2"/>
    <x v="5"/>
    <x v="1704"/>
    <n v="20.329999999999998"/>
    <n v="1"/>
    <x v="1"/>
    <x v="1701"/>
    <n v="98.38"/>
    <x v="1"/>
  </r>
  <r>
    <d v="2023-06-04T00:00:00"/>
    <x v="1"/>
    <x v="2"/>
    <x v="1705"/>
    <n v="20.309999999999999"/>
    <n v="0"/>
    <x v="0"/>
    <x v="1702"/>
    <n v="0"/>
    <x v="0"/>
  </r>
  <r>
    <d v="2023-01-08T00:00:00"/>
    <x v="0"/>
    <x v="4"/>
    <x v="1706"/>
    <n v="218.2"/>
    <n v="25"/>
    <x v="1"/>
    <x v="1703"/>
    <n v="15.5528"/>
    <x v="1"/>
  </r>
  <r>
    <d v="2023-08-22T00:00:00"/>
    <x v="0"/>
    <x v="0"/>
    <x v="1707"/>
    <n v="106.57"/>
    <n v="6"/>
    <x v="1"/>
    <x v="1704"/>
    <n v="49.231666666666662"/>
    <x v="1"/>
  </r>
  <r>
    <d v="2023-10-26T00:00:00"/>
    <x v="0"/>
    <x v="1"/>
    <x v="1708"/>
    <n v="111.07"/>
    <n v="4"/>
    <x v="0"/>
    <x v="1705"/>
    <n v="101.425"/>
    <x v="0"/>
  </r>
  <r>
    <d v="2023-04-24T00:00:00"/>
    <x v="3"/>
    <x v="4"/>
    <x v="1709"/>
    <n v="33.58"/>
    <n v="1"/>
    <x v="0"/>
    <x v="1381"/>
    <n v="77.19"/>
    <x v="0"/>
  </r>
  <r>
    <d v="2023-05-26T00:00:00"/>
    <x v="1"/>
    <x v="0"/>
    <x v="1710"/>
    <n v="79.23"/>
    <n v="3"/>
    <x v="1"/>
    <x v="1706"/>
    <n v="102.14999999999999"/>
    <x v="1"/>
  </r>
  <r>
    <d v="2023-06-12T00:00:00"/>
    <x v="1"/>
    <x v="1"/>
    <x v="1711"/>
    <n v="176.48"/>
    <n v="3"/>
    <x v="0"/>
    <x v="1707"/>
    <n v="59.553333333333335"/>
    <x v="0"/>
  </r>
  <r>
    <d v="2023-05-30T00:00:00"/>
    <x v="1"/>
    <x v="2"/>
    <x v="1712"/>
    <n v="55.63"/>
    <n v="7"/>
    <x v="0"/>
    <x v="1708"/>
    <n v="36.615714285714283"/>
    <x v="0"/>
  </r>
  <r>
    <d v="2023-07-31T00:00:00"/>
    <x v="3"/>
    <x v="3"/>
    <x v="1713"/>
    <n v="95.37"/>
    <n v="5"/>
    <x v="0"/>
    <x v="396"/>
    <n v="64.448000000000008"/>
    <x v="0"/>
  </r>
  <r>
    <d v="2023-12-12T00:00:00"/>
    <x v="0"/>
    <x v="2"/>
    <x v="1714"/>
    <n v="320.20999999999998"/>
    <n v="14"/>
    <x v="1"/>
    <x v="1709"/>
    <n v="30.757857142857144"/>
    <x v="1"/>
  </r>
  <r>
    <d v="2023-05-20T00:00:00"/>
    <x v="1"/>
    <x v="5"/>
    <x v="1715"/>
    <n v="96.76"/>
    <n v="1"/>
    <x v="0"/>
    <x v="1482"/>
    <n v="124.44"/>
    <x v="0"/>
  </r>
  <r>
    <d v="2023-12-09T00:00:00"/>
    <x v="1"/>
    <x v="4"/>
    <x v="1716"/>
    <n v="283.3"/>
    <n v="3"/>
    <x v="0"/>
    <x v="1710"/>
    <n v="108.09333333333332"/>
    <x v="0"/>
  </r>
  <r>
    <d v="2023-04-17T00:00:00"/>
    <x v="3"/>
    <x v="2"/>
    <x v="1717"/>
    <n v="62.23"/>
    <n v="12"/>
    <x v="1"/>
    <x v="1711"/>
    <n v="13.764166666666666"/>
    <x v="1"/>
  </r>
  <r>
    <d v="2023-10-01T00:00:00"/>
    <x v="2"/>
    <x v="1"/>
    <x v="594"/>
    <n v="99.66"/>
    <n v="4"/>
    <x v="1"/>
    <x v="1712"/>
    <n v="69.692499999999995"/>
    <x v="1"/>
  </r>
  <r>
    <d v="2023-05-28T00:00:00"/>
    <x v="2"/>
    <x v="1"/>
    <x v="1718"/>
    <n v="101.7"/>
    <n v="13"/>
    <x v="0"/>
    <x v="1713"/>
    <n v="32.738461538461543"/>
    <x v="0"/>
  </r>
  <r>
    <d v="2023-05-28T00:00:00"/>
    <x v="0"/>
    <x v="5"/>
    <x v="1719"/>
    <n v="71.39"/>
    <n v="7"/>
    <x v="0"/>
    <x v="1714"/>
    <n v="48.964285714285715"/>
    <x v="0"/>
  </r>
  <r>
    <d v="2023-10-05T00:00:00"/>
    <x v="2"/>
    <x v="1"/>
    <x v="1720"/>
    <n v="144.38999999999999"/>
    <n v="3"/>
    <x v="1"/>
    <x v="1715"/>
    <n v="94.163333333333341"/>
    <x v="1"/>
  </r>
  <r>
    <d v="2023-05-09T00:00:00"/>
    <x v="1"/>
    <x v="2"/>
    <x v="1721"/>
    <n v="104.51"/>
    <n v="1"/>
    <x v="1"/>
    <x v="1716"/>
    <n v="169.64"/>
    <x v="1"/>
  </r>
  <r>
    <d v="2023-07-16T00:00:00"/>
    <x v="3"/>
    <x v="0"/>
    <x v="1722"/>
    <n v="60.61"/>
    <n v="5"/>
    <x v="0"/>
    <x v="1717"/>
    <n v="25.181999999999999"/>
    <x v="0"/>
  </r>
  <r>
    <d v="2023-07-09T00:00:00"/>
    <x v="0"/>
    <x v="5"/>
    <x v="1723"/>
    <n v="112.28"/>
    <n v="5"/>
    <x v="1"/>
    <x v="1718"/>
    <n v="94.99199999999999"/>
    <x v="1"/>
  </r>
  <r>
    <d v="2023-09-04T00:00:00"/>
    <x v="0"/>
    <x v="3"/>
    <x v="1724"/>
    <n v="14.55"/>
    <n v="0"/>
    <x v="1"/>
    <x v="1719"/>
    <n v="0"/>
    <x v="1"/>
  </r>
  <r>
    <d v="2023-02-10T00:00:00"/>
    <x v="3"/>
    <x v="5"/>
    <x v="1725"/>
    <n v="17.86"/>
    <n v="0"/>
    <x v="1"/>
    <x v="1720"/>
    <n v="0"/>
    <x v="1"/>
  </r>
  <r>
    <d v="2023-09-22T00:00:00"/>
    <x v="1"/>
    <x v="5"/>
    <x v="1726"/>
    <n v="56.61"/>
    <n v="3"/>
    <x v="1"/>
    <x v="1721"/>
    <n v="23.213333333333335"/>
    <x v="1"/>
  </r>
  <r>
    <d v="2023-04-05T00:00:00"/>
    <x v="3"/>
    <x v="5"/>
    <x v="1727"/>
    <n v="60.13"/>
    <n v="2"/>
    <x v="0"/>
    <x v="1722"/>
    <n v="128.23500000000001"/>
    <x v="0"/>
  </r>
  <r>
    <d v="2023-01-14T00:00:00"/>
    <x v="1"/>
    <x v="2"/>
    <x v="1728"/>
    <n v="89.81"/>
    <n v="2"/>
    <x v="1"/>
    <x v="1723"/>
    <n v="81.974999999999994"/>
    <x v="1"/>
  </r>
  <r>
    <d v="2023-05-20T00:00:00"/>
    <x v="1"/>
    <x v="5"/>
    <x v="1729"/>
    <n v="97.93"/>
    <n v="10"/>
    <x v="1"/>
    <x v="1724"/>
    <n v="33.297000000000004"/>
    <x v="1"/>
  </r>
  <r>
    <d v="2023-11-20T00:00:00"/>
    <x v="2"/>
    <x v="0"/>
    <x v="1730"/>
    <n v="84.45"/>
    <n v="27"/>
    <x v="0"/>
    <x v="1725"/>
    <n v="12.577777777777779"/>
    <x v="0"/>
  </r>
  <r>
    <d v="2023-01-06T00:00:00"/>
    <x v="1"/>
    <x v="1"/>
    <x v="1731"/>
    <n v="89.14"/>
    <n v="16"/>
    <x v="1"/>
    <x v="1726"/>
    <n v="13.475625000000001"/>
    <x v="1"/>
  </r>
  <r>
    <d v="2023-07-03T00:00:00"/>
    <x v="3"/>
    <x v="1"/>
    <x v="1732"/>
    <n v="63.46"/>
    <n v="5"/>
    <x v="0"/>
    <x v="1727"/>
    <n v="25.692"/>
    <x v="0"/>
  </r>
  <r>
    <d v="2023-05-10T00:00:00"/>
    <x v="0"/>
    <x v="0"/>
    <x v="1733"/>
    <n v="47.13"/>
    <n v="1"/>
    <x v="0"/>
    <x v="1728"/>
    <n v="76.69"/>
    <x v="0"/>
  </r>
  <r>
    <d v="2023-06-28T00:00:00"/>
    <x v="0"/>
    <x v="1"/>
    <x v="1734"/>
    <n v="68.45"/>
    <n v="5"/>
    <x v="0"/>
    <x v="1729"/>
    <n v="48.798000000000002"/>
    <x v="0"/>
  </r>
  <r>
    <d v="2023-06-01T00:00:00"/>
    <x v="3"/>
    <x v="2"/>
    <x v="1735"/>
    <n v="90.09"/>
    <n v="7"/>
    <x v="1"/>
    <x v="1730"/>
    <n v="49.85"/>
    <x v="1"/>
  </r>
  <r>
    <d v="2023-12-25T00:00:00"/>
    <x v="3"/>
    <x v="0"/>
    <x v="1545"/>
    <n v="47.84"/>
    <n v="2"/>
    <x v="1"/>
    <x v="1731"/>
    <n v="108.48"/>
    <x v="1"/>
  </r>
  <r>
    <d v="2023-09-23T00:00:00"/>
    <x v="0"/>
    <x v="0"/>
    <x v="1736"/>
    <n v="15.48"/>
    <n v="1"/>
    <x v="1"/>
    <x v="1732"/>
    <n v="77.23"/>
    <x v="1"/>
  </r>
  <r>
    <d v="2023-08-20T00:00:00"/>
    <x v="2"/>
    <x v="4"/>
    <x v="1737"/>
    <n v="117.67"/>
    <n v="5"/>
    <x v="1"/>
    <x v="1733"/>
    <n v="66.94"/>
    <x v="1"/>
  </r>
  <r>
    <d v="2023-06-05T00:00:00"/>
    <x v="1"/>
    <x v="1"/>
    <x v="1738"/>
    <n v="219.16"/>
    <n v="10"/>
    <x v="1"/>
    <x v="1734"/>
    <n v="44.07"/>
    <x v="1"/>
  </r>
  <r>
    <d v="2023-05-08T00:00:00"/>
    <x v="0"/>
    <x v="1"/>
    <x v="1739"/>
    <n v="23.79"/>
    <n v="1"/>
    <x v="0"/>
    <x v="1735"/>
    <n v="86.24"/>
    <x v="0"/>
  </r>
  <r>
    <d v="2023-05-21T00:00:00"/>
    <x v="2"/>
    <x v="0"/>
    <x v="1740"/>
    <n v="242.61"/>
    <n v="4"/>
    <x v="0"/>
    <x v="1736"/>
    <n v="101.4175"/>
    <x v="0"/>
  </r>
  <r>
    <d v="2023-11-10T00:00:00"/>
    <x v="3"/>
    <x v="4"/>
    <x v="1741"/>
    <n v="166.01"/>
    <n v="14"/>
    <x v="0"/>
    <x v="1737"/>
    <n v="23.707142857142856"/>
    <x v="0"/>
  </r>
  <r>
    <d v="2023-03-20T00:00:00"/>
    <x v="2"/>
    <x v="4"/>
    <x v="1742"/>
    <n v="5.96"/>
    <n v="0"/>
    <x v="1"/>
    <x v="1738"/>
    <n v="0"/>
    <x v="1"/>
  </r>
  <r>
    <d v="2023-01-20T00:00:00"/>
    <x v="0"/>
    <x v="4"/>
    <x v="1743"/>
    <n v="163.75"/>
    <n v="14"/>
    <x v="0"/>
    <x v="1739"/>
    <n v="33.014285714285712"/>
    <x v="0"/>
  </r>
  <r>
    <d v="2023-05-29T00:00:00"/>
    <x v="3"/>
    <x v="0"/>
    <x v="1744"/>
    <n v="146.61000000000001"/>
    <n v="6"/>
    <x v="0"/>
    <x v="1740"/>
    <n v="54.801666666666669"/>
    <x v="0"/>
  </r>
  <r>
    <d v="2023-04-16T00:00:00"/>
    <x v="1"/>
    <x v="5"/>
    <x v="1745"/>
    <n v="43.58"/>
    <n v="1"/>
    <x v="1"/>
    <x v="1741"/>
    <n v="60.98"/>
    <x v="1"/>
  </r>
  <r>
    <d v="2023-12-07T00:00:00"/>
    <x v="0"/>
    <x v="1"/>
    <x v="1746"/>
    <n v="53.8"/>
    <n v="7"/>
    <x v="0"/>
    <x v="1742"/>
    <n v="37.907142857142858"/>
    <x v="0"/>
  </r>
  <r>
    <d v="2023-12-25T00:00:00"/>
    <x v="2"/>
    <x v="0"/>
    <x v="1747"/>
    <n v="64.88"/>
    <n v="1"/>
    <x v="0"/>
    <x v="1743"/>
    <n v="152.83000000000001"/>
    <x v="0"/>
  </r>
  <r>
    <d v="2023-04-24T00:00:00"/>
    <x v="2"/>
    <x v="3"/>
    <x v="1748"/>
    <n v="139"/>
    <n v="6"/>
    <x v="1"/>
    <x v="1744"/>
    <n v="80.929999999999993"/>
    <x v="1"/>
  </r>
  <r>
    <d v="2023-07-11T00:00:00"/>
    <x v="2"/>
    <x v="1"/>
    <x v="1749"/>
    <n v="103.27"/>
    <n v="3"/>
    <x v="1"/>
    <x v="1745"/>
    <n v="127.05333333333334"/>
    <x v="1"/>
  </r>
  <r>
    <d v="2023-07-11T00:00:00"/>
    <x v="2"/>
    <x v="5"/>
    <x v="1750"/>
    <n v="83.93"/>
    <n v="6"/>
    <x v="0"/>
    <x v="1746"/>
    <n v="42.585000000000001"/>
    <x v="0"/>
  </r>
  <r>
    <d v="2023-03-05T00:00:00"/>
    <x v="0"/>
    <x v="1"/>
    <x v="1751"/>
    <n v="66.33"/>
    <n v="3"/>
    <x v="1"/>
    <x v="1747"/>
    <n v="76.38666666666667"/>
    <x v="1"/>
  </r>
  <r>
    <d v="2023-01-20T00:00:00"/>
    <x v="1"/>
    <x v="4"/>
    <x v="1752"/>
    <n v="34.92"/>
    <n v="2"/>
    <x v="1"/>
    <x v="1748"/>
    <n v="85.3"/>
    <x v="1"/>
  </r>
  <r>
    <d v="2023-10-22T00:00:00"/>
    <x v="3"/>
    <x v="4"/>
    <x v="1753"/>
    <n v="119.47"/>
    <n v="4"/>
    <x v="1"/>
    <x v="1749"/>
    <n v="88.394999999999996"/>
    <x v="1"/>
  </r>
  <r>
    <d v="2023-05-19T00:00:00"/>
    <x v="0"/>
    <x v="1"/>
    <x v="1754"/>
    <n v="66.98"/>
    <n v="2"/>
    <x v="0"/>
    <x v="1750"/>
    <n v="44.23"/>
    <x v="0"/>
  </r>
  <r>
    <d v="2023-12-17T00:00:00"/>
    <x v="3"/>
    <x v="0"/>
    <x v="1755"/>
    <n v="31.22"/>
    <n v="1"/>
    <x v="0"/>
    <x v="1751"/>
    <n v="110.04"/>
    <x v="0"/>
  </r>
  <r>
    <d v="2023-11-21T00:00:00"/>
    <x v="2"/>
    <x v="5"/>
    <x v="1756"/>
    <n v="46"/>
    <n v="3"/>
    <x v="1"/>
    <x v="1752"/>
    <n v="53.233333333333327"/>
    <x v="1"/>
  </r>
  <r>
    <d v="2023-05-02T00:00:00"/>
    <x v="2"/>
    <x v="2"/>
    <x v="1757"/>
    <n v="32.56"/>
    <n v="3"/>
    <x v="0"/>
    <x v="1753"/>
    <n v="32.660000000000004"/>
    <x v="0"/>
  </r>
  <r>
    <d v="2023-06-20T00:00:00"/>
    <x v="2"/>
    <x v="4"/>
    <x v="1758"/>
    <n v="45.37"/>
    <n v="1"/>
    <x v="0"/>
    <x v="1754"/>
    <n v="164.71"/>
    <x v="0"/>
  </r>
  <r>
    <d v="2023-07-08T00:00:00"/>
    <x v="3"/>
    <x v="0"/>
    <x v="1759"/>
    <n v="32.4"/>
    <n v="1"/>
    <x v="1"/>
    <x v="1755"/>
    <n v="155.38"/>
    <x v="1"/>
  </r>
  <r>
    <d v="2023-12-25T00:00:00"/>
    <x v="3"/>
    <x v="4"/>
    <x v="1760"/>
    <n v="279.39"/>
    <n v="5"/>
    <x v="1"/>
    <x v="1756"/>
    <n v="80.515999999999991"/>
    <x v="1"/>
  </r>
  <r>
    <d v="2023-12-09T00:00:00"/>
    <x v="1"/>
    <x v="0"/>
    <x v="1761"/>
    <n v="92.19"/>
    <n v="5"/>
    <x v="0"/>
    <x v="1757"/>
    <n v="70.034000000000006"/>
    <x v="0"/>
  </r>
  <r>
    <d v="2023-01-20T00:00:00"/>
    <x v="2"/>
    <x v="3"/>
    <x v="1720"/>
    <n v="267.74"/>
    <n v="11"/>
    <x v="0"/>
    <x v="1758"/>
    <n v="25.680909090909093"/>
    <x v="0"/>
  </r>
  <r>
    <d v="2023-05-26T00:00:00"/>
    <x v="0"/>
    <x v="1"/>
    <x v="1762"/>
    <n v="45.71"/>
    <n v="2"/>
    <x v="1"/>
    <x v="1759"/>
    <n v="104.935"/>
    <x v="1"/>
  </r>
  <r>
    <d v="2023-04-02T00:00:00"/>
    <x v="2"/>
    <x v="4"/>
    <x v="1763"/>
    <n v="31.65"/>
    <n v="1"/>
    <x v="0"/>
    <x v="1760"/>
    <n v="60.36"/>
    <x v="0"/>
  </r>
  <r>
    <d v="2023-11-26T00:00:00"/>
    <x v="2"/>
    <x v="5"/>
    <x v="1764"/>
    <n v="14.88"/>
    <n v="1"/>
    <x v="0"/>
    <x v="1761"/>
    <n v="45.69"/>
    <x v="0"/>
  </r>
  <r>
    <d v="2023-11-30T00:00:00"/>
    <x v="0"/>
    <x v="4"/>
    <x v="590"/>
    <n v="21.73"/>
    <n v="1"/>
    <x v="0"/>
    <x v="1762"/>
    <n v="77.209999999999994"/>
    <x v="0"/>
  </r>
  <r>
    <d v="2023-02-15T00:00:00"/>
    <x v="0"/>
    <x v="4"/>
    <x v="1765"/>
    <n v="42.37"/>
    <n v="1"/>
    <x v="1"/>
    <x v="1763"/>
    <n v="62.45"/>
    <x v="1"/>
  </r>
  <r>
    <d v="2023-07-17T00:00:00"/>
    <x v="3"/>
    <x v="5"/>
    <x v="1766"/>
    <n v="181.88"/>
    <n v="4"/>
    <x v="0"/>
    <x v="1764"/>
    <n v="112.845"/>
    <x v="0"/>
  </r>
  <r>
    <d v="2023-10-01T00:00:00"/>
    <x v="3"/>
    <x v="1"/>
    <x v="1767"/>
    <n v="89.5"/>
    <n v="9"/>
    <x v="0"/>
    <x v="1765"/>
    <n v="45.856666666666662"/>
    <x v="0"/>
  </r>
  <r>
    <d v="2023-01-23T00:00:00"/>
    <x v="3"/>
    <x v="5"/>
    <x v="1768"/>
    <n v="155.57"/>
    <n v="22"/>
    <x v="1"/>
    <x v="1766"/>
    <n v="20.606363636363636"/>
    <x v="1"/>
  </r>
  <r>
    <d v="2023-12-29T00:00:00"/>
    <x v="0"/>
    <x v="1"/>
    <x v="1769"/>
    <n v="119.69"/>
    <n v="2"/>
    <x v="0"/>
    <x v="1767"/>
    <n v="86.37"/>
    <x v="0"/>
  </r>
  <r>
    <d v="2023-12-09T00:00:00"/>
    <x v="3"/>
    <x v="5"/>
    <x v="1770"/>
    <n v="80.709999999999994"/>
    <n v="6"/>
    <x v="0"/>
    <x v="1768"/>
    <n v="58.216666666666669"/>
    <x v="0"/>
  </r>
  <r>
    <d v="2023-02-20T00:00:00"/>
    <x v="3"/>
    <x v="1"/>
    <x v="1771"/>
    <n v="36.409999999999997"/>
    <n v="2"/>
    <x v="0"/>
    <x v="1689"/>
    <n v="80.58"/>
    <x v="0"/>
  </r>
  <r>
    <d v="2023-01-01T00:00:00"/>
    <x v="1"/>
    <x v="2"/>
    <x v="1772"/>
    <n v="101.41"/>
    <n v="4"/>
    <x v="1"/>
    <x v="1769"/>
    <n v="92.855000000000004"/>
    <x v="1"/>
  </r>
  <r>
    <d v="2023-08-22T00:00:00"/>
    <x v="1"/>
    <x v="0"/>
    <x v="1773"/>
    <n v="273.42"/>
    <n v="4"/>
    <x v="1"/>
    <x v="1561"/>
    <n v="98.237499999999997"/>
    <x v="1"/>
  </r>
  <r>
    <d v="2023-06-15T00:00:00"/>
    <x v="2"/>
    <x v="2"/>
    <x v="1774"/>
    <n v="81.319999999999993"/>
    <n v="3"/>
    <x v="1"/>
    <x v="1770"/>
    <n v="107.63666666666667"/>
    <x v="1"/>
  </r>
  <r>
    <d v="2023-04-15T00:00:00"/>
    <x v="3"/>
    <x v="2"/>
    <x v="1775"/>
    <n v="165.57"/>
    <n v="5"/>
    <x v="1"/>
    <x v="1771"/>
    <n v="93.786000000000001"/>
    <x v="1"/>
  </r>
  <r>
    <d v="2023-10-18T00:00:00"/>
    <x v="0"/>
    <x v="2"/>
    <x v="1776"/>
    <n v="106.7"/>
    <n v="20"/>
    <x v="1"/>
    <x v="1772"/>
    <n v="17.038"/>
    <x v="1"/>
  </r>
  <r>
    <d v="2023-10-09T00:00:00"/>
    <x v="2"/>
    <x v="3"/>
    <x v="1777"/>
    <n v="124.12"/>
    <n v="11"/>
    <x v="1"/>
    <x v="1773"/>
    <n v="34.960909090909091"/>
    <x v="1"/>
  </r>
  <r>
    <d v="2023-09-29T00:00:00"/>
    <x v="2"/>
    <x v="4"/>
    <x v="1778"/>
    <n v="53.96"/>
    <n v="8"/>
    <x v="1"/>
    <x v="1774"/>
    <n v="31.266249999999999"/>
    <x v="1"/>
  </r>
  <r>
    <d v="2023-03-01T00:00:00"/>
    <x v="1"/>
    <x v="1"/>
    <x v="1779"/>
    <n v="34.81"/>
    <n v="5"/>
    <x v="0"/>
    <x v="1775"/>
    <n v="32.182000000000002"/>
    <x v="0"/>
  </r>
  <r>
    <d v="2023-07-02T00:00:00"/>
    <x v="3"/>
    <x v="5"/>
    <x v="1780"/>
    <n v="63.59"/>
    <n v="4"/>
    <x v="1"/>
    <x v="1776"/>
    <n v="69.5625"/>
    <x v="1"/>
  </r>
  <r>
    <d v="2023-07-18T00:00:00"/>
    <x v="0"/>
    <x v="1"/>
    <x v="1781"/>
    <n v="171.34"/>
    <n v="5"/>
    <x v="0"/>
    <x v="1777"/>
    <n v="88.99"/>
    <x v="0"/>
  </r>
  <r>
    <d v="2023-08-28T00:00:00"/>
    <x v="2"/>
    <x v="4"/>
    <x v="1782"/>
    <n v="142.72"/>
    <n v="11"/>
    <x v="0"/>
    <x v="1778"/>
    <n v="35.967272727272729"/>
    <x v="0"/>
  </r>
  <r>
    <d v="2023-04-10T00:00:00"/>
    <x v="3"/>
    <x v="1"/>
    <x v="1783"/>
    <n v="25.16"/>
    <n v="1"/>
    <x v="0"/>
    <x v="1779"/>
    <n v="119.75"/>
    <x v="0"/>
  </r>
  <r>
    <d v="2023-12-26T00:00:00"/>
    <x v="3"/>
    <x v="4"/>
    <x v="1784"/>
    <n v="105.29"/>
    <n v="3"/>
    <x v="0"/>
    <x v="1780"/>
    <n v="107.81333333333333"/>
    <x v="0"/>
  </r>
  <r>
    <d v="2023-05-05T00:00:00"/>
    <x v="3"/>
    <x v="3"/>
    <x v="1785"/>
    <n v="75.599999999999994"/>
    <n v="14"/>
    <x v="0"/>
    <x v="1781"/>
    <n v="22.884285714285713"/>
    <x v="0"/>
  </r>
  <r>
    <d v="2023-09-29T00:00:00"/>
    <x v="0"/>
    <x v="2"/>
    <x v="1786"/>
    <n v="81.819999999999993"/>
    <n v="7"/>
    <x v="0"/>
    <x v="1782"/>
    <n v="32.581428571428567"/>
    <x v="0"/>
  </r>
  <r>
    <d v="2023-01-28T00:00:00"/>
    <x v="1"/>
    <x v="2"/>
    <x v="1787"/>
    <n v="140.84"/>
    <n v="9"/>
    <x v="1"/>
    <x v="1783"/>
    <n v="52.712222222222223"/>
    <x v="1"/>
  </r>
  <r>
    <d v="2023-03-12T00:00:00"/>
    <x v="2"/>
    <x v="3"/>
    <x v="1788"/>
    <n v="89.39"/>
    <n v="5"/>
    <x v="0"/>
    <x v="1784"/>
    <n v="86.37"/>
    <x v="0"/>
  </r>
  <r>
    <d v="2023-06-01T00:00:00"/>
    <x v="0"/>
    <x v="2"/>
    <x v="1789"/>
    <n v="18.89"/>
    <n v="0"/>
    <x v="1"/>
    <x v="1785"/>
    <n v="0"/>
    <x v="1"/>
  </r>
  <r>
    <d v="2023-09-18T00:00:00"/>
    <x v="3"/>
    <x v="0"/>
    <x v="1790"/>
    <n v="58.81"/>
    <n v="3"/>
    <x v="1"/>
    <x v="1786"/>
    <n v="70.533333333333331"/>
    <x v="1"/>
  </r>
  <r>
    <d v="2023-07-07T00:00:00"/>
    <x v="2"/>
    <x v="3"/>
    <x v="1791"/>
    <n v="23.24"/>
    <n v="1"/>
    <x v="0"/>
    <x v="1787"/>
    <n v="57.24"/>
    <x v="0"/>
  </r>
  <r>
    <d v="2023-01-31T00:00:00"/>
    <x v="1"/>
    <x v="5"/>
    <x v="1792"/>
    <n v="57.74"/>
    <n v="18"/>
    <x v="0"/>
    <x v="1788"/>
    <n v="13.25"/>
    <x v="0"/>
  </r>
  <r>
    <d v="2023-01-20T00:00:00"/>
    <x v="3"/>
    <x v="3"/>
    <x v="1793"/>
    <n v="191.04"/>
    <n v="13"/>
    <x v="1"/>
    <x v="1789"/>
    <n v="17.89846153846154"/>
    <x v="1"/>
  </r>
  <r>
    <d v="2023-09-04T00:00:00"/>
    <x v="3"/>
    <x v="5"/>
    <x v="1794"/>
    <n v="14.5"/>
    <n v="1"/>
    <x v="0"/>
    <x v="1790"/>
    <n v="43.51"/>
    <x v="0"/>
  </r>
  <r>
    <d v="2023-04-11T00:00:00"/>
    <x v="3"/>
    <x v="3"/>
    <x v="1795"/>
    <n v="146.97"/>
    <n v="19"/>
    <x v="0"/>
    <x v="1791"/>
    <n v="16.393684210526317"/>
    <x v="0"/>
  </r>
  <r>
    <d v="2023-12-09T00:00:00"/>
    <x v="3"/>
    <x v="1"/>
    <x v="1796"/>
    <n v="283.06"/>
    <n v="4"/>
    <x v="1"/>
    <x v="1792"/>
    <n v="86.052499999999995"/>
    <x v="1"/>
  </r>
  <r>
    <d v="2023-07-10T00:00:00"/>
    <x v="1"/>
    <x v="0"/>
    <x v="1797"/>
    <n v="13.23"/>
    <n v="1"/>
    <x v="1"/>
    <x v="1793"/>
    <n v="62.73"/>
    <x v="1"/>
  </r>
  <r>
    <d v="2023-01-28T00:00:00"/>
    <x v="3"/>
    <x v="4"/>
    <x v="1798"/>
    <n v="164.57"/>
    <n v="4"/>
    <x v="0"/>
    <x v="1794"/>
    <n v="106.765"/>
    <x v="0"/>
  </r>
  <r>
    <d v="2023-09-22T00:00:00"/>
    <x v="1"/>
    <x v="5"/>
    <x v="1799"/>
    <n v="96.55"/>
    <n v="3"/>
    <x v="0"/>
    <x v="1795"/>
    <n v="107.16666666666667"/>
    <x v="0"/>
  </r>
  <r>
    <d v="2023-11-15T00:00:00"/>
    <x v="0"/>
    <x v="4"/>
    <x v="1800"/>
    <n v="291.14"/>
    <n v="7"/>
    <x v="1"/>
    <x v="1796"/>
    <n v="64.528571428571425"/>
    <x v="1"/>
  </r>
  <r>
    <d v="2023-12-08T00:00:00"/>
    <x v="1"/>
    <x v="4"/>
    <x v="1801"/>
    <n v="123.15"/>
    <n v="18"/>
    <x v="0"/>
    <x v="1797"/>
    <n v="19.443888888888889"/>
    <x v="0"/>
  </r>
  <r>
    <d v="2023-08-18T00:00:00"/>
    <x v="1"/>
    <x v="0"/>
    <x v="1802"/>
    <n v="122.33"/>
    <n v="2"/>
    <x v="1"/>
    <x v="1798"/>
    <n v="140.48500000000001"/>
    <x v="1"/>
  </r>
  <r>
    <d v="2023-11-14T00:00:00"/>
    <x v="1"/>
    <x v="2"/>
    <x v="1803"/>
    <n v="120.77"/>
    <n v="1"/>
    <x v="1"/>
    <x v="1799"/>
    <n v="186.02"/>
    <x v="1"/>
  </r>
  <r>
    <d v="2023-02-07T00:00:00"/>
    <x v="0"/>
    <x v="4"/>
    <x v="1804"/>
    <n v="245.48"/>
    <n v="24"/>
    <x v="0"/>
    <x v="1800"/>
    <n v="19.555416666666666"/>
    <x v="0"/>
  </r>
  <r>
    <d v="2023-05-08T00:00:00"/>
    <x v="1"/>
    <x v="2"/>
    <x v="1805"/>
    <n v="15.8"/>
    <n v="1"/>
    <x v="1"/>
    <x v="1801"/>
    <n v="75.11"/>
    <x v="1"/>
  </r>
  <r>
    <d v="2023-10-21T00:00:00"/>
    <x v="1"/>
    <x v="1"/>
    <x v="1806"/>
    <n v="22.62"/>
    <n v="1"/>
    <x v="1"/>
    <x v="1802"/>
    <n v="110.81"/>
    <x v="1"/>
  </r>
  <r>
    <d v="2023-12-05T00:00:00"/>
    <x v="1"/>
    <x v="1"/>
    <x v="1807"/>
    <n v="14.6"/>
    <n v="0"/>
    <x v="0"/>
    <x v="1803"/>
    <n v="0"/>
    <x v="0"/>
  </r>
  <r>
    <d v="2023-04-21T00:00:00"/>
    <x v="0"/>
    <x v="5"/>
    <x v="1808"/>
    <n v="172.39"/>
    <n v="7"/>
    <x v="1"/>
    <x v="1804"/>
    <n v="47.652857142857144"/>
    <x v="1"/>
  </r>
  <r>
    <d v="2023-05-02T00:00:00"/>
    <x v="0"/>
    <x v="5"/>
    <x v="1809"/>
    <n v="171.07"/>
    <n v="5"/>
    <x v="1"/>
    <x v="1805"/>
    <n v="82.025999999999996"/>
    <x v="1"/>
  </r>
  <r>
    <d v="2023-01-01T00:00:00"/>
    <x v="1"/>
    <x v="4"/>
    <x v="1810"/>
    <n v="43.1"/>
    <n v="11"/>
    <x v="0"/>
    <x v="1806"/>
    <n v="10.83"/>
    <x v="0"/>
  </r>
  <r>
    <d v="2023-07-05T00:00:00"/>
    <x v="3"/>
    <x v="5"/>
    <x v="1811"/>
    <n v="246.45"/>
    <n v="33"/>
    <x v="0"/>
    <x v="1807"/>
    <n v="13.321818181818182"/>
    <x v="0"/>
  </r>
  <r>
    <d v="2023-04-16T00:00:00"/>
    <x v="1"/>
    <x v="1"/>
    <x v="1812"/>
    <n v="26.65"/>
    <n v="1"/>
    <x v="1"/>
    <x v="1808"/>
    <n v="67.37"/>
    <x v="1"/>
  </r>
  <r>
    <d v="2023-12-15T00:00:00"/>
    <x v="3"/>
    <x v="0"/>
    <x v="1813"/>
    <n v="52.29"/>
    <n v="7"/>
    <x v="0"/>
    <x v="1809"/>
    <n v="15.524285714285714"/>
    <x v="0"/>
  </r>
  <r>
    <d v="2023-02-18T00:00:00"/>
    <x v="1"/>
    <x v="0"/>
    <x v="1814"/>
    <n v="32.9"/>
    <n v="0"/>
    <x v="0"/>
    <x v="1810"/>
    <n v="0"/>
    <x v="0"/>
  </r>
  <r>
    <d v="2023-05-08T00:00:00"/>
    <x v="3"/>
    <x v="5"/>
    <x v="1815"/>
    <n v="45.21"/>
    <n v="2"/>
    <x v="1"/>
    <x v="1811"/>
    <n v="87.47"/>
    <x v="1"/>
  </r>
  <r>
    <d v="2023-10-11T00:00:00"/>
    <x v="0"/>
    <x v="5"/>
    <x v="1816"/>
    <n v="36.590000000000003"/>
    <n v="2"/>
    <x v="1"/>
    <x v="1812"/>
    <n v="85.944999999999993"/>
    <x v="1"/>
  </r>
  <r>
    <d v="2023-11-29T00:00:00"/>
    <x v="1"/>
    <x v="3"/>
    <x v="1817"/>
    <n v="9.42"/>
    <n v="0"/>
    <x v="0"/>
    <x v="1813"/>
    <n v="0"/>
    <x v="0"/>
  </r>
  <r>
    <d v="2023-04-20T00:00:00"/>
    <x v="3"/>
    <x v="2"/>
    <x v="1818"/>
    <n v="99.77"/>
    <n v="16"/>
    <x v="1"/>
    <x v="1814"/>
    <n v="21.066875"/>
    <x v="1"/>
  </r>
  <r>
    <d v="2023-09-06T00:00:00"/>
    <x v="0"/>
    <x v="4"/>
    <x v="1819"/>
    <n v="105.5"/>
    <n v="24"/>
    <x v="1"/>
    <x v="1815"/>
    <n v="16.339166666666667"/>
    <x v="1"/>
  </r>
  <r>
    <d v="2023-06-24T00:00:00"/>
    <x v="0"/>
    <x v="0"/>
    <x v="1820"/>
    <n v="4.74"/>
    <n v="0"/>
    <x v="1"/>
    <x v="1816"/>
    <n v="0"/>
    <x v="1"/>
  </r>
  <r>
    <d v="2023-02-12T00:00:00"/>
    <x v="3"/>
    <x v="5"/>
    <x v="1821"/>
    <n v="68.05"/>
    <n v="4"/>
    <x v="0"/>
    <x v="1817"/>
    <n v="56.585000000000001"/>
    <x v="0"/>
  </r>
  <r>
    <d v="2023-10-10T00:00:00"/>
    <x v="0"/>
    <x v="4"/>
    <x v="1822"/>
    <n v="8.94"/>
    <n v="0"/>
    <x v="1"/>
    <x v="1818"/>
    <n v="0"/>
    <x v="1"/>
  </r>
  <r>
    <d v="2023-07-07T00:00:00"/>
    <x v="1"/>
    <x v="2"/>
    <x v="1823"/>
    <n v="147.47999999999999"/>
    <n v="7"/>
    <x v="1"/>
    <x v="1819"/>
    <n v="26.238571428571426"/>
    <x v="1"/>
  </r>
  <r>
    <d v="2023-05-03T00:00:00"/>
    <x v="3"/>
    <x v="4"/>
    <x v="1824"/>
    <n v="21.5"/>
    <n v="2"/>
    <x v="1"/>
    <x v="1820"/>
    <n v="40.145000000000003"/>
    <x v="1"/>
  </r>
  <r>
    <d v="2023-08-07T00:00:00"/>
    <x v="1"/>
    <x v="3"/>
    <x v="1825"/>
    <n v="94.72"/>
    <n v="11"/>
    <x v="0"/>
    <x v="1821"/>
    <n v="35.155454545454546"/>
    <x v="0"/>
  </r>
  <r>
    <d v="2023-05-22T00:00:00"/>
    <x v="1"/>
    <x v="5"/>
    <x v="587"/>
    <n v="73.400000000000006"/>
    <n v="5"/>
    <x v="0"/>
    <x v="1822"/>
    <n v="48.624000000000002"/>
    <x v="0"/>
  </r>
  <r>
    <d v="2023-07-08T00:00:00"/>
    <x v="1"/>
    <x v="3"/>
    <x v="1826"/>
    <n v="57.5"/>
    <n v="1"/>
    <x v="0"/>
    <x v="1823"/>
    <n v="103.97"/>
    <x v="0"/>
  </r>
  <r>
    <d v="2023-02-01T00:00:00"/>
    <x v="2"/>
    <x v="2"/>
    <x v="1827"/>
    <n v="86.52"/>
    <n v="6"/>
    <x v="1"/>
    <x v="1824"/>
    <n v="66.051666666666662"/>
    <x v="1"/>
  </r>
  <r>
    <d v="2023-01-05T00:00:00"/>
    <x v="3"/>
    <x v="2"/>
    <x v="1828"/>
    <n v="124.75"/>
    <n v="32"/>
    <x v="0"/>
    <x v="1825"/>
    <n v="14.51"/>
    <x v="0"/>
  </r>
  <r>
    <d v="2023-08-01T00:00:00"/>
    <x v="3"/>
    <x v="1"/>
    <x v="1829"/>
    <n v="96.59"/>
    <n v="6"/>
    <x v="1"/>
    <x v="1826"/>
    <n v="55.5"/>
    <x v="1"/>
  </r>
  <r>
    <d v="2023-09-13T00:00:00"/>
    <x v="3"/>
    <x v="5"/>
    <x v="1830"/>
    <n v="16.309999999999999"/>
    <n v="0"/>
    <x v="0"/>
    <x v="1827"/>
    <n v="0"/>
    <x v="0"/>
  </r>
  <r>
    <d v="2023-03-24T00:00:00"/>
    <x v="1"/>
    <x v="3"/>
    <x v="1422"/>
    <n v="52.78"/>
    <n v="2"/>
    <x v="1"/>
    <x v="1162"/>
    <n v="111.27500000000001"/>
    <x v="1"/>
  </r>
  <r>
    <d v="2023-07-14T00:00:00"/>
    <x v="0"/>
    <x v="1"/>
    <x v="1831"/>
    <n v="37.47"/>
    <n v="2"/>
    <x v="1"/>
    <x v="1828"/>
    <n v="69.81"/>
    <x v="1"/>
  </r>
  <r>
    <d v="2023-10-20T00:00:00"/>
    <x v="0"/>
    <x v="5"/>
    <x v="1832"/>
    <n v="172.55"/>
    <n v="12"/>
    <x v="1"/>
    <x v="1829"/>
    <n v="27.470833333333331"/>
    <x v="1"/>
  </r>
  <r>
    <d v="2023-05-25T00:00:00"/>
    <x v="3"/>
    <x v="3"/>
    <x v="1833"/>
    <n v="12.29"/>
    <n v="0"/>
    <x v="1"/>
    <x v="1830"/>
    <n v="0"/>
    <x v="1"/>
  </r>
  <r>
    <d v="2023-06-17T00:00:00"/>
    <x v="2"/>
    <x v="0"/>
    <x v="1834"/>
    <n v="30.75"/>
    <n v="5"/>
    <x v="0"/>
    <x v="1831"/>
    <n v="26.216000000000001"/>
    <x v="0"/>
  </r>
  <r>
    <d v="2023-08-20T00:00:00"/>
    <x v="3"/>
    <x v="2"/>
    <x v="1835"/>
    <n v="11.39"/>
    <n v="0"/>
    <x v="1"/>
    <x v="1832"/>
    <n v="0"/>
    <x v="1"/>
  </r>
  <r>
    <d v="2023-12-08T00:00:00"/>
    <x v="2"/>
    <x v="0"/>
    <x v="1836"/>
    <n v="91.54"/>
    <n v="4"/>
    <x v="0"/>
    <x v="1833"/>
    <n v="95.587500000000006"/>
    <x v="0"/>
  </r>
  <r>
    <d v="2023-01-31T00:00:00"/>
    <x v="0"/>
    <x v="3"/>
    <x v="1837"/>
    <n v="29.53"/>
    <n v="0"/>
    <x v="0"/>
    <x v="1834"/>
    <n v="0"/>
    <x v="0"/>
  </r>
  <r>
    <d v="2023-04-20T00:00:00"/>
    <x v="3"/>
    <x v="0"/>
    <x v="813"/>
    <n v="138.55000000000001"/>
    <n v="5"/>
    <x v="0"/>
    <x v="1835"/>
    <n v="38.902000000000001"/>
    <x v="0"/>
  </r>
  <r>
    <d v="2023-02-20T00:00:00"/>
    <x v="2"/>
    <x v="3"/>
    <x v="1838"/>
    <n v="47.03"/>
    <n v="3"/>
    <x v="0"/>
    <x v="1836"/>
    <n v="41.426666666666669"/>
    <x v="0"/>
  </r>
  <r>
    <d v="2023-12-27T00:00:00"/>
    <x v="1"/>
    <x v="0"/>
    <x v="1839"/>
    <n v="16.36"/>
    <n v="3"/>
    <x v="0"/>
    <x v="1837"/>
    <n v="16.400000000000002"/>
    <x v="0"/>
  </r>
  <r>
    <d v="2023-03-08T00:00:00"/>
    <x v="0"/>
    <x v="5"/>
    <x v="1840"/>
    <n v="6.29"/>
    <n v="0"/>
    <x v="0"/>
    <x v="1838"/>
    <n v="0"/>
    <x v="0"/>
  </r>
  <r>
    <d v="2023-06-23T00:00:00"/>
    <x v="0"/>
    <x v="2"/>
    <x v="1841"/>
    <n v="62.19"/>
    <n v="4"/>
    <x v="1"/>
    <x v="1839"/>
    <n v="62.982500000000002"/>
    <x v="1"/>
  </r>
  <r>
    <d v="2023-10-11T00:00:00"/>
    <x v="2"/>
    <x v="1"/>
    <x v="1842"/>
    <n v="15.09"/>
    <n v="3"/>
    <x v="0"/>
    <x v="1840"/>
    <n v="12.406666666666666"/>
    <x v="0"/>
  </r>
  <r>
    <d v="2023-12-17T00:00:00"/>
    <x v="0"/>
    <x v="0"/>
    <x v="1843"/>
    <n v="253.82"/>
    <n v="16"/>
    <x v="1"/>
    <x v="1841"/>
    <n v="29.771875000000001"/>
    <x v="1"/>
  </r>
  <r>
    <d v="2023-12-24T00:00:00"/>
    <x v="0"/>
    <x v="2"/>
    <x v="1844"/>
    <n v="148.49"/>
    <n v="7"/>
    <x v="0"/>
    <x v="1842"/>
    <n v="46.574285714285715"/>
    <x v="0"/>
  </r>
  <r>
    <d v="2023-01-03T00:00:00"/>
    <x v="0"/>
    <x v="4"/>
    <x v="1845"/>
    <n v="94.4"/>
    <n v="9"/>
    <x v="1"/>
    <x v="1843"/>
    <n v="23.554444444444446"/>
    <x v="1"/>
  </r>
  <r>
    <d v="2023-11-19T00:00:00"/>
    <x v="0"/>
    <x v="5"/>
    <x v="1846"/>
    <n v="301.39"/>
    <n v="12"/>
    <x v="1"/>
    <x v="1844"/>
    <n v="38.110833333333332"/>
    <x v="1"/>
  </r>
  <r>
    <d v="2023-10-13T00:00:00"/>
    <x v="3"/>
    <x v="4"/>
    <x v="1847"/>
    <n v="15.75"/>
    <n v="1"/>
    <x v="0"/>
    <x v="1845"/>
    <n v="72.08"/>
    <x v="0"/>
  </r>
  <r>
    <d v="2023-04-03T00:00:00"/>
    <x v="3"/>
    <x v="0"/>
    <x v="1848"/>
    <n v="36.659999999999997"/>
    <n v="2"/>
    <x v="0"/>
    <x v="1846"/>
    <n v="55.59"/>
    <x v="0"/>
  </r>
  <r>
    <d v="2023-01-28T00:00:00"/>
    <x v="1"/>
    <x v="3"/>
    <x v="1849"/>
    <n v="66.069999999999993"/>
    <n v="5"/>
    <x v="0"/>
    <x v="1847"/>
    <n v="55.603999999999999"/>
    <x v="0"/>
  </r>
  <r>
    <d v="2023-12-19T00:00:00"/>
    <x v="0"/>
    <x v="5"/>
    <x v="1850"/>
    <n v="46.52"/>
    <n v="2"/>
    <x v="1"/>
    <x v="1848"/>
    <n v="57.14"/>
    <x v="1"/>
  </r>
  <r>
    <d v="2023-07-28T00:00:00"/>
    <x v="2"/>
    <x v="3"/>
    <x v="1851"/>
    <n v="35.909999999999997"/>
    <n v="2"/>
    <x v="0"/>
    <x v="1849"/>
    <n v="85.39"/>
    <x v="0"/>
  </r>
  <r>
    <d v="2023-07-09T00:00:00"/>
    <x v="3"/>
    <x v="3"/>
    <x v="1852"/>
    <n v="114.69"/>
    <n v="2"/>
    <x v="0"/>
    <x v="1850"/>
    <n v="62.89"/>
    <x v="0"/>
  </r>
  <r>
    <d v="2023-11-26T00:00:00"/>
    <x v="0"/>
    <x v="5"/>
    <x v="1853"/>
    <n v="66.760000000000005"/>
    <n v="1"/>
    <x v="0"/>
    <x v="1851"/>
    <n v="99.95"/>
    <x v="0"/>
  </r>
  <r>
    <d v="2023-01-10T00:00:00"/>
    <x v="2"/>
    <x v="0"/>
    <x v="1854"/>
    <n v="49.76"/>
    <n v="3"/>
    <x v="1"/>
    <x v="1852"/>
    <n v="74.983333333333334"/>
    <x v="1"/>
  </r>
  <r>
    <d v="2023-07-02T00:00:00"/>
    <x v="0"/>
    <x v="3"/>
    <x v="1855"/>
    <n v="115.56"/>
    <n v="35"/>
    <x v="1"/>
    <x v="1853"/>
    <n v="14.026857142857143"/>
    <x v="1"/>
  </r>
  <r>
    <d v="2023-09-16T00:00:00"/>
    <x v="2"/>
    <x v="1"/>
    <x v="1856"/>
    <n v="146.44999999999999"/>
    <n v="19"/>
    <x v="0"/>
    <x v="1854"/>
    <n v="24.699473684210528"/>
    <x v="0"/>
  </r>
  <r>
    <d v="2023-11-10T00:00:00"/>
    <x v="0"/>
    <x v="5"/>
    <x v="1857"/>
    <n v="9.59"/>
    <n v="0"/>
    <x v="1"/>
    <x v="1855"/>
    <n v="0"/>
    <x v="1"/>
  </r>
  <r>
    <d v="2023-04-28T00:00:00"/>
    <x v="0"/>
    <x v="2"/>
    <x v="1858"/>
    <n v="6.22"/>
    <n v="1"/>
    <x v="1"/>
    <x v="1856"/>
    <n v="28.61"/>
    <x v="1"/>
  </r>
  <r>
    <d v="2023-05-26T00:00:00"/>
    <x v="3"/>
    <x v="5"/>
    <x v="1859"/>
    <n v="218.47"/>
    <n v="4"/>
    <x v="1"/>
    <x v="1857"/>
    <n v="76.272499999999994"/>
    <x v="1"/>
  </r>
  <r>
    <d v="2023-07-02T00:00:00"/>
    <x v="2"/>
    <x v="4"/>
    <x v="1860"/>
    <n v="297.88"/>
    <n v="6"/>
    <x v="1"/>
    <x v="1858"/>
    <n v="74.004999999999995"/>
    <x v="1"/>
  </r>
  <r>
    <d v="2023-10-10T00:00:00"/>
    <x v="3"/>
    <x v="0"/>
    <x v="1861"/>
    <n v="38.29"/>
    <n v="1"/>
    <x v="1"/>
    <x v="1859"/>
    <n v="69.77"/>
    <x v="1"/>
  </r>
  <r>
    <d v="2023-07-23T00:00:00"/>
    <x v="2"/>
    <x v="4"/>
    <x v="1862"/>
    <n v="26.91"/>
    <n v="1"/>
    <x v="1"/>
    <x v="1860"/>
    <n v="50.04"/>
    <x v="1"/>
  </r>
  <r>
    <d v="2023-09-08T00:00:00"/>
    <x v="0"/>
    <x v="3"/>
    <x v="1863"/>
    <n v="150.05000000000001"/>
    <n v="2"/>
    <x v="0"/>
    <x v="1861"/>
    <n v="90.375"/>
    <x v="0"/>
  </r>
  <r>
    <d v="2023-04-18T00:00:00"/>
    <x v="2"/>
    <x v="2"/>
    <x v="1864"/>
    <n v="89.67"/>
    <n v="17"/>
    <x v="0"/>
    <x v="1862"/>
    <n v="20.002352941176472"/>
    <x v="0"/>
  </r>
  <r>
    <d v="2023-01-30T00:00:00"/>
    <x v="1"/>
    <x v="0"/>
    <x v="1865"/>
    <n v="57.02"/>
    <n v="3"/>
    <x v="1"/>
    <x v="1863"/>
    <n v="84.043333333333337"/>
    <x v="1"/>
  </r>
  <r>
    <d v="2023-05-24T00:00:00"/>
    <x v="3"/>
    <x v="4"/>
    <x v="1866"/>
    <n v="19.27"/>
    <n v="2"/>
    <x v="0"/>
    <x v="1864"/>
    <n v="36.784999999999997"/>
    <x v="0"/>
  </r>
  <r>
    <d v="2023-02-01T00:00:00"/>
    <x v="1"/>
    <x v="2"/>
    <x v="1867"/>
    <n v="145.19"/>
    <n v="29"/>
    <x v="1"/>
    <x v="1865"/>
    <n v="13.977586206896552"/>
    <x v="1"/>
  </r>
  <r>
    <d v="2023-01-19T00:00:00"/>
    <x v="2"/>
    <x v="2"/>
    <x v="1868"/>
    <n v="9"/>
    <n v="0"/>
    <x v="0"/>
    <x v="1866"/>
    <n v="0"/>
    <x v="0"/>
  </r>
  <r>
    <d v="2023-11-07T00:00:00"/>
    <x v="2"/>
    <x v="5"/>
    <x v="1869"/>
    <n v="91.93"/>
    <n v="6"/>
    <x v="1"/>
    <x v="1867"/>
    <n v="41.696666666666665"/>
    <x v="1"/>
  </r>
  <r>
    <d v="2023-12-19T00:00:00"/>
    <x v="3"/>
    <x v="4"/>
    <x v="1870"/>
    <n v="147.22"/>
    <n v="10"/>
    <x v="0"/>
    <x v="1868"/>
    <n v="36.71"/>
    <x v="0"/>
  </r>
  <r>
    <d v="2023-03-24T00:00:00"/>
    <x v="3"/>
    <x v="4"/>
    <x v="1871"/>
    <n v="105.74"/>
    <n v="7"/>
    <x v="0"/>
    <x v="1869"/>
    <n v="56.261428571428567"/>
    <x v="0"/>
  </r>
  <r>
    <d v="2023-01-08T00:00:00"/>
    <x v="1"/>
    <x v="4"/>
    <x v="1872"/>
    <n v="319.33"/>
    <n v="20"/>
    <x v="0"/>
    <x v="1870"/>
    <n v="21.497999999999998"/>
    <x v="0"/>
  </r>
  <r>
    <d v="2023-10-07T00:00:00"/>
    <x v="3"/>
    <x v="3"/>
    <x v="1873"/>
    <n v="16.21"/>
    <n v="0"/>
    <x v="0"/>
    <x v="1871"/>
    <n v="0"/>
    <x v="0"/>
  </r>
  <r>
    <d v="2023-07-19T00:00:00"/>
    <x v="2"/>
    <x v="3"/>
    <x v="1874"/>
    <n v="142.78"/>
    <n v="5"/>
    <x v="1"/>
    <x v="1872"/>
    <n v="60.003999999999998"/>
    <x v="1"/>
  </r>
  <r>
    <d v="2023-04-15T00:00:00"/>
    <x v="1"/>
    <x v="4"/>
    <x v="1875"/>
    <n v="29.24"/>
    <n v="6"/>
    <x v="0"/>
    <x v="1873"/>
    <n v="17.085000000000001"/>
    <x v="0"/>
  </r>
  <r>
    <d v="2023-07-04T00:00:00"/>
    <x v="3"/>
    <x v="3"/>
    <x v="1876"/>
    <n v="41.39"/>
    <n v="2"/>
    <x v="0"/>
    <x v="1874"/>
    <n v="38.06"/>
    <x v="0"/>
  </r>
  <r>
    <d v="2023-11-19T00:00:00"/>
    <x v="2"/>
    <x v="0"/>
    <x v="1877"/>
    <n v="37.299999999999997"/>
    <n v="1"/>
    <x v="0"/>
    <x v="1875"/>
    <n v="61.79"/>
    <x v="0"/>
  </r>
  <r>
    <d v="2023-05-22T00:00:00"/>
    <x v="1"/>
    <x v="1"/>
    <x v="1878"/>
    <n v="15.95"/>
    <n v="0"/>
    <x v="0"/>
    <x v="1876"/>
    <n v="0"/>
    <x v="0"/>
  </r>
  <r>
    <d v="2023-05-27T00:00:00"/>
    <x v="2"/>
    <x v="5"/>
    <x v="1879"/>
    <n v="121.64"/>
    <n v="3"/>
    <x v="1"/>
    <x v="1877"/>
    <n v="69.786666666666676"/>
    <x v="1"/>
  </r>
  <r>
    <d v="2023-01-27T00:00:00"/>
    <x v="1"/>
    <x v="0"/>
    <x v="1880"/>
    <n v="29.23"/>
    <n v="1"/>
    <x v="0"/>
    <x v="1878"/>
    <n v="59.24"/>
    <x v="0"/>
  </r>
  <r>
    <d v="2023-05-14T00:00:00"/>
    <x v="1"/>
    <x v="0"/>
    <x v="1881"/>
    <n v="122.86"/>
    <n v="5"/>
    <x v="0"/>
    <x v="1879"/>
    <n v="95.75800000000001"/>
    <x v="0"/>
  </r>
  <r>
    <d v="2023-06-24T00:00:00"/>
    <x v="0"/>
    <x v="0"/>
    <x v="1882"/>
    <n v="22.29"/>
    <n v="2"/>
    <x v="1"/>
    <x v="1880"/>
    <n v="46.23"/>
    <x v="1"/>
  </r>
  <r>
    <d v="2023-09-07T00:00:00"/>
    <x v="0"/>
    <x v="1"/>
    <x v="1883"/>
    <n v="405.25"/>
    <n v="14"/>
    <x v="0"/>
    <x v="1881"/>
    <n v="34.678571428571431"/>
    <x v="0"/>
  </r>
  <r>
    <d v="2023-03-08T00:00:00"/>
    <x v="3"/>
    <x v="3"/>
    <x v="1884"/>
    <n v="151.35"/>
    <n v="3"/>
    <x v="0"/>
    <x v="1882"/>
    <n v="78.723333333333329"/>
    <x v="0"/>
  </r>
  <r>
    <d v="2023-03-21T00:00:00"/>
    <x v="0"/>
    <x v="5"/>
    <x v="1885"/>
    <n v="96.46"/>
    <n v="4"/>
    <x v="0"/>
    <x v="1883"/>
    <n v="98.487499999999997"/>
    <x v="0"/>
  </r>
  <r>
    <d v="2023-06-21T00:00:00"/>
    <x v="1"/>
    <x v="2"/>
    <x v="1886"/>
    <n v="193.81"/>
    <n v="21"/>
    <x v="0"/>
    <x v="1884"/>
    <n v="17.247142857142858"/>
    <x v="0"/>
  </r>
  <r>
    <d v="2023-04-26T00:00:00"/>
    <x v="2"/>
    <x v="5"/>
    <x v="1887"/>
    <n v="37.380000000000003"/>
    <n v="1"/>
    <x v="0"/>
    <x v="1885"/>
    <n v="88.99"/>
    <x v="0"/>
  </r>
  <r>
    <d v="2023-10-30T00:00:00"/>
    <x v="0"/>
    <x v="2"/>
    <x v="1888"/>
    <n v="282.45999999999998"/>
    <n v="14"/>
    <x v="0"/>
    <x v="1886"/>
    <n v="30.883571428571429"/>
    <x v="0"/>
  </r>
  <r>
    <d v="2023-02-06T00:00:00"/>
    <x v="2"/>
    <x v="0"/>
    <x v="1889"/>
    <n v="8.07"/>
    <n v="2"/>
    <x v="0"/>
    <x v="1887"/>
    <n v="13.33"/>
    <x v="0"/>
  </r>
  <r>
    <d v="2023-11-07T00:00:00"/>
    <x v="2"/>
    <x v="5"/>
    <x v="1890"/>
    <n v="90.4"/>
    <n v="2"/>
    <x v="1"/>
    <x v="1888"/>
    <n v="88.72"/>
    <x v="1"/>
  </r>
  <r>
    <d v="2023-10-20T00:00:00"/>
    <x v="2"/>
    <x v="1"/>
    <x v="1891"/>
    <n v="104.31"/>
    <n v="5"/>
    <x v="1"/>
    <x v="1889"/>
    <n v="86.488"/>
    <x v="1"/>
  </r>
  <r>
    <d v="2023-09-24T00:00:00"/>
    <x v="2"/>
    <x v="1"/>
    <x v="1892"/>
    <n v="54.17"/>
    <n v="1"/>
    <x v="1"/>
    <x v="1890"/>
    <n v="84.16"/>
    <x v="1"/>
  </r>
  <r>
    <d v="2023-11-14T00:00:00"/>
    <x v="0"/>
    <x v="4"/>
    <x v="1893"/>
    <n v="150.47999999999999"/>
    <n v="5"/>
    <x v="0"/>
    <x v="1891"/>
    <n v="75.5"/>
    <x v="0"/>
  </r>
  <r>
    <d v="2023-12-16T00:00:00"/>
    <x v="0"/>
    <x v="0"/>
    <x v="1894"/>
    <n v="468.99"/>
    <n v="9"/>
    <x v="0"/>
    <x v="1892"/>
    <n v="55.497777777777777"/>
    <x v="0"/>
  </r>
  <r>
    <d v="2023-12-20T00:00:00"/>
    <x v="2"/>
    <x v="0"/>
    <x v="1895"/>
    <n v="50.26"/>
    <n v="1"/>
    <x v="0"/>
    <x v="1893"/>
    <n v="139.27000000000001"/>
    <x v="0"/>
  </r>
  <r>
    <d v="2023-10-01T00:00:00"/>
    <x v="2"/>
    <x v="3"/>
    <x v="1896"/>
    <n v="14.11"/>
    <n v="0"/>
    <x v="1"/>
    <x v="1894"/>
    <n v="0"/>
    <x v="1"/>
  </r>
  <r>
    <d v="2023-04-09T00:00:00"/>
    <x v="0"/>
    <x v="1"/>
    <x v="1897"/>
    <n v="148.93"/>
    <n v="5"/>
    <x v="0"/>
    <x v="1895"/>
    <n v="59.391999999999996"/>
    <x v="0"/>
  </r>
  <r>
    <d v="2023-12-22T00:00:00"/>
    <x v="2"/>
    <x v="2"/>
    <x v="1898"/>
    <n v="134.72999999999999"/>
    <n v="7"/>
    <x v="1"/>
    <x v="1896"/>
    <n v="20.204285714285714"/>
    <x v="1"/>
  </r>
  <r>
    <d v="2023-03-16T00:00:00"/>
    <x v="0"/>
    <x v="3"/>
    <x v="1899"/>
    <n v="208.99"/>
    <n v="2"/>
    <x v="1"/>
    <x v="1897"/>
    <n v="137.215"/>
    <x v="1"/>
  </r>
  <r>
    <d v="2023-06-24T00:00:00"/>
    <x v="1"/>
    <x v="3"/>
    <x v="1900"/>
    <n v="30.75"/>
    <n v="0"/>
    <x v="0"/>
    <x v="1898"/>
    <n v="0"/>
    <x v="0"/>
  </r>
  <r>
    <d v="2023-09-04T00:00:00"/>
    <x v="2"/>
    <x v="5"/>
    <x v="1901"/>
    <n v="87.38"/>
    <n v="10"/>
    <x v="0"/>
    <x v="1899"/>
    <n v="36.442999999999998"/>
    <x v="0"/>
  </r>
  <r>
    <d v="2023-07-12T00:00:00"/>
    <x v="3"/>
    <x v="4"/>
    <x v="1902"/>
    <n v="68.09"/>
    <n v="1"/>
    <x v="1"/>
    <x v="1900"/>
    <n v="121.93"/>
    <x v="1"/>
  </r>
  <r>
    <d v="2023-04-21T00:00:00"/>
    <x v="2"/>
    <x v="3"/>
    <x v="1903"/>
    <n v="214.67"/>
    <n v="20"/>
    <x v="0"/>
    <x v="1901"/>
    <n v="16.631"/>
    <x v="0"/>
  </r>
  <r>
    <d v="2023-11-05T00:00:00"/>
    <x v="2"/>
    <x v="4"/>
    <x v="1904"/>
    <n v="76.819999999999993"/>
    <n v="3"/>
    <x v="1"/>
    <x v="1902"/>
    <n v="87.07"/>
    <x v="1"/>
  </r>
  <r>
    <d v="2023-02-12T00:00:00"/>
    <x v="0"/>
    <x v="5"/>
    <x v="1905"/>
    <n v="92.24"/>
    <n v="4"/>
    <x v="1"/>
    <x v="1903"/>
    <n v="96.017499999999998"/>
    <x v="1"/>
  </r>
  <r>
    <d v="2023-12-20T00:00:00"/>
    <x v="3"/>
    <x v="5"/>
    <x v="1906"/>
    <n v="92.79"/>
    <n v="2"/>
    <x v="1"/>
    <x v="1904"/>
    <n v="111.295"/>
    <x v="1"/>
  </r>
  <r>
    <d v="2023-11-07T00:00:00"/>
    <x v="2"/>
    <x v="4"/>
    <x v="1907"/>
    <n v="26.34"/>
    <n v="0"/>
    <x v="0"/>
    <x v="1905"/>
    <n v="0"/>
    <x v="0"/>
  </r>
  <r>
    <d v="2023-11-21T00:00:00"/>
    <x v="3"/>
    <x v="0"/>
    <x v="1908"/>
    <n v="90.54"/>
    <n v="5"/>
    <x v="0"/>
    <x v="1906"/>
    <n v="82.897999999999996"/>
    <x v="0"/>
  </r>
  <r>
    <d v="2023-03-06T00:00:00"/>
    <x v="3"/>
    <x v="3"/>
    <x v="1909"/>
    <n v="120.34"/>
    <n v="5"/>
    <x v="1"/>
    <x v="1907"/>
    <n v="50.072000000000003"/>
    <x v="1"/>
  </r>
  <r>
    <d v="2023-01-12T00:00:00"/>
    <x v="1"/>
    <x v="3"/>
    <x v="1910"/>
    <n v="139.44"/>
    <n v="11"/>
    <x v="0"/>
    <x v="1908"/>
    <n v="44.325454545454541"/>
    <x v="0"/>
  </r>
  <r>
    <d v="2023-09-29T00:00:00"/>
    <x v="0"/>
    <x v="1"/>
    <x v="1911"/>
    <n v="155.87"/>
    <n v="4"/>
    <x v="1"/>
    <x v="1909"/>
    <n v="85.355000000000004"/>
    <x v="1"/>
  </r>
  <r>
    <d v="2023-12-03T00:00:00"/>
    <x v="1"/>
    <x v="0"/>
    <x v="1912"/>
    <n v="40.299999999999997"/>
    <n v="3"/>
    <x v="1"/>
    <x v="1910"/>
    <n v="63.556666666666665"/>
    <x v="1"/>
  </r>
  <r>
    <d v="2023-04-01T00:00:00"/>
    <x v="3"/>
    <x v="5"/>
    <x v="1913"/>
    <n v="28.87"/>
    <n v="3"/>
    <x v="0"/>
    <x v="1911"/>
    <n v="34.823333333333331"/>
    <x v="0"/>
  </r>
  <r>
    <d v="2023-08-10T00:00:00"/>
    <x v="1"/>
    <x v="3"/>
    <x v="1914"/>
    <n v="70.319999999999993"/>
    <n v="2"/>
    <x v="1"/>
    <x v="1912"/>
    <n v="120.05500000000001"/>
    <x v="1"/>
  </r>
  <r>
    <d v="2023-04-01T00:00:00"/>
    <x v="3"/>
    <x v="4"/>
    <x v="1915"/>
    <n v="226.69"/>
    <n v="35"/>
    <x v="0"/>
    <x v="1913"/>
    <n v="12.815142857142856"/>
    <x v="0"/>
  </r>
  <r>
    <d v="2023-10-11T00:00:00"/>
    <x v="1"/>
    <x v="1"/>
    <x v="1916"/>
    <n v="41.53"/>
    <n v="7"/>
    <x v="0"/>
    <x v="1914"/>
    <n v="28.362857142857141"/>
    <x v="0"/>
  </r>
  <r>
    <d v="2023-01-08T00:00:00"/>
    <x v="0"/>
    <x v="1"/>
    <x v="1917"/>
    <n v="45.62"/>
    <n v="1"/>
    <x v="1"/>
    <x v="1915"/>
    <n v="133.91999999999999"/>
    <x v="1"/>
  </r>
  <r>
    <d v="2023-08-15T00:00:00"/>
    <x v="1"/>
    <x v="2"/>
    <x v="1918"/>
    <n v="112.29"/>
    <n v="5"/>
    <x v="1"/>
    <x v="1916"/>
    <n v="99.841999999999999"/>
    <x v="1"/>
  </r>
  <r>
    <d v="2023-03-26T00:00:00"/>
    <x v="3"/>
    <x v="4"/>
    <x v="1919"/>
    <n v="24.14"/>
    <n v="1"/>
    <x v="0"/>
    <x v="1917"/>
    <n v="85.46"/>
    <x v="0"/>
  </r>
  <r>
    <d v="2023-11-17T00:00:00"/>
    <x v="2"/>
    <x v="4"/>
    <x v="1920"/>
    <n v="127.45"/>
    <n v="10"/>
    <x v="0"/>
    <x v="1918"/>
    <n v="46.017000000000003"/>
    <x v="0"/>
  </r>
  <r>
    <d v="2023-05-31T00:00:00"/>
    <x v="3"/>
    <x v="2"/>
    <x v="1921"/>
    <n v="26.93"/>
    <n v="0"/>
    <x v="1"/>
    <x v="1919"/>
    <n v="0"/>
    <x v="1"/>
  </r>
  <r>
    <d v="2023-02-07T00:00:00"/>
    <x v="2"/>
    <x v="3"/>
    <x v="1922"/>
    <n v="172.07"/>
    <n v="6"/>
    <x v="0"/>
    <x v="1920"/>
    <n v="77.903333333333336"/>
    <x v="0"/>
  </r>
  <r>
    <d v="2023-02-06T00:00:00"/>
    <x v="2"/>
    <x v="0"/>
    <x v="1923"/>
    <n v="131.88999999999999"/>
    <n v="40"/>
    <x v="0"/>
    <x v="1462"/>
    <n v="10.909749999999999"/>
    <x v="0"/>
  </r>
  <r>
    <d v="2023-03-01T00:00:00"/>
    <x v="3"/>
    <x v="1"/>
    <x v="1924"/>
    <n v="8.0399999999999991"/>
    <n v="3"/>
    <x v="1"/>
    <x v="1921"/>
    <n v="10.946666666666667"/>
    <x v="1"/>
  </r>
  <r>
    <d v="2023-09-11T00:00:00"/>
    <x v="0"/>
    <x v="5"/>
    <x v="1925"/>
    <n v="54.79"/>
    <n v="5"/>
    <x v="1"/>
    <x v="1922"/>
    <n v="46.555999999999997"/>
    <x v="1"/>
  </r>
  <r>
    <d v="2023-01-05T00:00:00"/>
    <x v="1"/>
    <x v="1"/>
    <x v="973"/>
    <n v="125.28"/>
    <n v="8"/>
    <x v="1"/>
    <x v="1923"/>
    <n v="28.315000000000001"/>
    <x v="1"/>
  </r>
  <r>
    <d v="2023-03-13T00:00:00"/>
    <x v="0"/>
    <x v="3"/>
    <x v="1926"/>
    <n v="127.33"/>
    <n v="5"/>
    <x v="1"/>
    <x v="1924"/>
    <n v="96.415999999999997"/>
    <x v="1"/>
  </r>
  <r>
    <d v="2023-09-20T00:00:00"/>
    <x v="0"/>
    <x v="1"/>
    <x v="1927"/>
    <n v="12.65"/>
    <n v="1"/>
    <x v="1"/>
    <x v="1925"/>
    <n v="26.21"/>
    <x v="1"/>
  </r>
  <r>
    <d v="2023-12-16T00:00:00"/>
    <x v="1"/>
    <x v="2"/>
    <x v="1928"/>
    <n v="131.33000000000001"/>
    <n v="5"/>
    <x v="0"/>
    <x v="1926"/>
    <n v="70.085999999999999"/>
    <x v="0"/>
  </r>
  <r>
    <d v="2023-10-11T00:00:00"/>
    <x v="3"/>
    <x v="1"/>
    <x v="1929"/>
    <n v="81.05"/>
    <n v="8"/>
    <x v="0"/>
    <x v="1927"/>
    <n v="46.121250000000003"/>
    <x v="0"/>
  </r>
  <r>
    <d v="2023-08-23T00:00:00"/>
    <x v="0"/>
    <x v="3"/>
    <x v="1930"/>
    <n v="74.78"/>
    <n v="2"/>
    <x v="1"/>
    <x v="1928"/>
    <n v="143.005"/>
    <x v="1"/>
  </r>
  <r>
    <d v="2023-10-26T00:00:00"/>
    <x v="3"/>
    <x v="3"/>
    <x v="1931"/>
    <n v="130.41999999999999"/>
    <n v="4"/>
    <x v="0"/>
    <x v="1929"/>
    <n v="39.365000000000002"/>
    <x v="0"/>
  </r>
  <r>
    <d v="2023-11-11T00:00:00"/>
    <x v="3"/>
    <x v="5"/>
    <x v="1932"/>
    <n v="61.05"/>
    <n v="4"/>
    <x v="1"/>
    <x v="1930"/>
    <n v="75.045000000000002"/>
    <x v="1"/>
  </r>
  <r>
    <d v="2023-06-15T00:00:00"/>
    <x v="2"/>
    <x v="1"/>
    <x v="1933"/>
    <n v="43.39"/>
    <n v="4"/>
    <x v="1"/>
    <x v="1931"/>
    <n v="48.727499999999999"/>
    <x v="1"/>
  </r>
  <r>
    <d v="2023-02-19T00:00:00"/>
    <x v="0"/>
    <x v="3"/>
    <x v="1934"/>
    <n v="115.5"/>
    <n v="3"/>
    <x v="1"/>
    <x v="1932"/>
    <n v="97.65666666666668"/>
    <x v="1"/>
  </r>
  <r>
    <d v="2023-08-20T00:00:00"/>
    <x v="3"/>
    <x v="1"/>
    <x v="1935"/>
    <n v="74.63"/>
    <n v="20"/>
    <x v="0"/>
    <x v="1933"/>
    <n v="13.233500000000001"/>
    <x v="0"/>
  </r>
  <r>
    <d v="2023-04-17T00:00:00"/>
    <x v="1"/>
    <x v="4"/>
    <x v="1936"/>
    <n v="108.68"/>
    <n v="27"/>
    <x v="0"/>
    <x v="1934"/>
    <n v="13.738518518518518"/>
    <x v="0"/>
  </r>
  <r>
    <d v="2023-10-31T00:00:00"/>
    <x v="1"/>
    <x v="4"/>
    <x v="1937"/>
    <n v="51.76"/>
    <n v="14"/>
    <x v="0"/>
    <x v="1935"/>
    <n v="12.080714285714285"/>
    <x v="0"/>
  </r>
  <r>
    <d v="2023-10-23T00:00:00"/>
    <x v="0"/>
    <x v="1"/>
    <x v="1938"/>
    <n v="9.24"/>
    <n v="1"/>
    <x v="1"/>
    <x v="1936"/>
    <n v="28.39"/>
    <x v="1"/>
  </r>
  <r>
    <d v="2023-03-21T00:00:00"/>
    <x v="3"/>
    <x v="3"/>
    <x v="1939"/>
    <n v="134.65"/>
    <n v="2"/>
    <x v="0"/>
    <x v="1937"/>
    <n v="112.075"/>
    <x v="0"/>
  </r>
  <r>
    <d v="2023-03-11T00:00:00"/>
    <x v="2"/>
    <x v="4"/>
    <x v="1940"/>
    <n v="149.03"/>
    <n v="5"/>
    <x v="0"/>
    <x v="1938"/>
    <n v="51.822000000000003"/>
    <x v="0"/>
  </r>
  <r>
    <d v="2023-10-03T00:00:00"/>
    <x v="2"/>
    <x v="2"/>
    <x v="1941"/>
    <n v="78.2"/>
    <n v="3"/>
    <x v="1"/>
    <x v="1939"/>
    <n v="35.993333333333332"/>
    <x v="1"/>
  </r>
  <r>
    <d v="2023-04-13T00:00:00"/>
    <x v="3"/>
    <x v="3"/>
    <x v="1942"/>
    <n v="340.05"/>
    <n v="10"/>
    <x v="1"/>
    <x v="1940"/>
    <n v="39.507999999999996"/>
    <x v="1"/>
  </r>
  <r>
    <d v="2023-04-20T00:00:00"/>
    <x v="0"/>
    <x v="2"/>
    <x v="1943"/>
    <n v="16.829999999999998"/>
    <n v="0"/>
    <x v="1"/>
    <x v="1941"/>
    <n v="0"/>
    <x v="1"/>
  </r>
  <r>
    <d v="2023-01-01T00:00:00"/>
    <x v="2"/>
    <x v="0"/>
    <x v="1944"/>
    <n v="230.27"/>
    <n v="15"/>
    <x v="0"/>
    <x v="1942"/>
    <n v="18.158000000000001"/>
    <x v="0"/>
  </r>
  <r>
    <d v="2023-03-16T00:00:00"/>
    <x v="3"/>
    <x v="3"/>
    <x v="1945"/>
    <n v="188.12"/>
    <n v="4"/>
    <x v="0"/>
    <x v="1943"/>
    <n v="112.41"/>
    <x v="0"/>
  </r>
  <r>
    <d v="2023-06-18T00:00:00"/>
    <x v="2"/>
    <x v="1"/>
    <x v="1946"/>
    <n v="53.87"/>
    <n v="4"/>
    <x v="0"/>
    <x v="1944"/>
    <n v="59.61"/>
    <x v="0"/>
  </r>
  <r>
    <d v="2023-11-05T00:00:00"/>
    <x v="3"/>
    <x v="1"/>
    <x v="1947"/>
    <n v="28.63"/>
    <n v="1"/>
    <x v="1"/>
    <x v="1945"/>
    <n v="112.5"/>
    <x v="1"/>
  </r>
  <r>
    <d v="2023-06-25T00:00:00"/>
    <x v="2"/>
    <x v="1"/>
    <x v="1948"/>
    <n v="88.99"/>
    <n v="3"/>
    <x v="0"/>
    <x v="1946"/>
    <n v="82.893333333333331"/>
    <x v="0"/>
  </r>
  <r>
    <d v="2023-02-04T00:00:00"/>
    <x v="2"/>
    <x v="2"/>
    <x v="1949"/>
    <n v="96.84"/>
    <n v="5"/>
    <x v="0"/>
    <x v="1947"/>
    <n v="75.358000000000004"/>
    <x v="0"/>
  </r>
  <r>
    <d v="2023-09-05T00:00:00"/>
    <x v="1"/>
    <x v="3"/>
    <x v="1950"/>
    <n v="137.32"/>
    <n v="4"/>
    <x v="1"/>
    <x v="1948"/>
    <n v="110.7225"/>
    <x v="1"/>
  </r>
  <r>
    <d v="2023-08-27T00:00:00"/>
    <x v="3"/>
    <x v="2"/>
    <x v="1951"/>
    <n v="17.73"/>
    <n v="2"/>
    <x v="0"/>
    <x v="1949"/>
    <n v="37.92"/>
    <x v="0"/>
  </r>
  <r>
    <d v="2023-05-22T00:00:00"/>
    <x v="0"/>
    <x v="5"/>
    <x v="1952"/>
    <n v="142.01"/>
    <n v="5"/>
    <x v="0"/>
    <x v="1950"/>
    <n v="65.722000000000008"/>
    <x v="0"/>
  </r>
  <r>
    <d v="2023-01-20T00:00:00"/>
    <x v="1"/>
    <x v="2"/>
    <x v="1953"/>
    <n v="23.49"/>
    <n v="0"/>
    <x v="0"/>
    <x v="1951"/>
    <n v="0"/>
    <x v="0"/>
  </r>
  <r>
    <d v="2023-10-05T00:00:00"/>
    <x v="0"/>
    <x v="4"/>
    <x v="1954"/>
    <n v="45.08"/>
    <n v="3"/>
    <x v="0"/>
    <x v="1952"/>
    <n v="71.726666666666674"/>
    <x v="0"/>
  </r>
  <r>
    <d v="2023-05-12T00:00:00"/>
    <x v="2"/>
    <x v="3"/>
    <x v="1191"/>
    <n v="93.06"/>
    <n v="4"/>
    <x v="0"/>
    <x v="1953"/>
    <n v="88.36"/>
    <x v="0"/>
  </r>
  <r>
    <d v="2023-10-21T00:00:00"/>
    <x v="1"/>
    <x v="4"/>
    <x v="1955"/>
    <n v="166.08"/>
    <n v="2"/>
    <x v="0"/>
    <x v="1954"/>
    <n v="90.75"/>
    <x v="0"/>
  </r>
  <r>
    <d v="2023-04-25T00:00:00"/>
    <x v="1"/>
    <x v="0"/>
    <x v="1956"/>
    <n v="138.86000000000001"/>
    <n v="4"/>
    <x v="0"/>
    <x v="1955"/>
    <n v="77.177499999999995"/>
    <x v="0"/>
  </r>
  <r>
    <d v="2023-02-21T00:00:00"/>
    <x v="2"/>
    <x v="1"/>
    <x v="1957"/>
    <n v="107.57"/>
    <n v="14"/>
    <x v="1"/>
    <x v="1956"/>
    <n v="16.688571428571429"/>
    <x v="1"/>
  </r>
  <r>
    <d v="2023-10-10T00:00:00"/>
    <x v="3"/>
    <x v="1"/>
    <x v="1958"/>
    <n v="34.6"/>
    <n v="5"/>
    <x v="1"/>
    <x v="1957"/>
    <n v="17.893999999999998"/>
    <x v="1"/>
  </r>
  <r>
    <d v="2023-10-10T00:00:00"/>
    <x v="0"/>
    <x v="4"/>
    <x v="1152"/>
    <n v="56.12"/>
    <n v="2"/>
    <x v="1"/>
    <x v="1958"/>
    <n v="88.364999999999995"/>
    <x v="1"/>
  </r>
  <r>
    <d v="2023-03-28T00:00:00"/>
    <x v="0"/>
    <x v="2"/>
    <x v="1959"/>
    <n v="79.05"/>
    <n v="10"/>
    <x v="0"/>
    <x v="1959"/>
    <n v="38.822000000000003"/>
    <x v="0"/>
  </r>
  <r>
    <d v="2023-12-17T00:00:00"/>
    <x v="1"/>
    <x v="3"/>
    <x v="1602"/>
    <n v="16.829999999999998"/>
    <n v="2"/>
    <x v="0"/>
    <x v="1960"/>
    <n v="40.765000000000001"/>
    <x v="0"/>
  </r>
  <r>
    <d v="2023-11-15T00:00:00"/>
    <x v="2"/>
    <x v="2"/>
    <x v="1960"/>
    <n v="148.01"/>
    <n v="5"/>
    <x v="1"/>
    <x v="1961"/>
    <n v="91.715999999999994"/>
    <x v="1"/>
  </r>
  <r>
    <d v="2023-01-26T00:00:00"/>
    <x v="0"/>
    <x v="4"/>
    <x v="454"/>
    <n v="34.229999999999997"/>
    <n v="3"/>
    <x v="1"/>
    <x v="1962"/>
    <n v="37.736666666666665"/>
    <x v="1"/>
  </r>
  <r>
    <d v="2023-09-17T00:00:00"/>
    <x v="0"/>
    <x v="3"/>
    <x v="1961"/>
    <n v="60.7"/>
    <n v="4"/>
    <x v="1"/>
    <x v="1963"/>
    <n v="54.625"/>
    <x v="1"/>
  </r>
  <r>
    <d v="2023-06-21T00:00:00"/>
    <x v="3"/>
    <x v="1"/>
    <x v="1962"/>
    <n v="104.23"/>
    <n v="4"/>
    <x v="0"/>
    <x v="1964"/>
    <n v="90.237499999999997"/>
    <x v="0"/>
  </r>
  <r>
    <d v="2023-03-16T00:00:00"/>
    <x v="2"/>
    <x v="1"/>
    <x v="1963"/>
    <n v="112.23"/>
    <n v="8"/>
    <x v="1"/>
    <x v="1965"/>
    <n v="53.402500000000003"/>
    <x v="1"/>
  </r>
  <r>
    <d v="2023-03-19T00:00:00"/>
    <x v="2"/>
    <x v="5"/>
    <x v="1964"/>
    <n v="103.08"/>
    <n v="12"/>
    <x v="0"/>
    <x v="1966"/>
    <n v="28.658333333333331"/>
    <x v="0"/>
  </r>
  <r>
    <d v="2023-10-17T00:00:00"/>
    <x v="2"/>
    <x v="4"/>
    <x v="1965"/>
    <n v="357.02"/>
    <n v="4"/>
    <x v="0"/>
    <x v="1967"/>
    <n v="115.905"/>
    <x v="0"/>
  </r>
  <r>
    <d v="2023-12-06T00:00:00"/>
    <x v="0"/>
    <x v="1"/>
    <x v="1966"/>
    <n v="26.88"/>
    <n v="1"/>
    <x v="0"/>
    <x v="1968"/>
    <n v="72.63"/>
    <x v="0"/>
  </r>
  <r>
    <d v="2023-07-07T00:00:00"/>
    <x v="0"/>
    <x v="1"/>
    <x v="1967"/>
    <n v="106.56"/>
    <n v="9"/>
    <x v="1"/>
    <x v="1969"/>
    <n v="33.669999999999995"/>
    <x v="1"/>
  </r>
  <r>
    <d v="2023-08-20T00:00:00"/>
    <x v="3"/>
    <x v="5"/>
    <x v="1968"/>
    <n v="104.05"/>
    <n v="8"/>
    <x v="0"/>
    <x v="1970"/>
    <n v="52.282499999999999"/>
    <x v="0"/>
  </r>
  <r>
    <d v="2023-03-31T00:00:00"/>
    <x v="1"/>
    <x v="2"/>
    <x v="1969"/>
    <n v="6.52"/>
    <n v="0"/>
    <x v="0"/>
    <x v="1971"/>
    <n v="0"/>
    <x v="0"/>
  </r>
  <r>
    <d v="2023-12-27T00:00:00"/>
    <x v="2"/>
    <x v="4"/>
    <x v="1970"/>
    <n v="20.81"/>
    <n v="2"/>
    <x v="0"/>
    <x v="1972"/>
    <n v="38.104999999999997"/>
    <x v="0"/>
  </r>
  <r>
    <m/>
    <x v="4"/>
    <x v="6"/>
    <x v="1971"/>
    <m/>
    <m/>
    <x v="2"/>
    <x v="1973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058CF-5D23-4E19-B6BC-63EE7A6630FA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1:B12" firstHeaderRow="1" firstDataRow="1" firstDataCol="1"/>
  <pivotFields count="10">
    <pivotField showAll="0"/>
    <pivotField showAll="0"/>
    <pivotField showAll="0"/>
    <pivotField dataField="1" showAll="0"/>
    <pivotField showAll="0"/>
    <pivotField showAll="0"/>
    <pivotField showAll="0"/>
    <pivotField axis="axisRow" showAll="0" measureFilter="1" sortType="descending">
      <items count="1975">
        <item x="1973"/>
        <item x="1321"/>
        <item x="1146"/>
        <item x="1629"/>
        <item x="224"/>
        <item x="1598"/>
        <item x="441"/>
        <item x="173"/>
        <item x="1638"/>
        <item x="462"/>
        <item x="1369"/>
        <item x="1582"/>
        <item x="833"/>
        <item x="1964"/>
        <item x="1911"/>
        <item x="434"/>
        <item x="1184"/>
        <item x="981"/>
        <item x="638"/>
        <item x="915"/>
        <item x="1326"/>
        <item x="218"/>
        <item x="1259"/>
        <item x="844"/>
        <item x="894"/>
        <item x="1868"/>
        <item x="1239"/>
        <item x="509"/>
        <item x="1175"/>
        <item x="1799"/>
        <item x="229"/>
        <item x="276"/>
        <item x="592"/>
        <item x="1939"/>
        <item x="671"/>
        <item x="812"/>
        <item x="29"/>
        <item x="617"/>
        <item x="136"/>
        <item x="687"/>
        <item x="1165"/>
        <item x="1310"/>
        <item x="86"/>
        <item x="1881"/>
        <item x="153"/>
        <item x="147"/>
        <item x="492"/>
        <item x="1762"/>
        <item x="68"/>
        <item x="1102"/>
        <item x="1329"/>
        <item x="934"/>
        <item x="1750"/>
        <item x="1777"/>
        <item x="985"/>
        <item x="1487"/>
        <item x="281"/>
        <item x="271"/>
        <item x="493"/>
        <item x="1033"/>
        <item x="78"/>
        <item x="534"/>
        <item x="1092"/>
        <item x="773"/>
        <item x="223"/>
        <item x="114"/>
        <item x="1476"/>
        <item x="959"/>
        <item x="1635"/>
        <item x="745"/>
        <item x="911"/>
        <item x="1436"/>
        <item x="442"/>
        <item x="917"/>
        <item x="893"/>
        <item x="1770"/>
        <item x="498"/>
        <item x="715"/>
        <item x="1492"/>
        <item x="1802"/>
        <item x="1018"/>
        <item x="84"/>
        <item x="1014"/>
        <item x="639"/>
        <item x="1105"/>
        <item x="693"/>
        <item x="1553"/>
        <item x="1322"/>
        <item x="721"/>
        <item x="1725"/>
        <item x="262"/>
        <item x="366"/>
        <item x="127"/>
        <item x="1351"/>
        <item x="502"/>
        <item x="1270"/>
        <item x="1374"/>
        <item x="353"/>
        <item x="1449"/>
        <item x="351"/>
        <item x="1243"/>
        <item x="1863"/>
        <item x="1562"/>
        <item x="145"/>
        <item x="372"/>
        <item x="1349"/>
        <item x="1897"/>
        <item x="1647"/>
        <item x="946"/>
        <item x="975"/>
        <item x="1657"/>
        <item x="70"/>
        <item x="873"/>
        <item x="1353"/>
        <item x="1636"/>
        <item x="1426"/>
        <item x="1839"/>
        <item x="1382"/>
        <item x="1390"/>
        <item x="647"/>
        <item x="1736"/>
        <item x="643"/>
        <item x="625"/>
        <item x="973"/>
        <item x="287"/>
        <item x="1717"/>
        <item x="64"/>
        <item x="1548"/>
        <item x="397"/>
        <item x="567"/>
        <item x="853"/>
        <item x="506"/>
        <item x="1081"/>
        <item x="342"/>
        <item x="892"/>
        <item x="1200"/>
        <item x="1913"/>
        <item x="1497"/>
        <item x="699"/>
        <item x="1774"/>
        <item x="279"/>
        <item x="91"/>
        <item x="24"/>
        <item x="977"/>
        <item x="806"/>
        <item x="273"/>
        <item x="1174"/>
        <item x="1424"/>
        <item x="670"/>
        <item x="313"/>
        <item x="264"/>
        <item x="1773"/>
        <item x="582"/>
        <item x="1925"/>
        <item x="558"/>
        <item x="1153"/>
        <item x="335"/>
        <item x="163"/>
        <item x="374"/>
        <item x="1793"/>
        <item x="607"/>
        <item x="1729"/>
        <item x="489"/>
        <item x="137"/>
        <item x="1509"/>
        <item x="1362"/>
        <item x="494"/>
        <item x="698"/>
        <item x="222"/>
        <item x="81"/>
        <item x="220"/>
        <item x="385"/>
        <item x="1822"/>
        <item x="200"/>
        <item x="1511"/>
        <item x="1112"/>
        <item x="431"/>
        <item x="1419"/>
        <item x="476"/>
        <item x="128"/>
        <item x="1410"/>
        <item x="706"/>
        <item x="95"/>
        <item x="275"/>
        <item x="672"/>
        <item x="1912"/>
        <item x="811"/>
        <item x="230"/>
        <item x="562"/>
        <item x="268"/>
        <item x="383"/>
        <item x="438"/>
        <item x="1691"/>
        <item x="1918"/>
        <item x="782"/>
        <item x="15"/>
        <item x="290"/>
        <item x="1784"/>
        <item x="1865"/>
        <item x="1579"/>
        <item x="1423"/>
        <item x="1724"/>
        <item x="1828"/>
        <item x="949"/>
        <item x="1577"/>
        <item x="1620"/>
        <item x="1189"/>
        <item x="1601"/>
        <item x="491"/>
        <item x="1003"/>
        <item x="1298"/>
        <item x="1204"/>
        <item x="771"/>
        <item x="67"/>
        <item x="1800"/>
        <item x="1439"/>
        <item x="1526"/>
        <item x="92"/>
        <item x="912"/>
        <item x="254"/>
        <item x="139"/>
        <item x="361"/>
        <item x="868"/>
        <item x="1331"/>
        <item x="714"/>
        <item x="247"/>
        <item x="1760"/>
        <item x="1812"/>
        <item x="1360"/>
        <item x="674"/>
        <item x="1623"/>
        <item x="1926"/>
        <item x="1586"/>
        <item x="1376"/>
        <item x="862"/>
        <item x="1493"/>
        <item x="1778"/>
        <item x="172"/>
        <item x="1121"/>
        <item x="184"/>
        <item x="297"/>
        <item x="940"/>
        <item x="1780"/>
        <item x="956"/>
        <item x="1245"/>
        <item x="1235"/>
        <item x="1965"/>
        <item x="1264"/>
        <item x="971"/>
        <item x="404"/>
        <item x="733"/>
        <item x="896"/>
        <item x="443"/>
        <item x="1341"/>
        <item x="572"/>
        <item x="1060"/>
        <item x="854"/>
        <item x="451"/>
        <item x="398"/>
        <item x="548"/>
        <item x="1938"/>
        <item x="36"/>
        <item x="882"/>
        <item x="640"/>
        <item x="974"/>
        <item x="1559"/>
        <item x="1923"/>
        <item x="1297"/>
        <item x="770"/>
        <item x="1039"/>
        <item x="593"/>
        <item x="1957"/>
        <item x="1535"/>
        <item x="1485"/>
        <item x="407"/>
        <item x="1090"/>
        <item x="413"/>
        <item x="1199"/>
        <item x="1721"/>
        <item x="302"/>
        <item x="1545"/>
        <item x="308"/>
        <item x="707"/>
        <item x="358"/>
        <item x="1609"/>
        <item x="1612"/>
        <item x="1370"/>
        <item x="1134"/>
        <item x="922"/>
        <item x="420"/>
        <item x="1814"/>
        <item x="437"/>
        <item x="1425"/>
        <item x="1301"/>
        <item x="613"/>
        <item x="1443"/>
        <item x="1967"/>
        <item x="1381"/>
        <item x="1302"/>
        <item x="1875"/>
        <item x="948"/>
        <item x="409"/>
        <item x="694"/>
        <item x="1188"/>
        <item x="1198"/>
        <item x="741"/>
        <item x="293"/>
        <item x="835"/>
        <item x="1891"/>
        <item x="1240"/>
        <item x="19"/>
        <item x="194"/>
        <item x="1089"/>
        <item x="387"/>
        <item x="1072"/>
        <item x="1483"/>
        <item x="936"/>
        <item x="719"/>
        <item x="1815"/>
        <item x="1842"/>
        <item x="752"/>
        <item x="1753"/>
        <item x="538"/>
        <item x="1294"/>
        <item x="1019"/>
        <item x="1479"/>
        <item x="30"/>
        <item x="1217"/>
        <item x="206"/>
        <item x="305"/>
        <item x="119"/>
        <item x="537"/>
        <item x="357"/>
        <item x="624"/>
        <item x="870"/>
        <item x="875"/>
        <item x="201"/>
        <item x="53"/>
        <item x="651"/>
        <item x="356"/>
        <item x="512"/>
        <item x="1645"/>
        <item x="1179"/>
        <item x="142"/>
        <item x="728"/>
        <item x="1744"/>
        <item x="93"/>
        <item x="318"/>
        <item x="1543"/>
        <item x="799"/>
        <item x="722"/>
        <item x="767"/>
        <item x="1966"/>
        <item x="263"/>
        <item x="1810"/>
        <item x="591"/>
        <item x="1054"/>
        <item x="1074"/>
        <item x="425"/>
        <item x="838"/>
        <item x="325"/>
        <item x="1117"/>
        <item x="1393"/>
        <item x="373"/>
        <item x="1364"/>
        <item x="473"/>
        <item x="1546"/>
        <item x="631"/>
        <item x="295"/>
        <item x="1928"/>
        <item x="993"/>
        <item x="691"/>
        <item x="1269"/>
        <item x="1544"/>
        <item x="1766"/>
        <item x="1651"/>
        <item x="1521"/>
        <item x="1909"/>
        <item x="1223"/>
        <item x="596"/>
        <item x="1087"/>
        <item x="1956"/>
        <item x="1098"/>
        <item x="652"/>
        <item x="154"/>
        <item x="888"/>
        <item x="1169"/>
        <item x="820"/>
        <item x="732"/>
        <item x="1619"/>
        <item x="1143"/>
        <item x="347"/>
        <item x="1859"/>
        <item x="1168"/>
        <item x="1683"/>
        <item x="1869"/>
        <item x="1489"/>
        <item x="202"/>
        <item x="825"/>
        <item x="1833"/>
        <item x="292"/>
        <item x="1832"/>
        <item x="1278"/>
        <item x="610"/>
        <item x="382"/>
        <item x="468"/>
        <item x="1155"/>
        <item x="1785"/>
        <item x="121"/>
        <item x="175"/>
        <item x="1208"/>
        <item x="1715"/>
        <item x="255"/>
        <item x="1776"/>
        <item x="1384"/>
        <item x="945"/>
        <item x="1156"/>
        <item x="143"/>
        <item x="655"/>
        <item x="1659"/>
        <item x="718"/>
        <item x="1468"/>
        <item x="272"/>
        <item x="1408"/>
        <item x="1104"/>
        <item x="612"/>
        <item x="1862"/>
        <item x="578"/>
        <item x="1305"/>
        <item x="314"/>
        <item x="1694"/>
        <item x="881"/>
        <item x="111"/>
        <item x="1531"/>
        <item x="879"/>
        <item x="1574"/>
        <item x="379"/>
        <item x="1510"/>
        <item x="1274"/>
        <item x="900"/>
        <item x="1733"/>
        <item x="472"/>
        <item x="1603"/>
        <item x="1380"/>
        <item x="304"/>
        <item x="1371"/>
        <item x="1642"/>
        <item x="1529"/>
        <item x="1704"/>
        <item x="1905"/>
        <item x="772"/>
        <item x="665"/>
        <item x="599"/>
        <item x="780"/>
        <item x="858"/>
        <item x="1428"/>
        <item x="1650"/>
        <item x="1578"/>
        <item x="839"/>
        <item x="1427"/>
        <item x="531"/>
        <item x="1617"/>
        <item x="999"/>
        <item x="708"/>
        <item x="635"/>
        <item x="669"/>
        <item x="4"/>
        <item x="1355"/>
        <item x="186"/>
        <item x="615"/>
        <item x="177"/>
        <item x="62"/>
        <item x="428"/>
        <item x="802"/>
        <item x="603"/>
        <item x="1488"/>
        <item x="225"/>
        <item x="226"/>
        <item x="100"/>
        <item x="1229"/>
        <item x="485"/>
        <item x="1001"/>
        <item x="188"/>
        <item x="1361"/>
        <item x="344"/>
        <item x="44"/>
        <item x="453"/>
        <item x="1903"/>
        <item x="932"/>
        <item x="1482"/>
        <item x="1616"/>
        <item x="545"/>
        <item x="167"/>
        <item x="311"/>
        <item x="1594"/>
        <item x="1064"/>
        <item x="1255"/>
        <item x="983"/>
        <item x="1585"/>
        <item x="499"/>
        <item x="1071"/>
        <item x="1589"/>
        <item x="341"/>
        <item x="1172"/>
        <item x="1852"/>
        <item x="1065"/>
        <item x="1676"/>
        <item x="682"/>
        <item x="1407"/>
        <item x="1405"/>
        <item x="241"/>
        <item x="938"/>
        <item x="1608"/>
        <item x="1309"/>
        <item x="668"/>
        <item x="1193"/>
        <item x="790"/>
        <item x="1276"/>
        <item x="1728"/>
        <item x="1267"/>
        <item x="1077"/>
        <item x="1768"/>
        <item x="215"/>
        <item x="282"/>
        <item x="1946"/>
        <item x="842"/>
        <item x="1411"/>
        <item x="481"/>
        <item x="1696"/>
        <item x="1970"/>
        <item x="1882"/>
        <item x="1219"/>
        <item x="1166"/>
        <item x="43"/>
        <item x="626"/>
        <item x="1819"/>
        <item x="446"/>
        <item x="1663"/>
        <item x="829"/>
        <item x="1312"/>
        <item x="1182"/>
        <item x="63"/>
        <item x="1554"/>
        <item x="1838"/>
        <item x="826"/>
        <item x="676"/>
        <item x="18"/>
        <item x="680"/>
        <item x="1010"/>
        <item x="156"/>
        <item x="1375"/>
        <item x="754"/>
        <item x="876"/>
        <item x="792"/>
        <item x="346"/>
        <item x="1059"/>
        <item x="490"/>
        <item x="1113"/>
        <item x="1684"/>
        <item x="878"/>
        <item x="1855"/>
        <item x="1386"/>
        <item x="1922"/>
        <item x="329"/>
        <item x="1840"/>
        <item x="1232"/>
        <item x="82"/>
        <item x="1076"/>
        <item x="1969"/>
        <item x="1320"/>
        <item x="1547"/>
        <item x="1523"/>
        <item x="1304"/>
        <item x="1654"/>
        <item x="71"/>
        <item x="185"/>
        <item x="362"/>
        <item x="804"/>
        <item x="1569"/>
        <item x="500"/>
        <item x="569"/>
        <item x="1338"/>
        <item x="1563"/>
        <item x="809"/>
        <item x="191"/>
        <item x="798"/>
        <item x="21"/>
        <item x="433"/>
        <item x="1470"/>
        <item x="1655"/>
        <item x="1720"/>
        <item x="466"/>
        <item x="1673"/>
        <item x="1591"/>
        <item x="1366"/>
        <item x="1250"/>
        <item x="642"/>
        <item x="1007"/>
        <item x="1887"/>
        <item x="1258"/>
        <item x="1337"/>
        <item x="1501"/>
        <item x="1216"/>
        <item x="1873"/>
        <item x="1949"/>
        <item x="1142"/>
        <item x="943"/>
        <item x="928"/>
        <item x="1416"/>
        <item x="621"/>
        <item x="1147"/>
        <item x="1359"/>
        <item x="1152"/>
        <item x="1041"/>
        <item x="683"/>
        <item x="60"/>
        <item x="1111"/>
        <item x="1652"/>
        <item x="1856"/>
        <item x="1395"/>
        <item x="321"/>
        <item x="1023"/>
        <item x="1480"/>
        <item x="120"/>
        <item x="1073"/>
        <item x="658"/>
        <item x="278"/>
        <item x="1806"/>
        <item x="1397"/>
        <item x="1118"/>
        <item x="1643"/>
        <item x="1097"/>
        <item x="165"/>
        <item x="775"/>
        <item x="149"/>
        <item x="1296"/>
        <item x="659"/>
        <item x="751"/>
        <item x="1257"/>
        <item x="930"/>
        <item x="1398"/>
        <item x="1289"/>
        <item x="1008"/>
        <item x="1471"/>
        <item x="1275"/>
        <item x="79"/>
        <item x="750"/>
        <item x="575"/>
        <item x="25"/>
        <item x="1506"/>
        <item x="328"/>
        <item x="533"/>
        <item x="1009"/>
        <item x="1420"/>
        <item x="1565"/>
        <item x="439"/>
        <item x="9"/>
        <item x="40"/>
        <item x="1157"/>
        <item x="1817"/>
        <item x="109"/>
        <item x="542"/>
        <item x="1899"/>
        <item x="1437"/>
        <item x="1350"/>
        <item x="257"/>
        <item x="720"/>
        <item x="765"/>
        <item x="781"/>
        <item x="125"/>
        <item x="1735"/>
        <item x="1464"/>
        <item x="503"/>
        <item x="1119"/>
        <item x="1679"/>
        <item x="192"/>
        <item x="749"/>
        <item x="1823"/>
        <item x="1145"/>
        <item x="1587"/>
        <item x="1052"/>
        <item x="1377"/>
        <item x="914"/>
        <item x="448"/>
        <item x="1210"/>
        <item x="90"/>
        <item x="1197"/>
        <item x="392"/>
        <item x="1392"/>
        <item x="877"/>
        <item x="697"/>
        <item x="1674"/>
        <item x="1231"/>
        <item x="360"/>
        <item x="957"/>
        <item x="22"/>
        <item x="1441"/>
        <item x="1192"/>
        <item x="471"/>
        <item x="103"/>
        <item x="343"/>
        <item x="1433"/>
        <item x="32"/>
        <item x="801"/>
        <item x="1705"/>
        <item x="1129"/>
        <item x="316"/>
        <item x="796"/>
        <item x="964"/>
        <item x="445"/>
        <item x="429"/>
        <item x="286"/>
        <item x="539"/>
        <item x="1262"/>
        <item x="583"/>
        <item x="885"/>
        <item x="410"/>
        <item x="1032"/>
        <item x="805"/>
        <item x="1218"/>
        <item x="577"/>
        <item x="1138"/>
        <item x="83"/>
        <item x="1893"/>
        <item x="987"/>
        <item x="307"/>
        <item x="122"/>
        <item x="333"/>
        <item x="323"/>
        <item x="1866"/>
        <item x="1342"/>
        <item x="1786"/>
        <item x="48"/>
        <item x="96"/>
        <item x="214"/>
        <item x="955"/>
        <item x="1021"/>
        <item x="673"/>
        <item x="1930"/>
        <item x="730"/>
        <item x="322"/>
        <item x="1924"/>
        <item x="164"/>
        <item x="518"/>
        <item x="234"/>
        <item x="709"/>
        <item x="150"/>
        <item x="460"/>
        <item x="367"/>
        <item x="584"/>
        <item x="1053"/>
        <item x="1434"/>
        <item x="1391"/>
        <item x="641"/>
        <item x="729"/>
        <item x="941"/>
        <item x="738"/>
        <item x="330"/>
        <item x="994"/>
        <item x="725"/>
        <item x="135"/>
        <item x="1176"/>
        <item x="1421"/>
        <item x="1534"/>
        <item x="848"/>
        <item x="778"/>
        <item x="1820"/>
        <item x="1460"/>
        <item x="298"/>
        <item x="897"/>
        <item x="488"/>
        <item x="31"/>
        <item x="55"/>
        <item x="381"/>
        <item x="1971"/>
        <item x="1668"/>
        <item x="1665"/>
        <item x="711"/>
        <item x="978"/>
        <item x="1712"/>
        <item x="1453"/>
        <item x="1418"/>
        <item x="1606"/>
        <item x="427"/>
        <item x="677"/>
        <item x="148"/>
        <item x="45"/>
        <item x="152"/>
        <item x="146"/>
        <item x="951"/>
        <item x="727"/>
        <item x="1898"/>
        <item x="1678"/>
        <item x="1315"/>
        <item x="245"/>
        <item x="1844"/>
        <item x="1732"/>
        <item x="1070"/>
        <item x="337"/>
        <item x="1502"/>
        <item x="161"/>
        <item x="774"/>
        <item x="871"/>
        <item x="793"/>
        <item x="1835"/>
        <item x="629"/>
        <item x="1809"/>
        <item x="1787"/>
        <item x="726"/>
        <item x="1415"/>
        <item x="679"/>
        <item x="933"/>
        <item x="834"/>
        <item x="1656"/>
        <item x="913"/>
        <item x="1746"/>
        <item x="1954"/>
        <item x="80"/>
        <item x="1324"/>
        <item x="859"/>
        <item x="1801"/>
        <item x="544"/>
        <item x="1140"/>
        <item x="1689"/>
        <item x="1031"/>
        <item x="1644"/>
        <item x="1765"/>
        <item x="1406"/>
        <item x="874"/>
        <item x="422"/>
        <item x="1103"/>
        <item x="997"/>
        <item x="228"/>
        <item x="1867"/>
        <item x="1005"/>
        <item x="1241"/>
        <item x="1056"/>
        <item x="980"/>
        <item x="1327"/>
        <item x="57"/>
        <item x="384"/>
        <item x="1279"/>
        <item x="552"/>
        <item x="66"/>
        <item x="1825"/>
        <item x="1628"/>
        <item x="11"/>
        <item x="800"/>
        <item x="1096"/>
        <item x="1095"/>
        <item x="594"/>
        <item x="496"/>
        <item x="414"/>
        <item x="348"/>
        <item x="1599"/>
        <item x="1878"/>
        <item x="646"/>
        <item x="1772"/>
        <item x="939"/>
        <item x="1955"/>
        <item x="1798"/>
        <item x="74"/>
        <item x="556"/>
        <item x="1029"/>
        <item x="1671"/>
        <item x="1365"/>
        <item x="696"/>
        <item x="507"/>
        <item x="1352"/>
        <item x="1861"/>
        <item x="1790"/>
        <item x="757"/>
        <item x="648"/>
        <item x="169"/>
        <item x="1002"/>
        <item x="1660"/>
        <item x="514"/>
        <item x="457"/>
        <item x="1592"/>
        <item x="1459"/>
        <item x="296"/>
        <item x="1379"/>
        <item x="966"/>
        <item x="1151"/>
        <item x="1126"/>
        <item x="1288"/>
        <item x="1682"/>
        <item x="1131"/>
        <item x="1775"/>
        <item x="1895"/>
        <item x="1813"/>
        <item x="953"/>
        <item x="857"/>
        <item x="1387"/>
        <item x="972"/>
        <item x="424"/>
        <item x="991"/>
        <item x="746"/>
        <item x="724"/>
        <item x="529"/>
        <item x="1593"/>
        <item x="113"/>
        <item x="1749"/>
        <item x="1051"/>
        <item x="898"/>
        <item x="1515"/>
        <item x="467"/>
        <item x="703"/>
        <item x="1686"/>
        <item x="1035"/>
        <item x="1675"/>
        <item x="1110"/>
        <item x="1596"/>
        <item x="843"/>
        <item x="118"/>
        <item x="1282"/>
        <item x="1849"/>
        <item x="968"/>
        <item x="970"/>
        <item x="497"/>
        <item x="1347"/>
        <item x="1907"/>
        <item x="46"/>
        <item x="1484"/>
        <item x="51"/>
        <item x="1910"/>
        <item x="1963"/>
        <item x="1885"/>
        <item x="794"/>
        <item x="1920"/>
        <item x="1688"/>
        <item x="1300"/>
        <item x="243"/>
        <item x="310"/>
        <item x="1795"/>
        <item x="1884"/>
        <item x="1781"/>
        <item x="1207"/>
        <item x="1504"/>
        <item x="380"/>
        <item x="1431"/>
        <item x="464"/>
        <item x="1017"/>
        <item x="1469"/>
        <item x="1344"/>
        <item x="1343"/>
        <item x="454"/>
        <item x="1858"/>
        <item x="1303"/>
        <item x="713"/>
        <item x="530"/>
        <item x="2"/>
        <item x="700"/>
        <item x="1114"/>
        <item x="649"/>
        <item x="369"/>
        <item x="1261"/>
        <item x="653"/>
        <item x="598"/>
        <item x="1613"/>
        <item x="1540"/>
        <item x="656"/>
        <item x="852"/>
        <item x="1942"/>
        <item x="436"/>
        <item x="827"/>
        <item x="1915"/>
        <item x="864"/>
        <item x="168"/>
        <item x="1690"/>
        <item x="947"/>
        <item x="1752"/>
        <item x="352"/>
        <item x="1571"/>
        <item x="737"/>
        <item x="550"/>
        <item x="1332"/>
        <item x="1083"/>
        <item x="1099"/>
        <item x="1026"/>
        <item x="107"/>
        <item x="1902"/>
        <item x="1860"/>
        <item x="1260"/>
        <item x="735"/>
        <item x="1789"/>
        <item x="1316"/>
        <item x="996"/>
        <item x="1481"/>
        <item x="890"/>
        <item x="1600"/>
        <item x="1388"/>
        <item x="579"/>
        <item x="1170"/>
        <item x="16"/>
        <item x="393"/>
        <item x="1024"/>
        <item x="423"/>
        <item x="856"/>
        <item x="535"/>
        <item x="1047"/>
        <item x="1461"/>
        <item x="483"/>
        <item x="628"/>
        <item x="478"/>
        <item x="391"/>
        <item x="106"/>
        <item x="474"/>
        <item x="28"/>
        <item x="1755"/>
        <item x="375"/>
        <item x="14"/>
        <item x="1723"/>
        <item x="803"/>
        <item x="797"/>
        <item x="836"/>
        <item x="1843"/>
        <item x="1738"/>
        <item x="1291"/>
        <item x="1500"/>
        <item x="49"/>
        <item x="475"/>
        <item x="632"/>
        <item x="633"/>
        <item x="1478"/>
        <item x="1615"/>
        <item x="274"/>
        <item x="1186"/>
        <item x="162"/>
        <item x="1244"/>
        <item x="1435"/>
        <item x="845"/>
        <item x="59"/>
        <item x="600"/>
        <item x="1292"/>
        <item x="1734"/>
        <item x="1821"/>
        <item x="571"/>
        <item x="1225"/>
        <item x="85"/>
        <item x="527"/>
        <item x="190"/>
        <item x="415"/>
        <item x="895"/>
        <item x="1530"/>
        <item x="501"/>
        <item x="662"/>
        <item x="573"/>
        <item x="1006"/>
        <item x="1075"/>
        <item x="1751"/>
        <item x="776"/>
        <item x="69"/>
        <item x="1220"/>
        <item x="435"/>
        <item x="1864"/>
        <item x="614"/>
        <item x="27"/>
        <item x="1038"/>
        <item x="88"/>
        <item x="1950"/>
        <item x="1202"/>
        <item x="916"/>
        <item x="710"/>
        <item x="461"/>
        <item x="208"/>
        <item x="418"/>
        <item x="327"/>
        <item x="482"/>
        <item x="818"/>
        <item x="1040"/>
        <item x="389"/>
        <item x="815"/>
        <item x="1788"/>
        <item x="212"/>
        <item x="1162"/>
        <item x="984"/>
        <item x="769"/>
        <item x="1246"/>
        <item x="918"/>
        <item x="1919"/>
        <item x="1490"/>
        <item x="866"/>
        <item x="889"/>
        <item x="1845"/>
        <item x="87"/>
        <item x="850"/>
        <item x="1871"/>
        <item x="1901"/>
        <item x="1413"/>
        <item x="155"/>
        <item x="1572"/>
        <item x="231"/>
        <item x="1272"/>
        <item x="1158"/>
        <item x="1412"/>
        <item x="1711"/>
        <item x="205"/>
        <item x="479"/>
        <item x="1205"/>
        <item x="1542"/>
        <item x="519"/>
        <item x="1340"/>
        <item x="1583"/>
        <item x="611"/>
        <item x="151"/>
        <item x="1286"/>
        <item x="39"/>
        <item x="116"/>
        <item x="1622"/>
        <item x="1396"/>
        <item x="1181"/>
        <item x="1454"/>
        <item x="1557"/>
        <item x="378"/>
        <item x="1747"/>
        <item x="181"/>
        <item x="777"/>
        <item x="1058"/>
        <item x="1709"/>
        <item x="1952"/>
        <item x="824"/>
        <item x="1314"/>
        <item x="921"/>
        <item x="101"/>
        <item x="1042"/>
        <item x="250"/>
        <item x="1532"/>
        <item x="26"/>
        <item x="170"/>
        <item x="1745"/>
        <item x="1085"/>
        <item x="1730"/>
        <item x="1036"/>
        <item x="289"/>
        <item x="1221"/>
        <item x="193"/>
        <item x="219"/>
        <item x="789"/>
        <item x="141"/>
        <item x="1234"/>
        <item x="814"/>
        <item x="554"/>
        <item x="1836"/>
        <item x="41"/>
        <item x="608"/>
        <item x="1212"/>
        <item x="619"/>
        <item x="586"/>
        <item x="368"/>
        <item x="456"/>
        <item x="618"/>
        <item x="1932"/>
        <item x="1906"/>
        <item x="1805"/>
        <item x="739"/>
        <item x="787"/>
        <item x="405"/>
        <item x="1646"/>
        <item x="447"/>
        <item x="1633"/>
        <item x="1687"/>
        <item x="72"/>
        <item x="236"/>
        <item x="400"/>
        <item x="1187"/>
        <item x="291"/>
        <item x="1605"/>
        <item x="1626"/>
        <item x="865"/>
        <item x="1560"/>
        <item x="1048"/>
        <item x="129"/>
        <item x="1522"/>
        <item x="1685"/>
        <item x="197"/>
        <item x="1769"/>
        <item x="784"/>
        <item x="1726"/>
        <item x="1796"/>
        <item x="430"/>
        <item x="540"/>
        <item x="1311"/>
        <item x="734"/>
        <item x="1699"/>
        <item x="1062"/>
        <item x="1196"/>
        <item x="1811"/>
        <item x="233"/>
        <item x="123"/>
        <item x="1354"/>
        <item x="1888"/>
        <item x="962"/>
        <item x="555"/>
        <item x="1339"/>
        <item x="731"/>
        <item x="221"/>
        <item x="1167"/>
        <item x="1177"/>
        <item x="1389"/>
        <item x="1215"/>
        <item x="609"/>
        <item x="326"/>
        <item x="717"/>
        <item x="299"/>
        <item x="1624"/>
        <item x="664"/>
        <item x="1213"/>
        <item x="1783"/>
        <item x="198"/>
        <item x="942"/>
        <item x="1740"/>
        <item x="543"/>
        <item x="239"/>
        <item x="1824"/>
        <item x="705"/>
        <item x="666"/>
        <item x="786"/>
        <item x="1667"/>
        <item x="110"/>
        <item x="377"/>
        <item x="131"/>
        <item x="237"/>
        <item x="300"/>
        <item x="1743"/>
        <item x="704"/>
        <item x="1107"/>
        <item x="816"/>
        <item x="606"/>
        <item x="1908"/>
        <item x="1528"/>
        <item x="1135"/>
        <item x="1940"/>
        <item x="522"/>
        <item x="77"/>
        <item x="6"/>
        <item x="1708"/>
        <item x="324"/>
        <item x="174"/>
        <item x="1627"/>
        <item x="601"/>
        <item x="75"/>
        <item x="1519"/>
        <item x="1363"/>
        <item x="1345"/>
        <item x="112"/>
        <item x="1462"/>
        <item x="1466"/>
        <item x="1512"/>
        <item x="338"/>
        <item x="419"/>
        <item x="1266"/>
        <item x="403"/>
        <item x="1826"/>
        <item x="1943"/>
        <item x="549"/>
        <item x="576"/>
        <item x="1228"/>
        <item x="115"/>
        <item x="817"/>
        <item x="511"/>
        <item x="1190"/>
        <item x="10"/>
        <item x="532"/>
        <item x="1290"/>
        <item x="1249"/>
        <item x="280"/>
        <item x="1422"/>
        <item x="1027"/>
        <item x="1837"/>
        <item x="1120"/>
        <item x="1951"/>
        <item x="1889"/>
        <item x="1080"/>
        <item x="495"/>
        <item x="559"/>
        <item x="887"/>
        <item x="1581"/>
        <item x="1847"/>
        <item x="256"/>
        <item x="1713"/>
        <item x="1164"/>
        <item x="216"/>
        <item x="1794"/>
        <item x="411"/>
        <item x="1718"/>
        <item x="477"/>
        <item x="762"/>
        <item x="210"/>
        <item x="1409"/>
        <item x="261"/>
        <item x="979"/>
        <item x="455"/>
        <item x="819"/>
        <item x="1669"/>
        <item x="1417"/>
        <item x="1649"/>
        <item x="37"/>
        <item x="595"/>
        <item x="1556"/>
        <item x="931"/>
        <item x="1399"/>
        <item x="386"/>
        <item x="1328"/>
        <item x="1818"/>
        <item x="336"/>
        <item x="452"/>
        <item x="134"/>
        <item x="813"/>
        <item x="605"/>
        <item x="1373"/>
        <item x="1872"/>
        <item x="1016"/>
        <item x="1945"/>
        <item x="1630"/>
        <item x="179"/>
        <item x="1256"/>
        <item x="1518"/>
        <item x="117"/>
        <item x="401"/>
        <item x="627"/>
        <item x="166"/>
        <item x="702"/>
        <item x="365"/>
        <item x="515"/>
        <item x="832"/>
        <item x="1154"/>
        <item x="1816"/>
        <item x="133"/>
        <item x="317"/>
        <item x="1079"/>
        <item x="1385"/>
        <item x="1503"/>
        <item x="1748"/>
        <item x="602"/>
        <item x="1850"/>
        <item x="23"/>
        <item x="132"/>
        <item x="1317"/>
        <item x="908"/>
        <item x="568"/>
        <item x="1378"/>
        <item x="508"/>
        <item x="1285"/>
        <item x="1742"/>
        <item x="187"/>
        <item x="1283"/>
        <item x="1597"/>
        <item x="831"/>
        <item x="1767"/>
        <item x="1348"/>
        <item x="965"/>
        <item x="370"/>
        <item x="759"/>
        <item x="581"/>
        <item x="960"/>
        <item x="688"/>
        <item x="909"/>
        <item x="140"/>
        <item x="861"/>
        <item x="925"/>
        <item x="204"/>
        <item x="587"/>
        <item x="1323"/>
        <item x="1444"/>
        <item x="283"/>
        <item x="1159"/>
        <item x="1044"/>
        <item x="331"/>
        <item x="266"/>
        <item x="1116"/>
        <item x="1163"/>
        <item x="270"/>
        <item x="1505"/>
        <item x="1043"/>
        <item x="1173"/>
        <item x="1566"/>
        <item x="199"/>
        <item x="1402"/>
        <item x="1917"/>
        <item x="1214"/>
        <item x="1293"/>
        <item x="505"/>
        <item x="1698"/>
        <item x="1404"/>
        <item x="1896"/>
        <item x="1307"/>
        <item x="654"/>
        <item x="432"/>
        <item x="1450"/>
        <item x="1961"/>
        <item x="248"/>
        <item x="590"/>
        <item x="1525"/>
        <item x="1520"/>
        <item x="563"/>
        <item x="821"/>
        <item x="259"/>
        <item x="841"/>
        <item x="520"/>
        <item x="1514"/>
        <item x="1144"/>
        <item x="1610"/>
        <item x="258"/>
        <item x="1082"/>
        <item x="487"/>
        <item x="1757"/>
        <item x="883"/>
        <item x="1141"/>
        <item x="1020"/>
        <item x="1486"/>
        <item x="244"/>
        <item x="1383"/>
        <item x="692"/>
        <item x="294"/>
        <item x="1093"/>
        <item x="349"/>
        <item x="788"/>
        <item x="740"/>
        <item x="1737"/>
        <item x="560"/>
        <item x="1346"/>
        <item x="927"/>
        <item x="1078"/>
        <item x="1695"/>
        <item x="574"/>
        <item x="661"/>
        <item x="97"/>
        <item x="1318"/>
        <item x="1904"/>
        <item x="1761"/>
        <item x="924"/>
        <item x="1280"/>
        <item x="159"/>
        <item x="528"/>
        <item x="1916"/>
        <item x="910"/>
        <item x="217"/>
        <item x="1719"/>
        <item x="33"/>
        <item x="1625"/>
        <item x="160"/>
        <item x="1797"/>
        <item x="588"/>
        <item x="763"/>
        <item x="412"/>
        <item x="1948"/>
        <item x="1127"/>
        <item x="1927"/>
        <item x="547"/>
        <item x="1921"/>
        <item x="1037"/>
        <item x="1055"/>
        <item x="1268"/>
        <item x="1661"/>
        <item x="390"/>
        <item x="690"/>
        <item x="196"/>
        <item x="1575"/>
        <item x="189"/>
        <item x="589"/>
        <item x="849"/>
        <item x="1357"/>
        <item x="1473"/>
        <item x="1851"/>
        <item x="1697"/>
        <item x="1507"/>
        <item x="557"/>
        <item x="104"/>
        <item x="1568"/>
        <item x="1933"/>
        <item x="1128"/>
        <item x="667"/>
        <item x="1706"/>
        <item x="1133"/>
        <item x="253"/>
        <item x="1445"/>
        <item x="1491"/>
        <item x="235"/>
        <item x="1403"/>
        <item x="521"/>
        <item x="1000"/>
        <item x="1621"/>
        <item x="748"/>
        <item x="1936"/>
        <item x="952"/>
        <item x="510"/>
        <item x="716"/>
        <item x="976"/>
        <item x="1222"/>
        <item x="1854"/>
        <item x="1108"/>
        <item x="944"/>
        <item x="1834"/>
        <item x="1022"/>
        <item x="124"/>
        <item x="98"/>
        <item x="1242"/>
        <item x="1451"/>
        <item x="1299"/>
        <item x="1012"/>
        <item x="1516"/>
        <item x="1238"/>
        <item x="1185"/>
        <item x="444"/>
        <item x="1550"/>
        <item x="350"/>
        <item x="604"/>
        <item x="1639"/>
        <item x="723"/>
        <item x="251"/>
        <item x="1265"/>
        <item x="463"/>
        <item x="1446"/>
        <item x="394"/>
        <item x="1306"/>
        <item x="1892"/>
        <item x="967"/>
        <item x="969"/>
        <item x="1455"/>
        <item x="1100"/>
        <item x="1442"/>
        <item x="1287"/>
        <item x="73"/>
        <item x="1513"/>
        <item x="1086"/>
        <item x="1498"/>
        <item x="768"/>
        <item x="399"/>
        <item x="743"/>
        <item x="203"/>
        <item x="1336"/>
        <item x="779"/>
        <item x="1124"/>
        <item x="904"/>
        <item x="1123"/>
        <item x="1333"/>
        <item x="1807"/>
        <item x="1900"/>
        <item x="1972"/>
        <item x="1648"/>
        <item x="1061"/>
        <item x="1263"/>
        <item x="1334"/>
        <item x="1880"/>
        <item x="417"/>
        <item x="277"/>
        <item x="126"/>
        <item x="1308"/>
        <item x="747"/>
        <item x="760"/>
        <item x="524"/>
        <item x="585"/>
        <item x="926"/>
        <item x="1248"/>
        <item x="1552"/>
        <item x="623"/>
        <item x="138"/>
        <item x="899"/>
        <item x="1136"/>
        <item x="176"/>
        <item x="465"/>
        <item x="440"/>
        <item x="564"/>
        <item x="1680"/>
        <item x="753"/>
        <item x="526"/>
        <item x="7"/>
        <item x="1707"/>
        <item x="1567"/>
        <item x="484"/>
        <item x="450"/>
        <item x="689"/>
        <item x="570"/>
        <item x="1539"/>
        <item x="195"/>
        <item x="364"/>
        <item x="1722"/>
        <item x="1804"/>
        <item x="426"/>
        <item x="459"/>
        <item x="1870"/>
        <item x="1634"/>
        <item x="906"/>
        <item x="630"/>
        <item x="1703"/>
        <item x="1233"/>
        <item x="207"/>
        <item x="1447"/>
        <item x="61"/>
        <item x="1573"/>
        <item x="1848"/>
        <item x="1440"/>
        <item x="211"/>
        <item x="992"/>
        <item x="1273"/>
        <item x="1372"/>
        <item x="1183"/>
        <item x="1640"/>
        <item x="1792"/>
        <item x="929"/>
        <item x="480"/>
        <item x="919"/>
        <item x="1716"/>
        <item x="1004"/>
        <item x="1618"/>
        <item x="701"/>
        <item x="1727"/>
        <item x="807"/>
        <item x="469"/>
        <item x="1754"/>
        <item x="880"/>
        <item x="1057"/>
        <item x="334"/>
        <item x="486"/>
        <item x="986"/>
        <item x="988"/>
        <item x="1494"/>
        <item x="52"/>
        <item x="1914"/>
        <item x="901"/>
        <item x="320"/>
        <item x="998"/>
        <item x="1962"/>
        <item x="1677"/>
        <item x="249"/>
        <item x="937"/>
        <item x="1595"/>
        <item x="265"/>
        <item x="1681"/>
        <item x="1602"/>
        <item x="1580"/>
        <item x="1934"/>
        <item x="58"/>
        <item x="1771"/>
        <item x="1931"/>
        <item x="1841"/>
        <item x="1013"/>
        <item x="1693"/>
        <item x="1782"/>
        <item x="1401"/>
        <item x="269"/>
        <item x="686"/>
        <item x="903"/>
        <item x="636"/>
        <item x="1564"/>
        <item x="1467"/>
        <item x="1935"/>
        <item x="1195"/>
        <item x="12"/>
        <item x="1653"/>
        <item x="1508"/>
        <item x="47"/>
        <item x="1137"/>
        <item x="1295"/>
        <item x="685"/>
        <item x="1533"/>
        <item x="650"/>
        <item x="1106"/>
        <item x="42"/>
        <item x="332"/>
        <item x="764"/>
        <item x="869"/>
        <item x="1465"/>
        <item x="785"/>
        <item x="1759"/>
        <item x="1149"/>
        <item x="1631"/>
        <item x="516"/>
        <item x="1632"/>
        <item x="744"/>
        <item x="1702"/>
        <item x="309"/>
        <item x="637"/>
        <item x="1015"/>
        <item x="847"/>
        <item x="1224"/>
        <item x="863"/>
        <item x="622"/>
        <item x="1367"/>
        <item x="1066"/>
        <item x="553"/>
        <item x="1827"/>
        <item x="1161"/>
        <item x="144"/>
        <item x="94"/>
        <item x="1692"/>
        <item x="851"/>
        <item x="1430"/>
        <item x="1094"/>
        <item x="1313"/>
        <item x="20"/>
        <item x="1084"/>
        <item x="1091"/>
        <item x="130"/>
        <item x="1576"/>
        <item x="1194"/>
        <item x="1067"/>
        <item x="3"/>
        <item x="1758"/>
        <item x="620"/>
        <item x="1527"/>
        <item x="1947"/>
        <item x="504"/>
        <item x="783"/>
        <item x="1335"/>
        <item x="546"/>
        <item x="695"/>
        <item x="171"/>
        <item x="339"/>
        <item x="252"/>
        <item x="1890"/>
        <item x="1180"/>
        <item x="1028"/>
        <item x="1237"/>
        <item x="54"/>
        <item x="551"/>
        <item x="1456"/>
        <item x="1463"/>
        <item x="1356"/>
        <item x="1672"/>
        <item x="99"/>
        <item x="315"/>
        <item x="758"/>
        <item x="1160"/>
        <item x="1226"/>
        <item x="675"/>
        <item x="359"/>
        <item x="1025"/>
        <item x="1710"/>
        <item x="1641"/>
        <item x="1670"/>
        <item x="517"/>
        <item x="319"/>
        <item x="1236"/>
        <item x="1874"/>
        <item x="1739"/>
        <item x="756"/>
        <item x="597"/>
        <item x="935"/>
        <item x="954"/>
        <item x="1254"/>
        <item x="891"/>
        <item x="634"/>
        <item x="1664"/>
        <item x="1191"/>
        <item x="1130"/>
        <item x="1495"/>
        <item x="995"/>
        <item x="1472"/>
        <item x="1319"/>
        <item x="1034"/>
        <item x="1541"/>
        <item x="1"/>
        <item x="846"/>
        <item x="525"/>
        <item x="837"/>
        <item x="1011"/>
        <item x="1068"/>
        <item x="312"/>
        <item x="1538"/>
        <item x="830"/>
        <item x="823"/>
        <item x="1227"/>
        <item x="1829"/>
        <item x="1132"/>
        <item x="1330"/>
        <item x="1050"/>
        <item x="1803"/>
        <item x="284"/>
        <item x="1517"/>
        <item x="449"/>
        <item x="1457"/>
        <item x="1611"/>
        <item x="108"/>
        <item x="303"/>
        <item x="884"/>
        <item x="1458"/>
        <item x="1853"/>
        <item x="860"/>
        <item x="395"/>
        <item x="1584"/>
        <item x="1558"/>
        <item x="306"/>
        <item x="1251"/>
        <item x="1791"/>
        <item x="840"/>
        <item x="963"/>
        <item x="371"/>
        <item x="227"/>
        <item x="791"/>
        <item x="470"/>
        <item x="232"/>
        <item x="1109"/>
        <item x="1830"/>
        <item x="1876"/>
        <item x="1115"/>
        <item x="355"/>
        <item x="766"/>
        <item x="1960"/>
        <item x="523"/>
        <item x="855"/>
        <item x="5"/>
        <item x="644"/>
        <item x="1700"/>
        <item x="1555"/>
        <item x="1452"/>
        <item x="1590"/>
        <item x="458"/>
        <item x="1877"/>
        <item x="408"/>
        <item x="65"/>
        <item x="105"/>
        <item x="38"/>
        <item x="363"/>
        <item x="1937"/>
        <item x="1122"/>
        <item x="35"/>
        <item x="1201"/>
        <item x="1666"/>
        <item x="1959"/>
        <item x="513"/>
        <item x="50"/>
        <item x="828"/>
        <item x="1474"/>
        <item x="242"/>
        <item x="1150"/>
        <item x="1253"/>
        <item x="660"/>
        <item x="886"/>
        <item x="183"/>
        <item x="1756"/>
        <item x="580"/>
        <item x="288"/>
        <item x="566"/>
        <item x="1206"/>
        <item x="1432"/>
        <item x="822"/>
        <item x="536"/>
        <item x="354"/>
        <item x="406"/>
        <item x="1779"/>
        <item x="1763"/>
        <item x="958"/>
        <item x="1429"/>
        <item x="1271"/>
        <item x="1171"/>
        <item x="645"/>
        <item x="1537"/>
        <item x="1148"/>
        <item x="1438"/>
        <item x="1252"/>
        <item x="1714"/>
        <item x="301"/>
        <item x="1953"/>
        <item x="1764"/>
        <item x="416"/>
        <item x="102"/>
        <item x="285"/>
        <item x="1941"/>
        <item x="1101"/>
        <item x="1894"/>
        <item x="1662"/>
        <item x="561"/>
        <item x="616"/>
        <item x="1281"/>
        <item x="157"/>
        <item x="541"/>
        <item x="1944"/>
        <item x="421"/>
        <item x="182"/>
        <item x="260"/>
        <item x="1831"/>
        <item x="1879"/>
        <item x="1524"/>
        <item x="1588"/>
        <item x="1731"/>
        <item x="1808"/>
        <item x="657"/>
        <item x="678"/>
        <item x="1358"/>
        <item x="1284"/>
        <item x="867"/>
        <item x="388"/>
        <item x="1883"/>
        <item x="56"/>
        <item x="663"/>
        <item x="1549"/>
        <item x="1414"/>
        <item x="8"/>
        <item x="246"/>
        <item x="902"/>
        <item x="989"/>
        <item x="1063"/>
        <item x="1701"/>
        <item x="1499"/>
        <item x="1857"/>
        <item x="1247"/>
        <item x="267"/>
        <item x="742"/>
        <item x="1846"/>
        <item x="34"/>
        <item x="1209"/>
        <item x="1886"/>
        <item x="961"/>
        <item x="376"/>
        <item x="213"/>
        <item x="1139"/>
        <item x="1741"/>
        <item x="810"/>
        <item x="755"/>
        <item x="1570"/>
        <item x="178"/>
        <item x="905"/>
        <item x="681"/>
        <item x="1046"/>
        <item x="396"/>
        <item x="920"/>
        <item x="1604"/>
        <item x="795"/>
        <item x="1030"/>
        <item x="1203"/>
        <item x="1400"/>
        <item x="1325"/>
        <item x="1211"/>
        <item x="340"/>
        <item x="1475"/>
        <item x="17"/>
        <item x="1368"/>
        <item x="761"/>
        <item x="180"/>
        <item x="209"/>
        <item x="1614"/>
        <item x="982"/>
        <item x="1045"/>
        <item x="1551"/>
        <item x="1968"/>
        <item x="240"/>
        <item x="238"/>
        <item x="1477"/>
        <item x="1958"/>
        <item x="1049"/>
        <item x="712"/>
        <item x="1658"/>
        <item x="13"/>
        <item x="923"/>
        <item x="950"/>
        <item x="565"/>
        <item x="907"/>
        <item x="0"/>
        <item x="1125"/>
        <item x="1496"/>
        <item x="76"/>
        <item x="1607"/>
        <item x="158"/>
        <item x="808"/>
        <item x="1069"/>
        <item x="402"/>
        <item x="345"/>
        <item x="1088"/>
        <item x="990"/>
        <item x="1448"/>
        <item x="1561"/>
        <item x="1536"/>
        <item x="1394"/>
        <item x="1637"/>
        <item x="89"/>
        <item x="1929"/>
        <item x="736"/>
        <item x="1277"/>
        <item x="872"/>
        <item x="1178"/>
        <item x="1230"/>
        <item x="6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7"/>
  </rowFields>
  <rowItems count="11">
    <i>
      <x v="1013"/>
    </i>
    <i>
      <x v="1226"/>
    </i>
    <i>
      <x v="1246"/>
    </i>
    <i>
      <x v="880"/>
    </i>
    <i>
      <x v="1962"/>
    </i>
    <i>
      <x v="1525"/>
    </i>
    <i>
      <x v="1546"/>
    </i>
    <i>
      <x v="1550"/>
    </i>
    <i>
      <x v="134"/>
    </i>
    <i>
      <x v="1341"/>
    </i>
    <i t="grand">
      <x/>
    </i>
  </rowItems>
  <colItems count="1">
    <i/>
  </colItems>
  <dataFields count="1">
    <dataField name="Sum of Revenue" fld="3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F5AEA-20DB-422C-BF9D-FCA17382D102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B6" firstHeaderRow="1" firstDataRow="1" firstDataCol="1"/>
  <pivotFields count="10">
    <pivotField showAll="0"/>
    <pivotField axis="axisRow" showAll="0">
      <items count="6">
        <item x="2"/>
        <item x="3"/>
        <item x="0"/>
        <item x="1"/>
        <item h="1" x="4"/>
        <item t="default"/>
      </items>
    </pivotField>
    <pivotField showAll="0"/>
    <pivotField showAll="0"/>
    <pivotField dataField="1" showAll="0"/>
    <pivotField showAll="0"/>
    <pivotField showAll="0"/>
    <pivotField showAll="0">
      <items count="1975">
        <item x="684"/>
        <item x="1230"/>
        <item x="1178"/>
        <item x="872"/>
        <item x="1277"/>
        <item x="736"/>
        <item x="1929"/>
        <item x="89"/>
        <item x="1637"/>
        <item x="1394"/>
        <item x="1536"/>
        <item x="1561"/>
        <item x="1448"/>
        <item x="990"/>
        <item x="1088"/>
        <item x="345"/>
        <item x="402"/>
        <item x="1069"/>
        <item x="808"/>
        <item x="158"/>
        <item x="1607"/>
        <item x="76"/>
        <item x="1496"/>
        <item x="1125"/>
        <item x="0"/>
        <item x="907"/>
        <item x="565"/>
        <item x="950"/>
        <item x="923"/>
        <item x="13"/>
        <item x="1658"/>
        <item x="712"/>
        <item x="1049"/>
        <item x="1958"/>
        <item x="1477"/>
        <item x="238"/>
        <item x="240"/>
        <item x="1968"/>
        <item x="1551"/>
        <item x="1045"/>
        <item x="982"/>
        <item x="1614"/>
        <item x="209"/>
        <item x="180"/>
        <item x="761"/>
        <item x="1368"/>
        <item x="17"/>
        <item x="1475"/>
        <item x="340"/>
        <item x="1211"/>
        <item x="1325"/>
        <item x="1400"/>
        <item x="1203"/>
        <item x="1030"/>
        <item x="795"/>
        <item x="1604"/>
        <item x="920"/>
        <item x="396"/>
        <item x="1046"/>
        <item x="681"/>
        <item x="905"/>
        <item x="178"/>
        <item x="1570"/>
        <item x="755"/>
        <item x="810"/>
        <item x="1741"/>
        <item x="1139"/>
        <item x="213"/>
        <item x="376"/>
        <item x="961"/>
        <item x="1886"/>
        <item x="1209"/>
        <item x="34"/>
        <item x="1846"/>
        <item x="742"/>
        <item x="267"/>
        <item x="1247"/>
        <item x="1857"/>
        <item x="1499"/>
        <item x="1701"/>
        <item x="1063"/>
        <item x="989"/>
        <item x="902"/>
        <item x="246"/>
        <item x="8"/>
        <item x="1414"/>
        <item x="1549"/>
        <item x="663"/>
        <item x="56"/>
        <item x="1883"/>
        <item x="388"/>
        <item x="867"/>
        <item x="1284"/>
        <item x="1358"/>
        <item x="678"/>
        <item x="657"/>
        <item x="1808"/>
        <item x="1731"/>
        <item x="1588"/>
        <item x="1524"/>
        <item x="1879"/>
        <item x="1831"/>
        <item x="260"/>
        <item x="182"/>
        <item x="421"/>
        <item x="1944"/>
        <item x="541"/>
        <item x="157"/>
        <item x="1281"/>
        <item x="616"/>
        <item x="561"/>
        <item x="1662"/>
        <item x="1894"/>
        <item x="1101"/>
        <item x="1941"/>
        <item x="285"/>
        <item x="102"/>
        <item x="416"/>
        <item x="1764"/>
        <item x="1953"/>
        <item x="301"/>
        <item x="1714"/>
        <item x="1252"/>
        <item x="1438"/>
        <item x="1148"/>
        <item x="1537"/>
        <item x="645"/>
        <item x="1171"/>
        <item x="1271"/>
        <item x="1429"/>
        <item x="958"/>
        <item x="1763"/>
        <item x="1779"/>
        <item x="406"/>
        <item x="354"/>
        <item x="536"/>
        <item x="822"/>
        <item x="1432"/>
        <item x="1206"/>
        <item x="566"/>
        <item x="288"/>
        <item x="580"/>
        <item x="1756"/>
        <item x="183"/>
        <item x="886"/>
        <item x="660"/>
        <item x="1253"/>
        <item x="1150"/>
        <item x="242"/>
        <item x="1474"/>
        <item x="828"/>
        <item x="50"/>
        <item x="513"/>
        <item x="1959"/>
        <item x="1666"/>
        <item x="1201"/>
        <item x="35"/>
        <item x="1122"/>
        <item x="1937"/>
        <item x="363"/>
        <item x="38"/>
        <item x="105"/>
        <item x="65"/>
        <item x="408"/>
        <item x="1877"/>
        <item x="458"/>
        <item x="1590"/>
        <item x="1452"/>
        <item x="1555"/>
        <item x="1700"/>
        <item x="644"/>
        <item x="5"/>
        <item x="855"/>
        <item x="523"/>
        <item x="1960"/>
        <item x="766"/>
        <item x="355"/>
        <item x="1115"/>
        <item x="1876"/>
        <item x="1830"/>
        <item x="1109"/>
        <item x="232"/>
        <item x="470"/>
        <item x="791"/>
        <item x="227"/>
        <item x="371"/>
        <item x="963"/>
        <item x="840"/>
        <item x="1791"/>
        <item x="1251"/>
        <item x="306"/>
        <item x="1558"/>
        <item x="1584"/>
        <item x="395"/>
        <item x="860"/>
        <item x="1853"/>
        <item x="1458"/>
        <item x="884"/>
        <item x="303"/>
        <item x="108"/>
        <item x="1611"/>
        <item x="1457"/>
        <item x="449"/>
        <item x="1517"/>
        <item x="284"/>
        <item x="1803"/>
        <item x="1050"/>
        <item x="1330"/>
        <item x="1132"/>
        <item x="1829"/>
        <item x="1227"/>
        <item x="823"/>
        <item x="830"/>
        <item x="1538"/>
        <item x="312"/>
        <item x="1068"/>
        <item x="1011"/>
        <item x="837"/>
        <item x="525"/>
        <item x="846"/>
        <item x="1"/>
        <item x="1541"/>
        <item x="1034"/>
        <item x="1319"/>
        <item x="1472"/>
        <item x="995"/>
        <item x="1495"/>
        <item x="1130"/>
        <item x="1191"/>
        <item x="1664"/>
        <item x="634"/>
        <item x="891"/>
        <item x="1254"/>
        <item x="954"/>
        <item x="935"/>
        <item x="597"/>
        <item x="756"/>
        <item x="1739"/>
        <item x="1874"/>
        <item x="1236"/>
        <item x="319"/>
        <item x="517"/>
        <item x="1670"/>
        <item x="1641"/>
        <item x="1710"/>
        <item x="1025"/>
        <item x="359"/>
        <item x="675"/>
        <item x="1226"/>
        <item x="1160"/>
        <item x="758"/>
        <item x="315"/>
        <item x="99"/>
        <item x="1672"/>
        <item x="1356"/>
        <item x="1463"/>
        <item x="1456"/>
        <item x="551"/>
        <item x="54"/>
        <item x="1237"/>
        <item x="1028"/>
        <item x="1180"/>
        <item x="1890"/>
        <item x="252"/>
        <item x="339"/>
        <item x="171"/>
        <item x="695"/>
        <item x="546"/>
        <item x="1335"/>
        <item x="783"/>
        <item x="504"/>
        <item x="1947"/>
        <item x="1527"/>
        <item x="620"/>
        <item x="1758"/>
        <item x="3"/>
        <item x="1067"/>
        <item x="1194"/>
        <item x="1576"/>
        <item x="130"/>
        <item x="1091"/>
        <item x="1084"/>
        <item x="20"/>
        <item x="1313"/>
        <item x="1094"/>
        <item x="1430"/>
        <item x="851"/>
        <item x="1692"/>
        <item x="94"/>
        <item x="144"/>
        <item x="1161"/>
        <item x="1827"/>
        <item x="553"/>
        <item x="1066"/>
        <item x="1367"/>
        <item x="622"/>
        <item x="863"/>
        <item x="1224"/>
        <item x="847"/>
        <item x="1015"/>
        <item x="637"/>
        <item x="309"/>
        <item x="1702"/>
        <item x="744"/>
        <item x="1632"/>
        <item x="516"/>
        <item x="1631"/>
        <item x="1149"/>
        <item x="1759"/>
        <item x="785"/>
        <item x="1465"/>
        <item x="869"/>
        <item x="764"/>
        <item x="332"/>
        <item x="42"/>
        <item x="1106"/>
        <item x="650"/>
        <item x="1533"/>
        <item x="685"/>
        <item x="1295"/>
        <item x="1137"/>
        <item x="47"/>
        <item x="1508"/>
        <item x="1653"/>
        <item x="12"/>
        <item x="1195"/>
        <item x="1935"/>
        <item x="1467"/>
        <item x="1564"/>
        <item x="636"/>
        <item x="903"/>
        <item x="686"/>
        <item x="269"/>
        <item x="1401"/>
        <item x="1782"/>
        <item x="1693"/>
        <item x="1013"/>
        <item x="1841"/>
        <item x="1931"/>
        <item x="1771"/>
        <item x="58"/>
        <item x="1934"/>
        <item x="1580"/>
        <item x="1602"/>
        <item x="1681"/>
        <item x="265"/>
        <item x="1595"/>
        <item x="937"/>
        <item x="249"/>
        <item x="1677"/>
        <item x="1962"/>
        <item x="998"/>
        <item x="320"/>
        <item x="901"/>
        <item x="1914"/>
        <item x="52"/>
        <item x="1494"/>
        <item x="988"/>
        <item x="986"/>
        <item x="486"/>
        <item x="334"/>
        <item x="1057"/>
        <item x="880"/>
        <item x="1754"/>
        <item x="469"/>
        <item x="807"/>
        <item x="1727"/>
        <item x="701"/>
        <item x="1618"/>
        <item x="1004"/>
        <item x="1716"/>
        <item x="919"/>
        <item x="480"/>
        <item x="929"/>
        <item x="1792"/>
        <item x="1640"/>
        <item x="1183"/>
        <item x="1372"/>
        <item x="1273"/>
        <item x="992"/>
        <item x="211"/>
        <item x="1440"/>
        <item x="1848"/>
        <item x="1573"/>
        <item x="61"/>
        <item x="1447"/>
        <item x="207"/>
        <item x="1233"/>
        <item x="1703"/>
        <item x="630"/>
        <item x="906"/>
        <item x="1634"/>
        <item x="1870"/>
        <item x="459"/>
        <item x="426"/>
        <item x="1804"/>
        <item x="1722"/>
        <item x="364"/>
        <item x="195"/>
        <item x="1539"/>
        <item x="570"/>
        <item x="689"/>
        <item x="450"/>
        <item x="484"/>
        <item x="1567"/>
        <item x="1707"/>
        <item x="7"/>
        <item x="526"/>
        <item x="753"/>
        <item x="1680"/>
        <item x="564"/>
        <item x="440"/>
        <item x="465"/>
        <item x="176"/>
        <item x="1136"/>
        <item x="899"/>
        <item x="138"/>
        <item x="623"/>
        <item x="1552"/>
        <item x="1248"/>
        <item x="926"/>
        <item x="585"/>
        <item x="524"/>
        <item x="760"/>
        <item x="747"/>
        <item x="1308"/>
        <item x="126"/>
        <item x="277"/>
        <item x="417"/>
        <item x="1880"/>
        <item x="1334"/>
        <item x="1263"/>
        <item x="1061"/>
        <item x="1648"/>
        <item x="1972"/>
        <item x="1900"/>
        <item x="1807"/>
        <item x="1333"/>
        <item x="1123"/>
        <item x="904"/>
        <item x="1124"/>
        <item x="779"/>
        <item x="1336"/>
        <item x="203"/>
        <item x="743"/>
        <item x="399"/>
        <item x="768"/>
        <item x="1498"/>
        <item x="1086"/>
        <item x="1513"/>
        <item x="73"/>
        <item x="1287"/>
        <item x="1442"/>
        <item x="1100"/>
        <item x="1455"/>
        <item x="969"/>
        <item x="967"/>
        <item x="1892"/>
        <item x="1306"/>
        <item x="394"/>
        <item x="1446"/>
        <item x="463"/>
        <item x="1265"/>
        <item x="251"/>
        <item x="723"/>
        <item x="1639"/>
        <item x="604"/>
        <item x="350"/>
        <item x="1550"/>
        <item x="444"/>
        <item x="1185"/>
        <item x="1238"/>
        <item x="1516"/>
        <item x="1012"/>
        <item x="1299"/>
        <item x="1451"/>
        <item x="1242"/>
        <item x="98"/>
        <item x="124"/>
        <item x="1022"/>
        <item x="1834"/>
        <item x="944"/>
        <item x="1108"/>
        <item x="1854"/>
        <item x="1222"/>
        <item x="976"/>
        <item x="716"/>
        <item x="510"/>
        <item x="952"/>
        <item x="1936"/>
        <item x="748"/>
        <item x="1621"/>
        <item x="1000"/>
        <item x="521"/>
        <item x="1403"/>
        <item x="235"/>
        <item x="1491"/>
        <item x="1445"/>
        <item x="253"/>
        <item x="1133"/>
        <item x="1706"/>
        <item x="667"/>
        <item x="1128"/>
        <item x="1933"/>
        <item x="1568"/>
        <item x="104"/>
        <item x="557"/>
        <item x="1507"/>
        <item x="1697"/>
        <item x="1851"/>
        <item x="1473"/>
        <item x="1357"/>
        <item x="849"/>
        <item x="589"/>
        <item x="189"/>
        <item x="1575"/>
        <item x="196"/>
        <item x="690"/>
        <item x="390"/>
        <item x="1661"/>
        <item x="1268"/>
        <item x="1055"/>
        <item x="1037"/>
        <item x="1921"/>
        <item x="547"/>
        <item x="1927"/>
        <item x="1127"/>
        <item x="1948"/>
        <item x="412"/>
        <item x="763"/>
        <item x="588"/>
        <item x="1797"/>
        <item x="160"/>
        <item x="1625"/>
        <item x="33"/>
        <item x="1719"/>
        <item x="217"/>
        <item x="910"/>
        <item x="1916"/>
        <item x="528"/>
        <item x="159"/>
        <item x="1280"/>
        <item x="924"/>
        <item x="1761"/>
        <item x="1904"/>
        <item x="1318"/>
        <item x="97"/>
        <item x="661"/>
        <item x="574"/>
        <item x="1695"/>
        <item x="1078"/>
        <item x="927"/>
        <item x="1346"/>
        <item x="560"/>
        <item x="1737"/>
        <item x="740"/>
        <item x="788"/>
        <item x="349"/>
        <item x="1093"/>
        <item x="294"/>
        <item x="692"/>
        <item x="1383"/>
        <item x="244"/>
        <item x="1486"/>
        <item x="1020"/>
        <item x="1141"/>
        <item x="883"/>
        <item x="1757"/>
        <item x="487"/>
        <item x="1082"/>
        <item x="258"/>
        <item x="1610"/>
        <item x="1144"/>
        <item x="1514"/>
        <item x="520"/>
        <item x="841"/>
        <item x="259"/>
        <item x="821"/>
        <item x="563"/>
        <item x="1520"/>
        <item x="1525"/>
        <item x="590"/>
        <item x="248"/>
        <item x="1961"/>
        <item x="1450"/>
        <item x="432"/>
        <item x="654"/>
        <item x="1307"/>
        <item x="1896"/>
        <item x="1404"/>
        <item x="1698"/>
        <item x="505"/>
        <item x="1293"/>
        <item x="1214"/>
        <item x="1917"/>
        <item x="1402"/>
        <item x="199"/>
        <item x="1566"/>
        <item x="1173"/>
        <item x="1043"/>
        <item x="1505"/>
        <item x="270"/>
        <item x="1163"/>
        <item x="1116"/>
        <item x="266"/>
        <item x="331"/>
        <item x="1044"/>
        <item x="1159"/>
        <item x="283"/>
        <item x="1444"/>
        <item x="1323"/>
        <item x="587"/>
        <item x="204"/>
        <item x="925"/>
        <item x="861"/>
        <item x="140"/>
        <item x="909"/>
        <item x="688"/>
        <item x="960"/>
        <item x="581"/>
        <item x="759"/>
        <item x="370"/>
        <item x="965"/>
        <item x="1348"/>
        <item x="1767"/>
        <item x="831"/>
        <item x="1597"/>
        <item x="1283"/>
        <item x="187"/>
        <item x="1742"/>
        <item x="1285"/>
        <item x="508"/>
        <item x="1378"/>
        <item x="568"/>
        <item x="908"/>
        <item x="1317"/>
        <item x="132"/>
        <item x="23"/>
        <item x="1850"/>
        <item x="602"/>
        <item x="1748"/>
        <item x="1503"/>
        <item x="1385"/>
        <item x="1079"/>
        <item x="317"/>
        <item x="133"/>
        <item x="1816"/>
        <item x="1154"/>
        <item x="832"/>
        <item x="515"/>
        <item x="365"/>
        <item x="702"/>
        <item x="166"/>
        <item x="627"/>
        <item x="401"/>
        <item x="117"/>
        <item x="1518"/>
        <item x="1256"/>
        <item x="179"/>
        <item x="1630"/>
        <item x="1945"/>
        <item x="1016"/>
        <item x="1872"/>
        <item x="1373"/>
        <item x="605"/>
        <item x="813"/>
        <item x="134"/>
        <item x="452"/>
        <item x="336"/>
        <item x="1818"/>
        <item x="1328"/>
        <item x="386"/>
        <item x="1399"/>
        <item x="931"/>
        <item x="1556"/>
        <item x="595"/>
        <item x="37"/>
        <item x="1649"/>
        <item x="1417"/>
        <item x="1669"/>
        <item x="819"/>
        <item x="455"/>
        <item x="979"/>
        <item x="261"/>
        <item x="1409"/>
        <item x="210"/>
        <item x="762"/>
        <item x="477"/>
        <item x="1718"/>
        <item x="411"/>
        <item x="1794"/>
        <item x="216"/>
        <item x="1164"/>
        <item x="1713"/>
        <item x="256"/>
        <item x="1847"/>
        <item x="1581"/>
        <item x="887"/>
        <item x="559"/>
        <item x="495"/>
        <item x="1080"/>
        <item x="1889"/>
        <item x="1951"/>
        <item x="1120"/>
        <item x="1837"/>
        <item x="1027"/>
        <item x="1422"/>
        <item x="280"/>
        <item x="1249"/>
        <item x="1290"/>
        <item x="532"/>
        <item x="10"/>
        <item x="1190"/>
        <item x="511"/>
        <item x="817"/>
        <item x="115"/>
        <item x="1228"/>
        <item x="576"/>
        <item x="549"/>
        <item x="1943"/>
        <item x="1826"/>
        <item x="403"/>
        <item x="1266"/>
        <item x="419"/>
        <item x="338"/>
        <item x="1512"/>
        <item x="1466"/>
        <item x="1462"/>
        <item x="112"/>
        <item x="1345"/>
        <item x="1363"/>
        <item x="1519"/>
        <item x="75"/>
        <item x="601"/>
        <item x="1627"/>
        <item x="174"/>
        <item x="324"/>
        <item x="1708"/>
        <item x="6"/>
        <item x="77"/>
        <item x="522"/>
        <item x="1940"/>
        <item x="1135"/>
        <item x="1528"/>
        <item x="1908"/>
        <item x="606"/>
        <item x="816"/>
        <item x="1107"/>
        <item x="704"/>
        <item x="1743"/>
        <item x="300"/>
        <item x="237"/>
        <item x="131"/>
        <item x="377"/>
        <item x="110"/>
        <item x="1667"/>
        <item x="786"/>
        <item x="666"/>
        <item x="705"/>
        <item x="1824"/>
        <item x="239"/>
        <item x="543"/>
        <item x="1740"/>
        <item x="942"/>
        <item x="198"/>
        <item x="1783"/>
        <item x="1213"/>
        <item x="664"/>
        <item x="1624"/>
        <item x="299"/>
        <item x="717"/>
        <item x="326"/>
        <item x="609"/>
        <item x="1215"/>
        <item x="1389"/>
        <item x="1177"/>
        <item x="1167"/>
        <item x="221"/>
        <item x="731"/>
        <item x="1339"/>
        <item x="555"/>
        <item x="962"/>
        <item x="1888"/>
        <item x="1354"/>
        <item x="123"/>
        <item x="233"/>
        <item x="1811"/>
        <item x="1196"/>
        <item x="1062"/>
        <item x="1699"/>
        <item x="734"/>
        <item x="1311"/>
        <item x="540"/>
        <item x="430"/>
        <item x="1796"/>
        <item x="1726"/>
        <item x="784"/>
        <item x="1769"/>
        <item x="197"/>
        <item x="1685"/>
        <item x="1522"/>
        <item x="129"/>
        <item x="1048"/>
        <item x="1560"/>
        <item x="865"/>
        <item x="1626"/>
        <item x="1605"/>
        <item x="291"/>
        <item x="1187"/>
        <item x="400"/>
        <item x="236"/>
        <item x="72"/>
        <item x="1687"/>
        <item x="1633"/>
        <item x="447"/>
        <item x="1646"/>
        <item x="405"/>
        <item x="787"/>
        <item x="739"/>
        <item x="1805"/>
        <item x="1906"/>
        <item x="1932"/>
        <item x="618"/>
        <item x="456"/>
        <item x="368"/>
        <item x="586"/>
        <item x="619"/>
        <item x="1212"/>
        <item x="608"/>
        <item x="41"/>
        <item x="1836"/>
        <item x="554"/>
        <item x="814"/>
        <item x="1234"/>
        <item x="141"/>
        <item x="789"/>
        <item x="219"/>
        <item x="193"/>
        <item x="1221"/>
        <item x="289"/>
        <item x="1036"/>
        <item x="1730"/>
        <item x="1085"/>
        <item x="1745"/>
        <item x="170"/>
        <item x="26"/>
        <item x="1532"/>
        <item x="250"/>
        <item x="1042"/>
        <item x="101"/>
        <item x="921"/>
        <item x="1314"/>
        <item x="824"/>
        <item x="1952"/>
        <item x="1709"/>
        <item x="1058"/>
        <item x="777"/>
        <item x="181"/>
        <item x="1747"/>
        <item x="378"/>
        <item x="1557"/>
        <item x="1454"/>
        <item x="1181"/>
        <item x="1396"/>
        <item x="1622"/>
        <item x="116"/>
        <item x="39"/>
        <item x="1286"/>
        <item x="151"/>
        <item x="611"/>
        <item x="1583"/>
        <item x="1340"/>
        <item x="519"/>
        <item x="1542"/>
        <item x="1205"/>
        <item x="479"/>
        <item x="205"/>
        <item x="1711"/>
        <item x="1412"/>
        <item x="1158"/>
        <item x="1272"/>
        <item x="231"/>
        <item x="1572"/>
        <item x="155"/>
        <item x="1413"/>
        <item x="1901"/>
        <item x="1871"/>
        <item x="850"/>
        <item x="87"/>
        <item x="1845"/>
        <item x="889"/>
        <item x="866"/>
        <item x="1490"/>
        <item x="1919"/>
        <item x="918"/>
        <item x="1246"/>
        <item x="769"/>
        <item x="984"/>
        <item x="1162"/>
        <item x="212"/>
        <item x="1788"/>
        <item x="815"/>
        <item x="389"/>
        <item x="1040"/>
        <item x="818"/>
        <item x="482"/>
        <item x="327"/>
        <item x="418"/>
        <item x="208"/>
        <item x="461"/>
        <item x="710"/>
        <item x="916"/>
        <item x="1202"/>
        <item x="1950"/>
        <item x="88"/>
        <item x="1038"/>
        <item x="27"/>
        <item x="614"/>
        <item x="1864"/>
        <item x="435"/>
        <item x="1220"/>
        <item x="69"/>
        <item x="776"/>
        <item x="1751"/>
        <item x="1075"/>
        <item x="1006"/>
        <item x="573"/>
        <item x="662"/>
        <item x="501"/>
        <item x="1530"/>
        <item x="895"/>
        <item x="415"/>
        <item x="190"/>
        <item x="527"/>
        <item x="85"/>
        <item x="1225"/>
        <item x="571"/>
        <item x="1821"/>
        <item x="1734"/>
        <item x="1292"/>
        <item x="600"/>
        <item x="59"/>
        <item x="845"/>
        <item x="1435"/>
        <item x="1244"/>
        <item x="162"/>
        <item x="1186"/>
        <item x="274"/>
        <item x="1615"/>
        <item x="1478"/>
        <item x="633"/>
        <item x="632"/>
        <item x="475"/>
        <item x="49"/>
        <item x="1500"/>
        <item x="1291"/>
        <item x="1738"/>
        <item x="1843"/>
        <item x="836"/>
        <item x="797"/>
        <item x="803"/>
        <item x="1723"/>
        <item x="14"/>
        <item x="375"/>
        <item x="1755"/>
        <item x="28"/>
        <item x="474"/>
        <item x="106"/>
        <item x="391"/>
        <item x="478"/>
        <item x="628"/>
        <item x="483"/>
        <item x="1461"/>
        <item x="1047"/>
        <item x="535"/>
        <item x="856"/>
        <item x="423"/>
        <item x="1024"/>
        <item x="393"/>
        <item x="16"/>
        <item x="1170"/>
        <item x="579"/>
        <item x="1388"/>
        <item x="1600"/>
        <item x="890"/>
        <item x="1481"/>
        <item x="996"/>
        <item x="1316"/>
        <item x="1789"/>
        <item x="735"/>
        <item x="1260"/>
        <item x="1860"/>
        <item x="1902"/>
        <item x="107"/>
        <item x="1026"/>
        <item x="1099"/>
        <item x="1083"/>
        <item x="1332"/>
        <item x="550"/>
        <item x="737"/>
        <item x="1571"/>
        <item x="352"/>
        <item x="1752"/>
        <item x="947"/>
        <item x="1690"/>
        <item x="168"/>
        <item x="864"/>
        <item x="1915"/>
        <item x="827"/>
        <item x="436"/>
        <item x="1942"/>
        <item x="852"/>
        <item x="656"/>
        <item x="1540"/>
        <item x="1613"/>
        <item x="598"/>
        <item x="653"/>
        <item x="1261"/>
        <item x="369"/>
        <item x="649"/>
        <item x="1114"/>
        <item x="700"/>
        <item x="2"/>
        <item x="530"/>
        <item x="713"/>
        <item x="1303"/>
        <item x="1858"/>
        <item x="454"/>
        <item x="1343"/>
        <item x="1344"/>
        <item x="1469"/>
        <item x="1017"/>
        <item x="464"/>
        <item x="1431"/>
        <item x="380"/>
        <item x="1504"/>
        <item x="1207"/>
        <item x="1781"/>
        <item x="1884"/>
        <item x="1795"/>
        <item x="310"/>
        <item x="243"/>
        <item x="1300"/>
        <item x="1688"/>
        <item x="1920"/>
        <item x="794"/>
        <item x="1885"/>
        <item x="1963"/>
        <item x="1910"/>
        <item x="51"/>
        <item x="1484"/>
        <item x="46"/>
        <item x="1907"/>
        <item x="1347"/>
        <item x="497"/>
        <item x="970"/>
        <item x="968"/>
        <item x="1849"/>
        <item x="1282"/>
        <item x="118"/>
        <item x="843"/>
        <item x="1596"/>
        <item x="1110"/>
        <item x="1675"/>
        <item x="1035"/>
        <item x="1686"/>
        <item x="703"/>
        <item x="467"/>
        <item x="1515"/>
        <item x="898"/>
        <item x="1051"/>
        <item x="1749"/>
        <item x="113"/>
        <item x="1593"/>
        <item x="529"/>
        <item x="724"/>
        <item x="746"/>
        <item x="991"/>
        <item x="424"/>
        <item x="972"/>
        <item x="1387"/>
        <item x="857"/>
        <item x="953"/>
        <item x="1813"/>
        <item x="1895"/>
        <item x="1775"/>
        <item x="1131"/>
        <item x="1682"/>
        <item x="1288"/>
        <item x="1126"/>
        <item x="1151"/>
        <item x="966"/>
        <item x="1379"/>
        <item x="296"/>
        <item x="1459"/>
        <item x="1592"/>
        <item x="457"/>
        <item x="514"/>
        <item x="1660"/>
        <item x="1002"/>
        <item x="169"/>
        <item x="648"/>
        <item x="757"/>
        <item x="1790"/>
        <item x="1861"/>
        <item x="1352"/>
        <item x="507"/>
        <item x="696"/>
        <item x="1365"/>
        <item x="1671"/>
        <item x="1029"/>
        <item x="556"/>
        <item x="74"/>
        <item x="1798"/>
        <item x="1955"/>
        <item x="939"/>
        <item x="1772"/>
        <item x="646"/>
        <item x="1878"/>
        <item x="1599"/>
        <item x="348"/>
        <item x="414"/>
        <item x="496"/>
        <item x="594"/>
        <item x="1095"/>
        <item x="1096"/>
        <item x="800"/>
        <item x="11"/>
        <item x="1628"/>
        <item x="1825"/>
        <item x="66"/>
        <item x="552"/>
        <item x="1279"/>
        <item x="384"/>
        <item x="57"/>
        <item x="1327"/>
        <item x="980"/>
        <item x="1056"/>
        <item x="1241"/>
        <item x="1005"/>
        <item x="1867"/>
        <item x="228"/>
        <item x="997"/>
        <item x="1103"/>
        <item x="422"/>
        <item x="874"/>
        <item x="1406"/>
        <item x="1765"/>
        <item x="1644"/>
        <item x="1031"/>
        <item x="1689"/>
        <item x="1140"/>
        <item x="544"/>
        <item x="1801"/>
        <item x="859"/>
        <item x="1324"/>
        <item x="80"/>
        <item x="1954"/>
        <item x="1746"/>
        <item x="913"/>
        <item x="1656"/>
        <item x="834"/>
        <item x="933"/>
        <item x="679"/>
        <item x="1415"/>
        <item x="726"/>
        <item x="1787"/>
        <item x="1809"/>
        <item x="629"/>
        <item x="1835"/>
        <item x="793"/>
        <item x="871"/>
        <item x="774"/>
        <item x="161"/>
        <item x="1502"/>
        <item x="337"/>
        <item x="1070"/>
        <item x="1732"/>
        <item x="1844"/>
        <item x="245"/>
        <item x="1315"/>
        <item x="1678"/>
        <item x="1898"/>
        <item x="727"/>
        <item x="951"/>
        <item x="146"/>
        <item x="152"/>
        <item x="45"/>
        <item x="148"/>
        <item x="677"/>
        <item x="427"/>
        <item x="1606"/>
        <item x="1418"/>
        <item x="1453"/>
        <item x="1712"/>
        <item x="978"/>
        <item x="711"/>
        <item x="1665"/>
        <item x="1668"/>
        <item x="1971"/>
        <item x="381"/>
        <item x="55"/>
        <item x="31"/>
        <item x="488"/>
        <item x="897"/>
        <item x="298"/>
        <item x="1460"/>
        <item x="1820"/>
        <item x="778"/>
        <item x="848"/>
        <item x="1534"/>
        <item x="1421"/>
        <item x="1176"/>
        <item x="135"/>
        <item x="725"/>
        <item x="994"/>
        <item x="330"/>
        <item x="738"/>
        <item x="941"/>
        <item x="729"/>
        <item x="641"/>
        <item x="1391"/>
        <item x="1434"/>
        <item x="1053"/>
        <item x="584"/>
        <item x="367"/>
        <item x="460"/>
        <item x="150"/>
        <item x="709"/>
        <item x="234"/>
        <item x="518"/>
        <item x="164"/>
        <item x="1924"/>
        <item x="322"/>
        <item x="730"/>
        <item x="1930"/>
        <item x="673"/>
        <item x="1021"/>
        <item x="955"/>
        <item x="214"/>
        <item x="96"/>
        <item x="48"/>
        <item x="1786"/>
        <item x="1342"/>
        <item x="1866"/>
        <item x="323"/>
        <item x="333"/>
        <item x="122"/>
        <item x="307"/>
        <item x="987"/>
        <item x="1893"/>
        <item x="83"/>
        <item x="1138"/>
        <item x="577"/>
        <item x="1218"/>
        <item x="805"/>
        <item x="1032"/>
        <item x="410"/>
        <item x="885"/>
        <item x="583"/>
        <item x="1262"/>
        <item x="539"/>
        <item x="286"/>
        <item x="429"/>
        <item x="445"/>
        <item x="964"/>
        <item x="796"/>
        <item x="316"/>
        <item x="1129"/>
        <item x="1705"/>
        <item x="801"/>
        <item x="32"/>
        <item x="1433"/>
        <item x="343"/>
        <item x="103"/>
        <item x="471"/>
        <item x="1192"/>
        <item x="1441"/>
        <item x="22"/>
        <item x="957"/>
        <item x="360"/>
        <item x="1231"/>
        <item x="1674"/>
        <item x="697"/>
        <item x="877"/>
        <item x="1392"/>
        <item x="392"/>
        <item x="1197"/>
        <item x="90"/>
        <item x="1210"/>
        <item x="448"/>
        <item x="914"/>
        <item x="1377"/>
        <item x="1052"/>
        <item x="1587"/>
        <item x="1145"/>
        <item x="1823"/>
        <item x="749"/>
        <item x="192"/>
        <item x="1679"/>
        <item x="1119"/>
        <item x="503"/>
        <item x="1464"/>
        <item x="1735"/>
        <item x="125"/>
        <item x="781"/>
        <item x="765"/>
        <item x="720"/>
        <item x="257"/>
        <item x="1350"/>
        <item x="1437"/>
        <item x="1899"/>
        <item x="542"/>
        <item x="109"/>
        <item x="1817"/>
        <item x="1157"/>
        <item x="40"/>
        <item x="9"/>
        <item x="439"/>
        <item x="1565"/>
        <item x="1420"/>
        <item x="1009"/>
        <item x="533"/>
        <item x="328"/>
        <item x="1506"/>
        <item x="25"/>
        <item x="575"/>
        <item x="750"/>
        <item x="79"/>
        <item x="1275"/>
        <item x="1471"/>
        <item x="1008"/>
        <item x="1289"/>
        <item x="1398"/>
        <item x="930"/>
        <item x="1257"/>
        <item x="751"/>
        <item x="659"/>
        <item x="1296"/>
        <item x="149"/>
        <item x="775"/>
        <item x="165"/>
        <item x="1097"/>
        <item x="1643"/>
        <item x="1118"/>
        <item x="1397"/>
        <item x="1806"/>
        <item x="278"/>
        <item x="658"/>
        <item x="1073"/>
        <item x="120"/>
        <item x="1480"/>
        <item x="1023"/>
        <item x="321"/>
        <item x="1395"/>
        <item x="1856"/>
        <item x="1652"/>
        <item x="1111"/>
        <item x="60"/>
        <item x="683"/>
        <item x="1041"/>
        <item x="1152"/>
        <item x="1359"/>
        <item x="1147"/>
        <item x="621"/>
        <item x="1416"/>
        <item x="928"/>
        <item x="943"/>
        <item x="1142"/>
        <item x="1949"/>
        <item x="1873"/>
        <item x="1216"/>
        <item x="1501"/>
        <item x="1337"/>
        <item x="1258"/>
        <item x="1887"/>
        <item x="1007"/>
        <item x="642"/>
        <item x="1250"/>
        <item x="1366"/>
        <item x="1591"/>
        <item x="1673"/>
        <item x="466"/>
        <item x="1720"/>
        <item x="1655"/>
        <item x="1470"/>
        <item x="433"/>
        <item x="21"/>
        <item x="798"/>
        <item x="191"/>
        <item x="809"/>
        <item x="1563"/>
        <item x="1338"/>
        <item x="569"/>
        <item x="500"/>
        <item x="1569"/>
        <item x="804"/>
        <item x="362"/>
        <item x="185"/>
        <item x="71"/>
        <item x="1654"/>
        <item x="1304"/>
        <item x="1523"/>
        <item x="1547"/>
        <item x="1320"/>
        <item x="1969"/>
        <item x="1076"/>
        <item x="82"/>
        <item x="1232"/>
        <item x="1840"/>
        <item x="329"/>
        <item x="1922"/>
        <item x="1386"/>
        <item x="1855"/>
        <item x="878"/>
        <item x="1684"/>
        <item x="1113"/>
        <item x="490"/>
        <item x="1059"/>
        <item x="346"/>
        <item x="792"/>
        <item x="876"/>
        <item x="754"/>
        <item x="1375"/>
        <item x="156"/>
        <item x="1010"/>
        <item x="680"/>
        <item x="18"/>
        <item x="676"/>
        <item x="826"/>
        <item x="1838"/>
        <item x="1554"/>
        <item x="63"/>
        <item x="1182"/>
        <item x="1312"/>
        <item x="829"/>
        <item x="1663"/>
        <item x="446"/>
        <item x="1819"/>
        <item x="626"/>
        <item x="43"/>
        <item x="1166"/>
        <item x="1219"/>
        <item x="1882"/>
        <item x="1970"/>
        <item x="1696"/>
        <item x="481"/>
        <item x="1411"/>
        <item x="842"/>
        <item x="1946"/>
        <item x="282"/>
        <item x="215"/>
        <item x="1768"/>
        <item x="1077"/>
        <item x="1267"/>
        <item x="1728"/>
        <item x="1276"/>
        <item x="790"/>
        <item x="1193"/>
        <item x="668"/>
        <item x="1309"/>
        <item x="1608"/>
        <item x="938"/>
        <item x="241"/>
        <item x="1405"/>
        <item x="1407"/>
        <item x="682"/>
        <item x="1676"/>
        <item x="1065"/>
        <item x="1852"/>
        <item x="1172"/>
        <item x="341"/>
        <item x="1589"/>
        <item x="1071"/>
        <item x="499"/>
        <item x="1585"/>
        <item x="983"/>
        <item x="1255"/>
        <item x="1064"/>
        <item x="1594"/>
        <item x="311"/>
        <item x="167"/>
        <item x="545"/>
        <item x="1616"/>
        <item x="1482"/>
        <item x="932"/>
        <item x="1903"/>
        <item x="453"/>
        <item x="44"/>
        <item x="344"/>
        <item x="1361"/>
        <item x="188"/>
        <item x="1001"/>
        <item x="485"/>
        <item x="1229"/>
        <item x="100"/>
        <item x="226"/>
        <item x="225"/>
        <item x="1488"/>
        <item x="603"/>
        <item x="802"/>
        <item x="428"/>
        <item x="62"/>
        <item x="177"/>
        <item x="615"/>
        <item x="186"/>
        <item x="1355"/>
        <item x="4"/>
        <item x="669"/>
        <item x="635"/>
        <item x="708"/>
        <item x="999"/>
        <item x="1617"/>
        <item x="531"/>
        <item x="1427"/>
        <item x="839"/>
        <item x="1578"/>
        <item x="1650"/>
        <item x="1428"/>
        <item x="858"/>
        <item x="780"/>
        <item x="599"/>
        <item x="665"/>
        <item x="772"/>
        <item x="1905"/>
        <item x="1704"/>
        <item x="1529"/>
        <item x="1642"/>
        <item x="1371"/>
        <item x="304"/>
        <item x="1380"/>
        <item x="1603"/>
        <item x="472"/>
        <item x="1733"/>
        <item x="900"/>
        <item x="1274"/>
        <item x="1510"/>
        <item x="379"/>
        <item x="1574"/>
        <item x="879"/>
        <item x="1531"/>
        <item x="111"/>
        <item x="881"/>
        <item x="1694"/>
        <item x="314"/>
        <item x="1305"/>
        <item x="578"/>
        <item x="1862"/>
        <item x="612"/>
        <item x="1104"/>
        <item x="1408"/>
        <item x="272"/>
        <item x="1468"/>
        <item x="718"/>
        <item x="1659"/>
        <item x="655"/>
        <item x="143"/>
        <item x="1156"/>
        <item x="945"/>
        <item x="1384"/>
        <item x="1776"/>
        <item x="255"/>
        <item x="1715"/>
        <item x="1208"/>
        <item x="175"/>
        <item x="121"/>
        <item x="1785"/>
        <item x="1155"/>
        <item x="468"/>
        <item x="382"/>
        <item x="610"/>
        <item x="1278"/>
        <item x="1832"/>
        <item x="292"/>
        <item x="1833"/>
        <item x="825"/>
        <item x="202"/>
        <item x="1489"/>
        <item x="1869"/>
        <item x="1683"/>
        <item x="1168"/>
        <item x="1859"/>
        <item x="347"/>
        <item x="1143"/>
        <item x="1619"/>
        <item x="732"/>
        <item x="820"/>
        <item x="1169"/>
        <item x="888"/>
        <item x="154"/>
        <item x="652"/>
        <item x="1098"/>
        <item x="1956"/>
        <item x="1087"/>
        <item x="596"/>
        <item x="1223"/>
        <item x="1909"/>
        <item x="1521"/>
        <item x="1651"/>
        <item x="1766"/>
        <item x="1544"/>
        <item x="1269"/>
        <item x="691"/>
        <item x="993"/>
        <item x="1928"/>
        <item x="295"/>
        <item x="631"/>
        <item x="1546"/>
        <item x="473"/>
        <item x="1364"/>
        <item x="373"/>
        <item x="1393"/>
        <item x="1117"/>
        <item x="325"/>
        <item x="838"/>
        <item x="425"/>
        <item x="1074"/>
        <item x="1054"/>
        <item x="591"/>
        <item x="1810"/>
        <item x="263"/>
        <item x="1966"/>
        <item x="767"/>
        <item x="722"/>
        <item x="799"/>
        <item x="1543"/>
        <item x="318"/>
        <item x="93"/>
        <item x="1744"/>
        <item x="728"/>
        <item x="142"/>
        <item x="1179"/>
        <item x="1645"/>
        <item x="512"/>
        <item x="356"/>
        <item x="651"/>
        <item x="53"/>
        <item x="201"/>
        <item x="875"/>
        <item x="870"/>
        <item x="624"/>
        <item x="357"/>
        <item x="537"/>
        <item x="119"/>
        <item x="305"/>
        <item x="206"/>
        <item x="1217"/>
        <item x="30"/>
        <item x="1479"/>
        <item x="1019"/>
        <item x="1294"/>
        <item x="538"/>
        <item x="1753"/>
        <item x="752"/>
        <item x="1842"/>
        <item x="1815"/>
        <item x="719"/>
        <item x="936"/>
        <item x="1483"/>
        <item x="1072"/>
        <item x="387"/>
        <item x="1089"/>
        <item x="194"/>
        <item x="19"/>
        <item x="1240"/>
        <item x="1891"/>
        <item x="835"/>
        <item x="293"/>
        <item x="741"/>
        <item x="1198"/>
        <item x="1188"/>
        <item x="694"/>
        <item x="409"/>
        <item x="948"/>
        <item x="1875"/>
        <item x="1302"/>
        <item x="1381"/>
        <item x="1967"/>
        <item x="1443"/>
        <item x="613"/>
        <item x="1301"/>
        <item x="1425"/>
        <item x="437"/>
        <item x="1814"/>
        <item x="420"/>
        <item x="922"/>
        <item x="1134"/>
        <item x="1370"/>
        <item x="1612"/>
        <item x="1609"/>
        <item x="358"/>
        <item x="707"/>
        <item x="308"/>
        <item x="1545"/>
        <item x="302"/>
        <item x="1721"/>
        <item x="1199"/>
        <item x="413"/>
        <item x="1090"/>
        <item x="407"/>
        <item x="1485"/>
        <item x="1535"/>
        <item x="1957"/>
        <item x="593"/>
        <item x="1039"/>
        <item x="770"/>
        <item x="1297"/>
        <item x="1923"/>
        <item x="1559"/>
        <item x="974"/>
        <item x="640"/>
        <item x="882"/>
        <item x="36"/>
        <item x="1938"/>
        <item x="548"/>
        <item x="398"/>
        <item x="451"/>
        <item x="854"/>
        <item x="1060"/>
        <item x="572"/>
        <item x="1341"/>
        <item x="443"/>
        <item x="896"/>
        <item x="733"/>
        <item x="404"/>
        <item x="971"/>
        <item x="1264"/>
        <item x="1965"/>
        <item x="1235"/>
        <item x="1245"/>
        <item x="956"/>
        <item x="1780"/>
        <item x="940"/>
        <item x="297"/>
        <item x="184"/>
        <item x="1121"/>
        <item x="172"/>
        <item x="1778"/>
        <item x="1493"/>
        <item x="862"/>
        <item x="1376"/>
        <item x="1586"/>
        <item x="1926"/>
        <item x="1623"/>
        <item x="674"/>
        <item x="1360"/>
        <item x="1812"/>
        <item x="1760"/>
        <item x="247"/>
        <item x="714"/>
        <item x="1331"/>
        <item x="868"/>
        <item x="361"/>
        <item x="139"/>
        <item x="254"/>
        <item x="912"/>
        <item x="92"/>
        <item x="1526"/>
        <item x="1439"/>
        <item x="1800"/>
        <item x="67"/>
        <item x="771"/>
        <item x="1204"/>
        <item x="1298"/>
        <item x="1003"/>
        <item x="491"/>
        <item x="1601"/>
        <item x="1189"/>
        <item x="1620"/>
        <item x="1577"/>
        <item x="949"/>
        <item x="1828"/>
        <item x="1724"/>
        <item x="1423"/>
        <item x="1579"/>
        <item x="1865"/>
        <item x="1784"/>
        <item x="290"/>
        <item x="15"/>
        <item x="782"/>
        <item x="1918"/>
        <item x="1691"/>
        <item x="438"/>
        <item x="383"/>
        <item x="268"/>
        <item x="562"/>
        <item x="230"/>
        <item x="811"/>
        <item x="1912"/>
        <item x="672"/>
        <item x="275"/>
        <item x="95"/>
        <item x="706"/>
        <item x="1410"/>
        <item x="128"/>
        <item x="476"/>
        <item x="1419"/>
        <item x="431"/>
        <item x="1112"/>
        <item x="1511"/>
        <item x="200"/>
        <item x="1822"/>
        <item x="385"/>
        <item x="220"/>
        <item x="81"/>
        <item x="222"/>
        <item x="698"/>
        <item x="494"/>
        <item x="1362"/>
        <item x="1509"/>
        <item x="137"/>
        <item x="489"/>
        <item x="1729"/>
        <item x="607"/>
        <item x="1793"/>
        <item x="374"/>
        <item x="163"/>
        <item x="335"/>
        <item x="1153"/>
        <item x="558"/>
        <item x="1925"/>
        <item x="582"/>
        <item x="1773"/>
        <item x="264"/>
        <item x="313"/>
        <item x="670"/>
        <item x="1424"/>
        <item x="1174"/>
        <item x="273"/>
        <item x="806"/>
        <item x="977"/>
        <item x="24"/>
        <item x="91"/>
        <item x="279"/>
        <item x="1774"/>
        <item x="699"/>
        <item x="1497"/>
        <item x="1913"/>
        <item x="1200"/>
        <item x="892"/>
        <item x="342"/>
        <item x="1081"/>
        <item x="506"/>
        <item x="853"/>
        <item x="567"/>
        <item x="397"/>
        <item x="1548"/>
        <item x="64"/>
        <item x="1717"/>
        <item x="287"/>
        <item x="973"/>
        <item x="625"/>
        <item x="643"/>
        <item x="1736"/>
        <item x="647"/>
        <item x="1390"/>
        <item x="1382"/>
        <item x="1839"/>
        <item x="1426"/>
        <item x="1636"/>
        <item x="1353"/>
        <item x="873"/>
        <item x="70"/>
        <item x="1657"/>
        <item x="975"/>
        <item x="946"/>
        <item x="1647"/>
        <item x="1897"/>
        <item x="1349"/>
        <item x="372"/>
        <item x="145"/>
        <item x="1562"/>
        <item x="1863"/>
        <item x="1243"/>
        <item x="351"/>
        <item x="1449"/>
        <item x="353"/>
        <item x="1374"/>
        <item x="1270"/>
        <item x="502"/>
        <item x="1351"/>
        <item x="127"/>
        <item x="366"/>
        <item x="262"/>
        <item x="1725"/>
        <item x="721"/>
        <item x="1322"/>
        <item x="1553"/>
        <item x="693"/>
        <item x="1105"/>
        <item x="639"/>
        <item x="1014"/>
        <item x="84"/>
        <item x="1018"/>
        <item x="1802"/>
        <item x="1492"/>
        <item x="715"/>
        <item x="498"/>
        <item x="1770"/>
        <item x="893"/>
        <item x="917"/>
        <item x="442"/>
        <item x="1436"/>
        <item x="911"/>
        <item x="745"/>
        <item x="1635"/>
        <item x="959"/>
        <item x="1476"/>
        <item x="114"/>
        <item x="223"/>
        <item x="773"/>
        <item x="1092"/>
        <item x="534"/>
        <item x="78"/>
        <item x="1033"/>
        <item x="493"/>
        <item x="271"/>
        <item x="281"/>
        <item x="1487"/>
        <item x="985"/>
        <item x="1777"/>
        <item x="1750"/>
        <item x="934"/>
        <item x="1329"/>
        <item x="1102"/>
        <item x="68"/>
        <item x="1762"/>
        <item x="492"/>
        <item x="147"/>
        <item x="153"/>
        <item x="1881"/>
        <item x="86"/>
        <item x="1310"/>
        <item x="1165"/>
        <item x="687"/>
        <item x="136"/>
        <item x="617"/>
        <item x="29"/>
        <item x="812"/>
        <item x="671"/>
        <item x="1939"/>
        <item x="592"/>
        <item x="276"/>
        <item x="229"/>
        <item x="1799"/>
        <item x="1175"/>
        <item x="509"/>
        <item x="1239"/>
        <item x="1868"/>
        <item x="894"/>
        <item x="844"/>
        <item x="1259"/>
        <item x="218"/>
        <item x="1326"/>
        <item x="915"/>
        <item x="638"/>
        <item x="981"/>
        <item x="1184"/>
        <item x="434"/>
        <item x="1911"/>
        <item x="1964"/>
        <item x="833"/>
        <item x="1582"/>
        <item x="1369"/>
        <item x="462"/>
        <item x="1638"/>
        <item x="173"/>
        <item x="441"/>
        <item x="1598"/>
        <item x="224"/>
        <item x="1629"/>
        <item x="1146"/>
        <item x="1321"/>
        <item x="1973"/>
        <item t="default"/>
      </items>
    </pivotField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verage Order Size" fld="4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0BFB1-B297-4953-9E86-2C7A32D064F2}" name="PivotTable8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:B6" firstHeaderRow="1" firstDataRow="1" firstDataCol="1"/>
  <pivotFields count="10">
    <pivotField showAll="0"/>
    <pivotField axis="axisRow" showAll="0">
      <items count="6">
        <item x="2"/>
        <item x="3"/>
        <item x="0"/>
        <item x="1"/>
        <item h="1" x="4"/>
        <item t="default"/>
      </items>
    </pivotField>
    <pivotField showAll="0"/>
    <pivotField showAll="0">
      <items count="1973">
        <item x="739"/>
        <item x="1573"/>
        <item x="554"/>
        <item x="1334"/>
        <item x="1626"/>
        <item x="447"/>
        <item x="1280"/>
        <item x="934"/>
        <item x="860"/>
        <item x="1327"/>
        <item x="1677"/>
        <item x="1105"/>
        <item x="641"/>
        <item x="1281"/>
        <item x="506"/>
        <item x="1621"/>
        <item x="1412"/>
        <item x="120"/>
        <item x="623"/>
        <item x="541"/>
        <item x="1835"/>
        <item x="456"/>
        <item x="1424"/>
        <item x="1896"/>
        <item x="189"/>
        <item x="618"/>
        <item x="1093"/>
        <item x="487"/>
        <item x="1434"/>
        <item x="624"/>
        <item x="490"/>
        <item x="1092"/>
        <item x="1820"/>
        <item x="1367"/>
        <item x="1667"/>
        <item x="1116"/>
        <item x="380"/>
        <item x="613"/>
        <item x="1457"/>
        <item x="1297"/>
        <item x="533"/>
        <item x="426"/>
        <item x="1622"/>
        <item x="752"/>
        <item x="888"/>
        <item x="1356"/>
        <item x="1455"/>
        <item x="628"/>
        <item x="845"/>
        <item x="1650"/>
        <item x="1857"/>
        <item x="956"/>
        <item x="473"/>
        <item x="1591"/>
        <item x="820"/>
        <item x="811"/>
        <item x="1473"/>
        <item x="1840"/>
        <item x="1179"/>
        <item x="1362"/>
        <item x="371"/>
        <item x="58"/>
        <item x="1927"/>
        <item x="1696"/>
        <item x="474"/>
        <item x="1889"/>
        <item x="1868"/>
        <item x="917"/>
        <item x="639"/>
        <item x="1938"/>
        <item x="1381"/>
        <item x="1858"/>
        <item x="1611"/>
        <item x="105"/>
        <item x="1742"/>
        <item x="1807"/>
        <item x="1343"/>
        <item x="1509"/>
        <item x="1044"/>
        <item x="56"/>
        <item x="1279"/>
        <item x="1317"/>
        <item x="865"/>
        <item x="492"/>
        <item x="20"/>
        <item x="1099"/>
        <item x="1969"/>
        <item x="1172"/>
        <item x="1924"/>
        <item x="1599"/>
        <item x="1354"/>
        <item x="785"/>
        <item x="905"/>
        <item x="1678"/>
        <item x="882"/>
        <item x="80"/>
        <item x="271"/>
        <item x="1822"/>
        <item x="162"/>
        <item x="39"/>
        <item x="1617"/>
        <item x="1033"/>
        <item x="1209"/>
        <item x="1371"/>
        <item x="1842"/>
        <item x="1535"/>
        <item x="293"/>
        <item x="291"/>
        <item x="1208"/>
        <item x="1236"/>
        <item x="1391"/>
        <item x="1789"/>
        <item x="1705"/>
        <item x="1380"/>
        <item x="884"/>
        <item x="1817"/>
        <item x="1240"/>
        <item x="914"/>
        <item x="153"/>
        <item x="1878"/>
        <item x="297"/>
        <item x="1310"/>
        <item x="740"/>
        <item x="188"/>
        <item x="388"/>
        <item x="1363"/>
        <item x="733"/>
        <item x="1379"/>
        <item x="1501"/>
        <item x="1290"/>
        <item x="248"/>
        <item x="1794"/>
        <item x="857"/>
        <item x="1873"/>
        <item x="356"/>
        <item x="1623"/>
        <item x="1022"/>
        <item x="1652"/>
        <item x="35"/>
        <item x="1441"/>
        <item x="622"/>
        <item x="735"/>
        <item x="632"/>
        <item x="1764"/>
        <item x="1467"/>
        <item x="1387"/>
        <item x="1210"/>
        <item x="109"/>
        <item x="559"/>
        <item x="1017"/>
        <item x="1506"/>
        <item x="1686"/>
        <item x="1549"/>
        <item x="782"/>
        <item x="1321"/>
        <item x="1839"/>
        <item x="382"/>
        <item x="180"/>
        <item x="1862"/>
        <item x="1125"/>
        <item x="309"/>
        <item x="260"/>
        <item x="1636"/>
        <item x="1724"/>
        <item x="1830"/>
        <item x="1598"/>
        <item x="505"/>
        <item x="534"/>
        <item x="1052"/>
        <item x="1140"/>
        <item x="892"/>
        <item x="459"/>
        <item x="113"/>
        <item x="1231"/>
        <item x="1450"/>
        <item x="1569"/>
        <item x="792"/>
        <item x="249"/>
        <item x="717"/>
        <item x="95"/>
        <item x="1272"/>
        <item x="411"/>
        <item x="209"/>
        <item x="721"/>
        <item x="1953"/>
        <item x="308"/>
        <item x="1311"/>
        <item x="912"/>
        <item x="340"/>
        <item x="1483"/>
        <item x="1791"/>
        <item x="1316"/>
        <item x="1282"/>
        <item x="1526"/>
        <item x="40"/>
        <item x="883"/>
        <item x="1350"/>
        <item x="1880"/>
        <item x="1642"/>
        <item x="1307"/>
        <item x="131"/>
        <item x="1833"/>
        <item x="1034"/>
        <item x="1763"/>
        <item x="580"/>
        <item x="923"/>
        <item x="1159"/>
        <item x="1745"/>
        <item x="1907"/>
        <item x="400"/>
        <item x="1496"/>
        <item x="1877"/>
        <item x="1814"/>
        <item x="488"/>
        <item x="523"/>
        <item x="294"/>
        <item x="1083"/>
        <item x="1765"/>
        <item x="1837"/>
        <item x="1797"/>
        <item x="472"/>
        <item x="1014"/>
        <item x="1461"/>
        <item x="1494"/>
        <item x="763"/>
        <item x="834"/>
        <item x="436"/>
        <item x="1138"/>
        <item x="444"/>
        <item x="790"/>
        <item x="784"/>
        <item x="122"/>
        <item x="226"/>
        <item x="378"/>
        <item x="697"/>
        <item x="1683"/>
        <item x="1812"/>
        <item x="236"/>
        <item x="848"/>
        <item x="1062"/>
        <item x="908"/>
        <item x="1726"/>
        <item x="1614"/>
        <item x="1861"/>
        <item x="620"/>
        <item x="1274"/>
        <item x="633"/>
        <item x="1943"/>
        <item x="1254"/>
        <item x="1921"/>
        <item x="1160"/>
        <item x="1315"/>
        <item x="1600"/>
        <item x="29"/>
        <item x="981"/>
        <item x="19"/>
        <item x="1847"/>
        <item x="327"/>
        <item x="74"/>
        <item x="1966"/>
        <item x="1195"/>
        <item x="724"/>
        <item x="393"/>
        <item x="593"/>
        <item x="1866"/>
        <item x="84"/>
        <item x="595"/>
        <item x="609"/>
        <item x="881"/>
        <item x="438"/>
        <item x="1528"/>
        <item x="1805"/>
        <item x="572"/>
        <item x="1951"/>
        <item x="83"/>
        <item x="1396"/>
        <item x="1876"/>
        <item x="1970"/>
        <item x="1267"/>
        <item x="1733"/>
        <item x="1148"/>
        <item x="1709"/>
        <item x="590"/>
        <item x="999"/>
        <item x="1736"/>
        <item x="416"/>
        <item x="864"/>
        <item x="321"/>
        <item x="1676"/>
        <item x="1244"/>
        <item x="1459"/>
        <item x="1112"/>
        <item x="512"/>
        <item x="1184"/>
        <item x="661"/>
        <item x="805"/>
        <item x="1725"/>
        <item x="221"/>
        <item x="1824"/>
        <item x="867"/>
        <item x="1458"/>
        <item x="1108"/>
        <item x="1602"/>
        <item x="1470"/>
        <item x="312"/>
        <item x="489"/>
        <item x="469"/>
        <item x="1481"/>
        <item x="658"/>
        <item x="1445"/>
        <item x="760"/>
        <item x="1892"/>
        <item x="73"/>
        <item x="1010"/>
        <item x="1919"/>
        <item x="1605"/>
        <item x="1202"/>
        <item x="1681"/>
        <item x="1739"/>
        <item x="638"/>
        <item x="48"/>
        <item x="445"/>
        <item x="463"/>
        <item x="1460"/>
        <item x="1517"/>
        <item x="954"/>
        <item x="657"/>
        <item x="910"/>
        <item x="1754"/>
        <item x="1393"/>
        <item x="462"/>
        <item x="1887"/>
        <item x="1958"/>
        <item x="26"/>
        <item x="42"/>
        <item x="1132"/>
        <item x="510"/>
        <item x="1670"/>
        <item x="747"/>
        <item x="730"/>
        <item x="1900"/>
        <item x="461"/>
        <item x="387"/>
        <item x="136"/>
        <item x="814"/>
        <item x="1882"/>
        <item x="1349"/>
        <item x="213"/>
        <item x="1502"/>
        <item x="323"/>
        <item x="644"/>
        <item x="1446"/>
        <item x="583"/>
        <item x="184"/>
        <item x="355"/>
        <item x="817"/>
        <item x="146"/>
        <item x="667"/>
        <item x="1054"/>
        <item x="1156"/>
        <item x="1106"/>
        <item x="154"/>
        <item x="1757"/>
        <item x="147"/>
        <item x="1704"/>
        <item x="1207"/>
        <item x="1576"/>
        <item x="1656"/>
        <item x="1544"/>
        <item x="755"/>
        <item x="654"/>
        <item x="111"/>
        <item x="1853"/>
        <item x="116"/>
        <item x="1204"/>
        <item x="1284"/>
        <item x="801"/>
        <item x="1654"/>
        <item x="179"/>
        <item x="819"/>
        <item x="508"/>
        <item x="244"/>
        <item x="1875"/>
        <item x="1410"/>
        <item x="1638"/>
        <item x="1212"/>
        <item x="532"/>
        <item x="1826"/>
        <item x="432"/>
        <item x="1913"/>
        <item x="1471"/>
        <item x="846"/>
        <item x="889"/>
        <item x="1674"/>
        <item x="1641"/>
        <item x="1619"/>
        <item x="99"/>
        <item x="610"/>
        <item x="1238"/>
        <item x="1084"/>
        <item x="6"/>
        <item x="885"/>
        <item x="1395"/>
        <item x="1472"/>
        <item x="1239"/>
        <item x="1941"/>
        <item x="1301"/>
        <item x="1601"/>
        <item x="435"/>
        <item x="1271"/>
        <item x="71"/>
        <item x="854"/>
        <item x="1813"/>
        <item x="1067"/>
        <item x="1511"/>
        <item x="1639"/>
        <item x="1755"/>
        <item x="1402"/>
        <item x="1630"/>
        <item x="60"/>
        <item x="1182"/>
        <item x="698"/>
        <item x="1806"/>
        <item x="430"/>
        <item x="656"/>
        <item x="1848"/>
        <item x="751"/>
        <item x="556"/>
        <item x="1497"/>
        <item x="353"/>
        <item x="61"/>
        <item x="753"/>
        <item x="437"/>
        <item x="1947"/>
        <item x="1556"/>
        <item x="454"/>
        <item x="148"/>
        <item x="108"/>
        <item x="98"/>
        <item x="1689"/>
        <item x="333"/>
        <item x="1850"/>
        <item x="468"/>
        <item x="1002"/>
        <item x="605"/>
        <item x="807"/>
        <item x="1521"/>
        <item x="1164"/>
        <item x="1119"/>
        <item x="1574"/>
        <item x="1286"/>
        <item x="103"/>
        <item x="1258"/>
        <item x="684"/>
        <item x="165"/>
        <item x="1075"/>
        <item x="870"/>
        <item x="985"/>
        <item x="772"/>
        <item x="1810"/>
        <item x="1342"/>
        <item x="877"/>
        <item x="470"/>
        <item x="1158"/>
        <item x="1783"/>
        <item x="175"/>
        <item x="765"/>
        <item x="1566"/>
        <item x="977"/>
        <item x="742"/>
        <item x="995"/>
        <item x="903"/>
        <item x="452"/>
        <item x="957"/>
        <item x="1902"/>
        <item x="45"/>
        <item x="332"/>
        <item x="668"/>
        <item x="265"/>
        <item x="183"/>
        <item x="1665"/>
        <item x="70"/>
        <item x="526"/>
        <item x="1389"/>
        <item x="1838"/>
        <item x="1715"/>
        <item x="379"/>
        <item x="519"/>
        <item x="366"/>
        <item x="1852"/>
        <item x="404"/>
        <item x="1372"/>
        <item x="1722"/>
        <item x="373"/>
        <item x="743"/>
        <item x="551"/>
        <item x="450"/>
        <item x="588"/>
        <item x="269"/>
        <item x="1004"/>
        <item x="1732"/>
        <item x="1384"/>
        <item x="1383"/>
        <item x="712"/>
        <item x="560"/>
        <item x="1587"/>
        <item x="1322"/>
        <item x="268"/>
        <item x="582"/>
        <item x="1221"/>
        <item x="786"/>
        <item x="1834"/>
        <item x="115"/>
        <item x="1136"/>
        <item x="940"/>
        <item x="1358"/>
        <item x="36"/>
        <item x="253"/>
        <item x="406"/>
        <item x="571"/>
        <item x="204"/>
        <item x="1324"/>
        <item x="423"/>
        <item x="1917"/>
        <item x="652"/>
        <item x="1593"/>
        <item x="65"/>
        <item x="168"/>
        <item x="455"/>
        <item x="1325"/>
        <item x="1296"/>
        <item x="1135"/>
        <item x="741"/>
        <item x="842"/>
        <item x="1418"/>
        <item x="596"/>
        <item x="1095"/>
        <item x="1479"/>
        <item x="41"/>
        <item x="1895"/>
        <item x="1831"/>
        <item x="465"/>
        <item x="1634"/>
        <item x="335"/>
        <item x="1575"/>
        <item x="1096"/>
        <item x="1898"/>
        <item x="880"/>
        <item x="263"/>
        <item x="663"/>
        <item x="1080"/>
        <item x="1514"/>
        <item x="797"/>
        <item x="1370"/>
        <item x="1610"/>
        <item x="1423"/>
        <item x="446"/>
        <item x="990"/>
        <item x="1595"/>
        <item x="616"/>
        <item x="429"/>
        <item x="1510"/>
        <item x="672"/>
        <item x="325"/>
        <item x="361"/>
        <item x="543"/>
        <item x="603"/>
        <item x="326"/>
        <item x="79"/>
        <item x="1217"/>
        <item x="127"/>
        <item x="200"/>
        <item x="81"/>
        <item x="160"/>
        <item x="301"/>
        <item x="1375"/>
        <item x="224"/>
        <item x="217"/>
        <item x="203"/>
        <item x="1063"/>
        <item x="767"/>
        <item x="549"/>
        <item x="967"/>
        <item x="1064"/>
        <item x="1257"/>
        <item x="1747"/>
        <item x="1685"/>
        <item x="399"/>
        <item x="1145"/>
        <item x="292"/>
        <item x="102"/>
        <item x="1241"/>
        <item x="347"/>
        <item x="907"/>
        <item x="1583"/>
        <item x="110"/>
        <item x="1759"/>
        <item x="1198"/>
        <item x="1085"/>
        <item x="201"/>
        <item x="1053"/>
        <item x="866"/>
        <item x="1291"/>
        <item x="1504"/>
        <item x="225"/>
        <item x="1931"/>
        <item x="1592"/>
        <item x="1026"/>
        <item x="540"/>
        <item x="457"/>
        <item x="539"/>
        <item x="1298"/>
        <item x="1756"/>
        <item x="1178"/>
        <item x="277"/>
        <item x="1154"/>
        <item x="1260"/>
        <item x="1562"/>
        <item x="1779"/>
        <item x="1218"/>
        <item x="1771"/>
        <item x="629"/>
        <item x="257"/>
        <item x="4"/>
        <item x="1285"/>
        <item x="1100"/>
        <item x="1247"/>
        <item x="500"/>
        <item x="173"/>
        <item x="635"/>
        <item x="562"/>
        <item x="1259"/>
        <item x="1038"/>
        <item x="970"/>
        <item x="471"/>
        <item x="1215"/>
        <item x="1335"/>
        <item x="155"/>
        <item x="1624"/>
        <item x="982"/>
        <item x="1728"/>
        <item x="1596"/>
        <item x="643"/>
        <item x="1404"/>
        <item x="1758"/>
        <item x="1110"/>
        <item x="377"/>
        <item x="1717"/>
        <item x="1039"/>
        <item x="625"/>
        <item x="1189"/>
        <item x="1185"/>
        <item x="1495"/>
        <item x="1378"/>
        <item x="598"/>
        <item x="1649"/>
        <item x="87"/>
        <item x="329"/>
        <item x="1090"/>
        <item x="1197"/>
        <item x="443"/>
        <item x="466"/>
        <item x="485"/>
        <item x="30"/>
        <item x="1937"/>
        <item x="1490"/>
        <item x="1721"/>
        <item x="369"/>
        <item x="1551"/>
        <item x="924"/>
        <item x="1752"/>
        <item x="2"/>
        <item x="1669"/>
        <item x="1851"/>
        <item x="195"/>
        <item x="1653"/>
        <item x="1816"/>
        <item x="826"/>
        <item x="1769"/>
        <item x="566"/>
        <item x="1262"/>
        <item x="51"/>
        <item x="403"/>
        <item x="1815"/>
        <item x="1300"/>
        <item x="413"/>
        <item x="514"/>
        <item x="1190"/>
        <item x="1688"/>
        <item x="1057"/>
        <item x="1368"/>
        <item x="1157"/>
        <item x="191"/>
        <item x="1152"/>
        <item x="125"/>
        <item x="1419"/>
        <item x="515"/>
        <item x="1890"/>
        <item x="286"/>
        <item x="1070"/>
        <item x="408"/>
        <item x="231"/>
        <item x="1351"/>
        <item x="1711"/>
        <item x="729"/>
        <item x="1252"/>
        <item x="670"/>
        <item x="1051"/>
        <item x="170"/>
        <item x="745"/>
        <item x="198"/>
        <item x="716"/>
        <item x="798"/>
        <item x="1525"/>
        <item x="770"/>
        <item x="298"/>
        <item x="1863"/>
        <item x="1253"/>
        <item x="1955"/>
        <item x="1484"/>
        <item x="1582"/>
        <item x="1001"/>
        <item x="164"/>
        <item x="1173"/>
        <item x="830"/>
        <item x="1527"/>
        <item x="281"/>
        <item x="1823"/>
        <item x="1500"/>
        <item x="1117"/>
        <item x="270"/>
        <item x="1225"/>
        <item x="578"/>
        <item x="597"/>
        <item x="1547"/>
        <item x="1803"/>
        <item x="1024"/>
        <item x="1449"/>
        <item x="1513"/>
        <item x="338"/>
        <item x="879"/>
        <item x="1120"/>
        <item x="1468"/>
        <item x="1104"/>
        <item x="389"/>
        <item x="1234"/>
        <item x="453"/>
        <item x="887"/>
        <item x="734"/>
        <item x="396"/>
        <item x="342"/>
        <item x="901"/>
        <item x="1023"/>
        <item x="537"/>
        <item x="370"/>
        <item x="1451"/>
        <item x="544"/>
        <item x="1268"/>
        <item x="163"/>
        <item x="1912"/>
        <item x="57"/>
        <item x="141"/>
        <item x="337"/>
        <item x="1292"/>
        <item x="645"/>
        <item x="1651"/>
        <item x="736"/>
        <item x="1"/>
        <item x="1463"/>
        <item x="1561"/>
        <item x="771"/>
        <item x="54"/>
        <item x="133"/>
        <item x="349"/>
        <item x="813"/>
        <item x="1933"/>
        <item x="386"/>
        <item x="1147"/>
        <item x="11"/>
        <item x="1411"/>
        <item x="501"/>
        <item x="1565"/>
        <item x="1318"/>
        <item x="94"/>
        <item x="150"/>
        <item x="678"/>
        <item x="1916"/>
        <item x="1435"/>
        <item x="354"/>
        <item x="1098"/>
        <item x="703"/>
        <item x="557"/>
        <item x="1175"/>
        <item x="129"/>
        <item x="873"/>
        <item x="1697"/>
        <item x="451"/>
        <item x="722"/>
        <item x="569"/>
        <item x="521"/>
        <item x="13"/>
        <item x="255"/>
        <item x="1333"/>
        <item x="1469"/>
        <item x="67"/>
        <item x="205"/>
        <item x="1567"/>
        <item x="989"/>
        <item x="1337"/>
        <item x="958"/>
        <item x="418"/>
        <item x="769"/>
        <item x="511"/>
        <item x="104"/>
        <item x="1643"/>
        <item x="1640"/>
        <item x="34"/>
        <item x="922"/>
        <item x="1499"/>
        <item x="1122"/>
        <item x="1137"/>
        <item x="31"/>
        <item x="1663"/>
        <item x="206"/>
        <item x="561"/>
        <item x="868"/>
        <item x="499"/>
        <item x="1879"/>
        <item x="1762"/>
        <item x="407"/>
        <item x="207"/>
        <item x="602"/>
        <item x="1055"/>
        <item x="1790"/>
        <item x="1845"/>
        <item x="1295"/>
        <item x="88"/>
        <item x="64"/>
        <item x="50"/>
        <item x="794"/>
        <item x="897"/>
        <item x="149"/>
        <item x="714"/>
        <item x="414"/>
        <item x="920"/>
        <item x="992"/>
        <item x="1954"/>
        <item x="1694"/>
        <item x="1731"/>
        <item x="409"/>
        <item x="1369"/>
        <item x="700"/>
        <item x="1489"/>
        <item x="926"/>
        <item x="1545"/>
        <item x="838"/>
        <item x="944"/>
        <item x="192"/>
        <item x="1597"/>
        <item x="137"/>
        <item x="1531"/>
        <item x="791"/>
        <item x="1961"/>
        <item x="139"/>
        <item x="516"/>
        <item x="302"/>
        <item x="440"/>
        <item x="25"/>
        <item x="1196"/>
        <item x="925"/>
        <item x="156"/>
        <item x="553"/>
        <item x="357"/>
        <item x="1477"/>
        <item x="1422"/>
        <item x="723"/>
        <item x="1906"/>
        <item x="1359"/>
        <item x="704"/>
        <item x="494"/>
        <item x="1021"/>
        <item x="1579"/>
        <item x="1939"/>
        <item x="1854"/>
        <item x="1032"/>
        <item x="1821"/>
        <item x="973"/>
        <item x="795"/>
        <item x="62"/>
        <item x="1486"/>
        <item x="918"/>
        <item x="1786"/>
        <item x="565"/>
        <item x="306"/>
        <item x="1751"/>
        <item x="303"/>
        <item x="706"/>
        <item x="112"/>
        <item x="134"/>
        <item x="422"/>
        <item x="928"/>
        <item x="1018"/>
        <item x="1332"/>
        <item x="1081"/>
        <item x="1793"/>
        <item x="1925"/>
        <item x="1056"/>
        <item x="996"/>
        <item x="460"/>
        <item x="1957"/>
        <item x="1346"/>
        <item x="1183"/>
        <item x="339"/>
        <item x="1283"/>
        <item x="1690"/>
        <item x="646"/>
        <item x="946"/>
        <item x="687"/>
        <item x="891"/>
        <item x="1884"/>
        <item x="322"/>
        <item x="1250"/>
        <item x="1647"/>
        <item x="1242"/>
        <item x="942"/>
        <item x="1572"/>
        <item x="368"/>
        <item x="114"/>
        <item x="284"/>
        <item x="1243"/>
        <item x="1946"/>
        <item x="1792"/>
        <item x="1405"/>
        <item x="1442"/>
        <item x="827"/>
        <item x="23"/>
        <item x="289"/>
        <item x="172"/>
        <item x="1914"/>
        <item x="1251"/>
        <item x="1488"/>
        <item x="1111"/>
        <item x="858"/>
        <item x="1078"/>
        <item x="1520"/>
        <item x="935"/>
        <item x="587"/>
        <item x="381"/>
        <item x="545"/>
        <item x="1734"/>
        <item x="1206"/>
        <item x="927"/>
        <item x="315"/>
        <item x="1248"/>
        <item x="634"/>
        <item x="1201"/>
        <item x="318"/>
        <item x="931"/>
        <item x="896"/>
        <item x="1025"/>
        <item x="169"/>
        <item x="651"/>
        <item x="397"/>
        <item x="875"/>
        <item x="608"/>
        <item x="840"/>
        <item x="1948"/>
        <item x="997"/>
        <item x="808"/>
        <item x="1329"/>
        <item x="1223"/>
        <item x="984"/>
        <item x="1061"/>
        <item x="1174"/>
        <item x="1165"/>
        <item x="245"/>
        <item x="1478"/>
        <item x="1778"/>
        <item x="1869"/>
        <item x="1909"/>
        <item x="296"/>
        <item x="579"/>
        <item x="142"/>
        <item x="145"/>
        <item x="1304"/>
        <item x="101"/>
        <item x="1543"/>
        <item x="1425"/>
        <item x="1841"/>
        <item x="1865"/>
        <item x="214"/>
        <item x="1199"/>
        <item x="431"/>
        <item x="1357"/>
        <item x="132"/>
        <item x="285"/>
        <item x="1287"/>
        <item x="493"/>
        <item x="365"/>
        <item x="959"/>
        <item x="1557"/>
        <item x="1050"/>
        <item x="1750"/>
        <item x="744"/>
        <item x="600"/>
        <item x="1303"/>
        <item x="1571"/>
        <item x="1712"/>
        <item x="1727"/>
        <item x="344"/>
        <item x="979"/>
        <item x="768"/>
        <item x="362"/>
        <item x="1398"/>
        <item x="975"/>
        <item x="324"/>
        <item x="825"/>
        <item x="480"/>
        <item x="441"/>
        <item x="666"/>
        <item x="1658"/>
        <item x="1475"/>
        <item x="144"/>
        <item x="1524"/>
        <item x="491"/>
        <item x="1940"/>
        <item x="1186"/>
        <item x="1480"/>
        <item x="1299"/>
        <item x="836"/>
        <item x="486"/>
        <item x="484"/>
        <item x="520"/>
        <item x="1003"/>
        <item x="1344"/>
        <item x="140"/>
        <item x="1904"/>
        <item x="1249"/>
        <item x="965"/>
        <item x="186"/>
        <item x="278"/>
        <item x="276"/>
        <item x="1376"/>
        <item x="1162"/>
        <item x="1143"/>
        <item x="314"/>
        <item x="1302"/>
        <item x="1523"/>
        <item x="1560"/>
        <item x="585"/>
        <item x="538"/>
        <item x="694"/>
        <item x="776"/>
        <item x="1935"/>
        <item x="675"/>
        <item x="1746"/>
        <item x="283"/>
        <item x="390"/>
        <item x="495"/>
        <item x="673"/>
        <item x="1660"/>
        <item x="194"/>
        <item x="636"/>
        <item x="211"/>
        <item x="503"/>
        <item x="1200"/>
        <item x="1664"/>
        <item x="250"/>
        <item x="1288"/>
        <item x="219"/>
        <item x="762"/>
        <item x="662"/>
        <item x="442"/>
        <item x="1672"/>
        <item x="719"/>
        <item x="1436"/>
        <item x="143"/>
        <item x="75"/>
        <item x="831"/>
        <item x="1444"/>
        <item x="476"/>
        <item x="584"/>
        <item x="1682"/>
        <item x="1944"/>
        <item x="960"/>
        <item x="1476"/>
        <item x="1518"/>
        <item x="483"/>
        <item x="316"/>
        <item x="5"/>
        <item x="1899"/>
        <item x="1194"/>
        <item x="7"/>
        <item x="1101"/>
        <item x="264"/>
        <item x="1079"/>
        <item x="619"/>
        <item x="642"/>
        <item x="728"/>
        <item x="550"/>
        <item x="1552"/>
        <item x="1607"/>
        <item x="107"/>
        <item x="1256"/>
        <item x="1668"/>
        <item x="1849"/>
        <item x="345"/>
        <item x="1780"/>
        <item x="1046"/>
        <item x="964"/>
        <item x="594"/>
        <item x="242"/>
        <item x="1130"/>
        <item x="1403"/>
        <item x="713"/>
        <item x="1532"/>
        <item x="1330"/>
        <item x="220"/>
        <item x="18"/>
        <item x="1233"/>
        <item x="1169"/>
        <item x="1802"/>
        <item x="522"/>
        <item x="568"/>
        <item x="1074"/>
        <item x="1720"/>
        <item x="118"/>
        <item x="1515"/>
        <item x="617"/>
        <item x="1293"/>
        <item x="950"/>
        <item x="1578"/>
        <item x="1439"/>
        <item x="1645"/>
        <item x="1124"/>
        <item x="427"/>
        <item x="304"/>
        <item x="832"/>
        <item x="167"/>
        <item x="372"/>
        <item x="1930"/>
        <item x="1114"/>
        <item x="346"/>
        <item x="748"/>
        <item x="1447"/>
        <item x="963"/>
        <item x="575"/>
        <item x="1581"/>
        <item x="267"/>
        <item x="947"/>
        <item x="823"/>
        <item x="1107"/>
        <item x="363"/>
        <item x="1340"/>
        <item x="1429"/>
        <item x="243"/>
        <item x="969"/>
        <item x="434"/>
        <item x="367"/>
        <item x="117"/>
        <item x="1345"/>
        <item x="1166"/>
        <item x="1144"/>
        <item x="1934"/>
        <item x="1613"/>
        <item x="851"/>
        <item x="230"/>
        <item x="754"/>
        <item x="1264"/>
        <item x="1707"/>
        <item x="816"/>
        <item x="358"/>
        <item x="793"/>
        <item x="428"/>
        <item x="1491"/>
        <item x="300"/>
        <item x="1897"/>
        <item x="100"/>
        <item x="176"/>
        <item x="187"/>
        <item x="1211"/>
        <item x="1485"/>
        <item x="1192"/>
        <item x="1308"/>
        <item x="552"/>
        <item x="274"/>
        <item x="1874"/>
        <item x="1932"/>
        <item x="96"/>
        <item x="1142"/>
        <item x="941"/>
        <item x="1397"/>
        <item x="1213"/>
        <item x="861"/>
        <item x="1163"/>
        <item x="1167"/>
        <item x="424"/>
        <item x="1967"/>
        <item x="653"/>
        <item x="1341"/>
        <item x="869"/>
        <item x="849"/>
        <item x="1553"/>
        <item x="1028"/>
        <item x="1216"/>
        <item x="59"/>
        <item x="810"/>
        <item x="1859"/>
        <item x="1673"/>
        <item x="498"/>
        <item x="1512"/>
        <item x="1710"/>
        <item x="233"/>
        <item x="1187"/>
        <item x="24"/>
        <item x="1558"/>
        <item x="756"/>
        <item x="871"/>
        <item x="1956"/>
        <item x="1045"/>
        <item x="410"/>
        <item x="311"/>
        <item x="496"/>
        <item x="961"/>
        <item x="821"/>
        <item x="518"/>
        <item x="809"/>
        <item x="548"/>
        <item x="1427"/>
        <item x="799"/>
        <item x="1452"/>
        <item x="1795"/>
        <item x="0"/>
        <item x="1443"/>
        <item x="1177"/>
        <item x="227"/>
        <item x="833"/>
        <item x="1373"/>
        <item x="240"/>
        <item x="85"/>
        <item x="1214"/>
        <item x="702"/>
        <item x="1646"/>
        <item x="1008"/>
        <item x="669"/>
        <item x="196"/>
        <item x="1097"/>
        <item x="1400"/>
        <item x="601"/>
        <item x="709"/>
        <item x="812"/>
        <item x="1785"/>
        <item x="1007"/>
        <item x="97"/>
        <item x="1695"/>
        <item x="1632"/>
        <item x="1799"/>
        <item x="916"/>
        <item x="171"/>
        <item x="1713"/>
        <item x="47"/>
        <item x="412"/>
        <item x="1089"/>
        <item x="1505"/>
        <item x="1774"/>
        <item x="481"/>
        <item x="1698"/>
        <item x="228"/>
        <item x="317"/>
        <item x="591"/>
        <item x="1784"/>
        <item x="275"/>
        <item x="405"/>
        <item x="953"/>
        <item x="1716"/>
        <item x="1538"/>
        <item x="502"/>
        <item x="1399"/>
        <item x="837"/>
        <item x="307"/>
        <item x="1844"/>
        <item x="1456"/>
        <item x="1701"/>
        <item x="1013"/>
        <item x="17"/>
        <item x="681"/>
        <item x="359"/>
        <item x="796"/>
        <item x="852"/>
        <item x="1161"/>
        <item x="878"/>
        <item x="1952"/>
        <item x="1744"/>
        <item x="525"/>
        <item x="421"/>
        <item x="1832"/>
        <item x="1390"/>
        <item x="1126"/>
        <item x="980"/>
        <item x="676"/>
        <item x="1563"/>
        <item x="815"/>
        <item x="1741"/>
        <item x="886"/>
        <item x="417"/>
        <item x="1903"/>
        <item x="1128"/>
        <item x="1729"/>
        <item x="1829"/>
        <item x="33"/>
        <item x="1808"/>
        <item x="529"/>
        <item x="547"/>
        <item x="1580"/>
        <item x="1737"/>
        <item x="693"/>
        <item x="1684"/>
        <item x="1534"/>
        <item x="279"/>
        <item x="841"/>
        <item x="1818"/>
        <item x="392"/>
        <item x="689"/>
        <item x="1433"/>
        <item x="1270"/>
        <item x="943"/>
        <item x="951"/>
        <item x="1635"/>
        <item x="893"/>
        <item x="121"/>
        <item x="1687"/>
        <item x="319"/>
        <item x="1730"/>
        <item x="1094"/>
        <item x="1864"/>
        <item x="778"/>
        <item x="1590"/>
        <item x="1776"/>
        <item x="1226"/>
        <item x="1188"/>
        <item x="1911"/>
        <item x="1675"/>
        <item x="1313"/>
        <item x="1719"/>
        <item x="938"/>
        <item x="1401"/>
        <item x="859"/>
        <item x="1570"/>
        <item x="1273"/>
        <item x="1964"/>
        <item x="1796"/>
        <item x="1604"/>
        <item x="90"/>
        <item x="1149"/>
        <item x="1171"/>
        <item x="612"/>
        <item x="968"/>
        <item x="49"/>
        <item x="1700"/>
        <item x="1735"/>
        <item x="1770"/>
        <item x="1153"/>
        <item x="1516"/>
        <item x="945"/>
        <item x="1121"/>
        <item x="1801"/>
        <item x="655"/>
        <item x="1761"/>
        <item x="1928"/>
        <item x="449"/>
        <item x="419"/>
        <item x="395"/>
        <item x="1655"/>
        <item x="1129"/>
        <item x="82"/>
        <item x="1191"/>
        <item x="1753"/>
        <item x="9"/>
        <item x="737"/>
        <item x="835"/>
        <item x="234"/>
        <item x="123"/>
        <item x="679"/>
        <item x="1644"/>
        <item x="336"/>
        <item x="364"/>
        <item x="77"/>
        <item x="686"/>
        <item x="507"/>
        <item x="1237"/>
        <item x="788"/>
        <item x="32"/>
        <item x="1416"/>
        <item x="1220"/>
        <item x="1522"/>
        <item x="215"/>
        <item x="976"/>
        <item x="1224"/>
        <item x="158"/>
        <item x="1539"/>
        <item x="614"/>
        <item x="239"/>
        <item x="1278"/>
        <item x="287"/>
        <item x="1426"/>
        <item x="1331"/>
        <item x="135"/>
        <item x="1962"/>
        <item x="564"/>
        <item x="1388"/>
        <item x="1365"/>
        <item x="718"/>
        <item x="1336"/>
        <item x="262"/>
        <item x="15"/>
        <item x="902"/>
        <item x="1886"/>
        <item x="1413"/>
        <item x="664"/>
        <item x="630"/>
        <item x="1133"/>
        <item x="415"/>
        <item x="1901"/>
        <item x="290"/>
        <item x="1692"/>
        <item x="12"/>
        <item x="208"/>
        <item x="1361"/>
        <item x="157"/>
        <item x="174"/>
        <item x="266"/>
        <item x="401"/>
        <item x="696"/>
        <item x="1131"/>
        <item x="1870"/>
        <item x="1269"/>
        <item x="1123"/>
        <item x="929"/>
        <item x="1037"/>
        <item x="106"/>
        <item x="1082"/>
        <item x="91"/>
        <item x="1929"/>
        <item x="1533"/>
        <item x="705"/>
        <item x="761"/>
        <item x="1936"/>
        <item x="824"/>
        <item x="1005"/>
        <item x="936"/>
        <item x="1772"/>
        <item x="517"/>
        <item x="899"/>
        <item x="757"/>
        <item x="27"/>
        <item x="1507"/>
        <item x="1151"/>
        <item x="692"/>
        <item x="1071"/>
        <item x="688"/>
        <item x="1550"/>
        <item x="567"/>
        <item x="78"/>
        <item x="707"/>
        <item x="1012"/>
        <item x="1679"/>
        <item x="1666"/>
        <item x="1949"/>
        <item x="674"/>
        <item x="384"/>
        <item x="1568"/>
        <item x="732"/>
        <item x="1893"/>
        <item x="86"/>
        <item x="606"/>
        <item x="1377"/>
        <item x="44"/>
        <item x="119"/>
        <item x="138"/>
        <item x="16"/>
        <item x="911"/>
        <item x="216"/>
        <item x="759"/>
        <item x="182"/>
        <item x="1176"/>
        <item x="246"/>
        <item x="1245"/>
        <item x="479"/>
        <item x="898"/>
        <item x="1360"/>
        <item x="919"/>
        <item x="1498"/>
        <item x="1065"/>
        <item x="1749"/>
        <item x="1366"/>
        <item x="1430"/>
        <item x="1277"/>
        <item x="708"/>
        <item x="1139"/>
        <item x="1836"/>
        <item x="787"/>
        <item x="328"/>
        <item x="229"/>
        <item x="1905"/>
        <item x="1603"/>
        <item x="352"/>
        <item x="1777"/>
        <item x="1648"/>
        <item x="1312"/>
        <item x="258"/>
        <item x="1530"/>
        <item x="904"/>
        <item x="1385"/>
        <item x="874"/>
        <item x="844"/>
        <item x="348"/>
        <item x="1825"/>
        <item x="890"/>
        <item x="659"/>
        <item x="448"/>
        <item x="272"/>
        <item x="1555"/>
        <item x="14"/>
        <item x="677"/>
        <item x="238"/>
        <item x="1959"/>
        <item x="909"/>
        <item x="1706"/>
        <item x="1086"/>
        <item x="1229"/>
        <item x="1466"/>
        <item x="1320"/>
        <item x="1006"/>
        <item x="978"/>
        <item x="1462"/>
        <item x="1559"/>
        <item x="1608"/>
        <item x="1347"/>
        <item x="1448"/>
        <item x="1263"/>
        <item x="1819"/>
        <item x="152"/>
        <item x="1773"/>
        <item x="913"/>
        <item x="1703"/>
        <item x="1871"/>
        <item x="1885"/>
        <item x="1275"/>
        <item x="1040"/>
        <item x="130"/>
        <item x="1073"/>
        <item x="937"/>
        <item x="1146"/>
        <item x="1942"/>
        <item x="1011"/>
        <item x="671"/>
        <item x="1782"/>
        <item x="576"/>
        <item x="1102"/>
        <item x="1827"/>
        <item x="1193"/>
        <item x="774"/>
        <item x="193"/>
        <item x="350"/>
        <item x="1043"/>
        <item x="1227"/>
        <item x="1339"/>
        <item x="701"/>
        <item x="611"/>
        <item x="92"/>
        <item x="637"/>
        <item x="855"/>
        <item x="1134"/>
        <item x="509"/>
        <item x="93"/>
        <item x="690"/>
        <item x="531"/>
        <item x="1009"/>
        <item x="983"/>
        <item x="1585"/>
        <item x="1454"/>
        <item x="621"/>
        <item x="1760"/>
        <item x="1150"/>
        <item x="647"/>
        <item x="1364"/>
        <item x="528"/>
        <item x="1519"/>
        <item x="1867"/>
        <item x="1740"/>
        <item x="1708"/>
        <item x="535"/>
        <item x="586"/>
        <item x="818"/>
        <item x="1255"/>
        <item x="197"/>
        <item x="273"/>
        <item x="43"/>
        <item x="1428"/>
        <item x="1465"/>
        <item x="1049"/>
        <item x="758"/>
        <item x="1537"/>
        <item x="779"/>
        <item x="37"/>
        <item x="1464"/>
        <item x="1809"/>
        <item x="524"/>
        <item x="1421"/>
        <item x="1564"/>
        <item x="802"/>
        <item x="1661"/>
        <item x="1671"/>
        <item x="974"/>
        <item x="1276"/>
        <item x="1767"/>
        <item x="151"/>
        <item x="464"/>
        <item x="391"/>
        <item x="1219"/>
        <item x="1657"/>
        <item x="1908"/>
        <item x="1548"/>
        <item x="863"/>
        <item x="1030"/>
        <item x="1540"/>
        <item x="420"/>
        <item x="210"/>
        <item x="1406"/>
        <item x="1328"/>
        <item x="1493"/>
        <item x="839"/>
        <item x="607"/>
        <item x="478"/>
        <item x="223"/>
        <item x="1968"/>
        <item x="89"/>
        <item x="1352"/>
        <item x="972"/>
        <item x="1068"/>
        <item x="55"/>
        <item x="177"/>
        <item x="398"/>
        <item x="1417"/>
        <item x="1087"/>
        <item x="1431"/>
        <item x="1035"/>
        <item x="1306"/>
        <item x="1541"/>
        <item x="313"/>
        <item x="626"/>
        <item x="725"/>
        <item x="573"/>
        <item x="166"/>
        <item x="282"/>
        <item x="895"/>
        <item x="971"/>
        <item x="650"/>
        <item x="1222"/>
        <item x="1718"/>
        <item x="527"/>
        <item x="433"/>
        <item x="738"/>
        <item x="1409"/>
        <item x="1629"/>
        <item x="1798"/>
        <item x="1963"/>
        <item x="1348"/>
        <item x="1113"/>
        <item x="1702"/>
        <item x="331"/>
        <item x="1872"/>
        <item x="803"/>
        <item x="1714"/>
        <item x="202"/>
        <item x="1482"/>
        <item x="1620"/>
        <item x="1788"/>
        <item x="952"/>
        <item x="680"/>
        <item x="1659"/>
        <item x="1453"/>
        <item x="1888"/>
        <item x="46"/>
        <item x="1891"/>
        <item x="1059"/>
        <item x="542"/>
        <item x="21"/>
        <item x="343"/>
        <item x="847"/>
        <item x="777"/>
        <item x="310"/>
        <item x="1554"/>
        <item x="604"/>
        <item x="1031"/>
        <item x="710"/>
        <item x="1546"/>
        <item x="998"/>
        <item x="780"/>
        <item x="1923"/>
        <item x="804"/>
        <item x="185"/>
        <item x="994"/>
        <item x="948"/>
        <item x="1305"/>
        <item x="1474"/>
        <item x="599"/>
        <item x="1088"/>
        <item x="1042"/>
        <item x="1589"/>
        <item x="727"/>
        <item x="1127"/>
        <item x="1392"/>
        <item x="806"/>
        <item x="1266"/>
        <item x="1811"/>
        <item x="829"/>
        <item x="682"/>
        <item x="800"/>
        <item x="1529"/>
        <item x="1738"/>
        <item x="1637"/>
        <item x="536"/>
        <item x="1047"/>
        <item x="374"/>
        <item x="1577"/>
        <item x="1609"/>
        <item x="530"/>
        <item x="988"/>
        <item x="1950"/>
        <item x="295"/>
        <item x="933"/>
        <item x="1860"/>
        <item x="38"/>
        <item x="1016"/>
        <item x="699"/>
        <item x="1781"/>
        <item x="1029"/>
        <item x="1680"/>
        <item x="715"/>
        <item x="1235"/>
        <item x="458"/>
        <item x="1118"/>
        <item x="775"/>
        <item x="589"/>
        <item x="991"/>
        <item x="241"/>
        <item x="232"/>
        <item x="1170"/>
        <item x="1432"/>
        <item x="1915"/>
        <item x="1309"/>
        <item x="828"/>
        <item x="711"/>
        <item x="1945"/>
        <item x="1181"/>
        <item x="360"/>
        <item x="1586"/>
        <item x="1631"/>
        <item x="1077"/>
        <item x="161"/>
        <item x="1766"/>
        <item x="1800"/>
        <item x="69"/>
        <item x="1542"/>
        <item x="1440"/>
        <item x="1319"/>
        <item x="685"/>
        <item x="1616"/>
        <item x="1265"/>
        <item x="1768"/>
        <item x="631"/>
        <item x="467"/>
        <item x="749"/>
        <item x="482"/>
        <item x="1041"/>
        <item x="853"/>
        <item x="235"/>
        <item x="915"/>
        <item x="1048"/>
        <item x="1103"/>
        <item x="939"/>
        <item x="72"/>
        <item x="1060"/>
        <item x="1846"/>
        <item x="425"/>
        <item x="383"/>
        <item x="648"/>
        <item x="1415"/>
        <item x="1355"/>
        <item x="52"/>
        <item x="1691"/>
        <item x="731"/>
        <item x="1960"/>
        <item x="850"/>
        <item x="900"/>
        <item x="789"/>
        <item x="1437"/>
        <item x="1019"/>
        <item x="385"/>
        <item x="1492"/>
        <item x="376"/>
        <item x="649"/>
        <item x="1633"/>
        <item x="1920"/>
        <item x="581"/>
        <item x="683"/>
        <item x="475"/>
        <item x="1180"/>
        <item x="720"/>
        <item x="1072"/>
        <item x="280"/>
        <item x="1743"/>
        <item x="22"/>
        <item x="351"/>
        <item x="1314"/>
        <item x="555"/>
        <item x="781"/>
        <item x="1965"/>
        <item x="750"/>
        <item x="28"/>
        <item x="746"/>
        <item x="1828"/>
        <item x="3"/>
        <item x="1627"/>
        <item x="1420"/>
        <item x="254"/>
        <item x="1618"/>
        <item x="1386"/>
        <item x="159"/>
        <item x="1508"/>
        <item x="497"/>
        <item x="822"/>
        <item x="375"/>
        <item x="252"/>
        <item x="1922"/>
        <item x="1625"/>
        <item x="986"/>
        <item x="218"/>
        <item x="1536"/>
        <item x="558"/>
        <item x="247"/>
        <item x="843"/>
        <item x="766"/>
        <item x="1606"/>
        <item x="1775"/>
        <item x="1353"/>
        <item x="1693"/>
        <item x="1856"/>
        <item x="1804"/>
        <item x="1326"/>
        <item x="1000"/>
        <item x="1612"/>
        <item x="1438"/>
        <item x="563"/>
        <item x="1394"/>
        <item x="1503"/>
        <item x="1015"/>
        <item x="288"/>
        <item x="178"/>
        <item x="577"/>
        <item x="126"/>
        <item x="949"/>
        <item x="1382"/>
        <item x="987"/>
        <item x="1058"/>
        <item x="1487"/>
        <item x="1787"/>
        <item x="592"/>
        <item x="1723"/>
        <item x="1414"/>
        <item x="10"/>
        <item x="251"/>
        <item x="1168"/>
        <item x="1408"/>
        <item x="962"/>
        <item x="1843"/>
        <item x="1323"/>
        <item x="691"/>
        <item x="1628"/>
        <item x="660"/>
        <item x="513"/>
        <item x="932"/>
        <item x="1289"/>
        <item x="1881"/>
        <item x="615"/>
        <item x="199"/>
        <item x="439"/>
        <item x="876"/>
        <item x="783"/>
        <item x="63"/>
        <item x="334"/>
        <item x="640"/>
        <item x="1584"/>
        <item x="1205"/>
        <item x="259"/>
        <item x="1926"/>
        <item x="570"/>
        <item x="1141"/>
        <item x="665"/>
        <item x="955"/>
        <item x="872"/>
        <item x="921"/>
        <item x="894"/>
        <item x="402"/>
        <item x="862"/>
        <item x="1230"/>
        <item x="330"/>
        <item x="181"/>
        <item x="966"/>
        <item x="1155"/>
        <item x="1076"/>
        <item x="261"/>
        <item x="1883"/>
        <item x="1748"/>
        <item x="1091"/>
        <item x="504"/>
        <item x="574"/>
        <item x="993"/>
        <item x="237"/>
        <item x="1115"/>
        <item x="305"/>
        <item x="1910"/>
        <item x="627"/>
        <item x="1036"/>
        <item x="1228"/>
        <item x="1588"/>
        <item x="222"/>
        <item x="546"/>
        <item x="477"/>
        <item x="1294"/>
        <item x="1020"/>
        <item x="1662"/>
        <item x="1066"/>
        <item x="53"/>
        <item x="1261"/>
        <item x="726"/>
        <item x="1855"/>
        <item x="8"/>
        <item x="1615"/>
        <item x="212"/>
        <item x="256"/>
        <item x="1109"/>
        <item x="66"/>
        <item x="299"/>
        <item x="128"/>
        <item x="68"/>
        <item x="1027"/>
        <item x="1232"/>
        <item x="1203"/>
        <item x="1069"/>
        <item x="394"/>
        <item x="76"/>
        <item x="856"/>
        <item x="695"/>
        <item x="190"/>
        <item x="773"/>
        <item x="1594"/>
        <item x="930"/>
        <item x="1338"/>
        <item x="124"/>
        <item x="1246"/>
        <item x="1407"/>
        <item x="320"/>
        <item x="764"/>
        <item x="1374"/>
        <item x="341"/>
        <item x="1699"/>
        <item x="906"/>
        <item x="1918"/>
        <item x="1894"/>
        <item x="1971"/>
        <item t="default"/>
      </items>
    </pivotField>
    <pivotField showAll="0"/>
    <pivotField dataField="1" showAll="0"/>
    <pivotField showAll="0"/>
    <pivotField showAll="0">
      <items count="1975">
        <item x="684"/>
        <item x="1230"/>
        <item x="1178"/>
        <item x="872"/>
        <item x="1277"/>
        <item x="736"/>
        <item x="1929"/>
        <item x="89"/>
        <item x="1637"/>
        <item x="1394"/>
        <item x="1536"/>
        <item x="1561"/>
        <item x="1448"/>
        <item x="990"/>
        <item x="1088"/>
        <item x="345"/>
        <item x="402"/>
        <item x="1069"/>
        <item x="808"/>
        <item x="158"/>
        <item x="1607"/>
        <item x="76"/>
        <item x="1496"/>
        <item x="1125"/>
        <item x="0"/>
        <item x="907"/>
        <item x="565"/>
        <item x="950"/>
        <item x="923"/>
        <item x="13"/>
        <item x="1658"/>
        <item x="712"/>
        <item x="1049"/>
        <item x="1958"/>
        <item x="1477"/>
        <item x="238"/>
        <item x="240"/>
        <item x="1968"/>
        <item x="1551"/>
        <item x="1045"/>
        <item x="982"/>
        <item x="1614"/>
        <item x="209"/>
        <item x="180"/>
        <item x="761"/>
        <item x="1368"/>
        <item x="17"/>
        <item x="1475"/>
        <item x="340"/>
        <item x="1211"/>
        <item x="1325"/>
        <item x="1400"/>
        <item x="1203"/>
        <item x="1030"/>
        <item x="795"/>
        <item x="1604"/>
        <item x="920"/>
        <item x="396"/>
        <item x="1046"/>
        <item x="681"/>
        <item x="905"/>
        <item x="178"/>
        <item x="1570"/>
        <item x="755"/>
        <item x="810"/>
        <item x="1741"/>
        <item x="1139"/>
        <item x="213"/>
        <item x="376"/>
        <item x="961"/>
        <item x="1886"/>
        <item x="1209"/>
        <item x="34"/>
        <item x="1846"/>
        <item x="742"/>
        <item x="267"/>
        <item x="1247"/>
        <item x="1857"/>
        <item x="1499"/>
        <item x="1701"/>
        <item x="1063"/>
        <item x="989"/>
        <item x="902"/>
        <item x="246"/>
        <item x="8"/>
        <item x="1414"/>
        <item x="1549"/>
        <item x="663"/>
        <item x="56"/>
        <item x="1883"/>
        <item x="388"/>
        <item x="867"/>
        <item x="1284"/>
        <item x="1358"/>
        <item x="678"/>
        <item x="657"/>
        <item x="1808"/>
        <item x="1731"/>
        <item x="1588"/>
        <item x="1524"/>
        <item x="1879"/>
        <item x="1831"/>
        <item x="260"/>
        <item x="182"/>
        <item x="421"/>
        <item x="1944"/>
        <item x="541"/>
        <item x="157"/>
        <item x="1281"/>
        <item x="616"/>
        <item x="561"/>
        <item x="1662"/>
        <item x="1894"/>
        <item x="1101"/>
        <item x="1941"/>
        <item x="285"/>
        <item x="102"/>
        <item x="416"/>
        <item x="1764"/>
        <item x="1953"/>
        <item x="301"/>
        <item x="1714"/>
        <item x="1252"/>
        <item x="1438"/>
        <item x="1148"/>
        <item x="1537"/>
        <item x="645"/>
        <item x="1171"/>
        <item x="1271"/>
        <item x="1429"/>
        <item x="958"/>
        <item x="1763"/>
        <item x="1779"/>
        <item x="406"/>
        <item x="354"/>
        <item x="536"/>
        <item x="822"/>
        <item x="1432"/>
        <item x="1206"/>
        <item x="566"/>
        <item x="288"/>
        <item x="580"/>
        <item x="1756"/>
        <item x="183"/>
        <item x="886"/>
        <item x="660"/>
        <item x="1253"/>
        <item x="1150"/>
        <item x="242"/>
        <item x="1474"/>
        <item x="828"/>
        <item x="50"/>
        <item x="513"/>
        <item x="1959"/>
        <item x="1666"/>
        <item x="1201"/>
        <item x="35"/>
        <item x="1122"/>
        <item x="1937"/>
        <item x="363"/>
        <item x="38"/>
        <item x="105"/>
        <item x="65"/>
        <item x="408"/>
        <item x="1877"/>
        <item x="458"/>
        <item x="1590"/>
        <item x="1452"/>
        <item x="1555"/>
        <item x="1700"/>
        <item x="644"/>
        <item x="5"/>
        <item x="855"/>
        <item x="523"/>
        <item x="1960"/>
        <item x="766"/>
        <item x="355"/>
        <item x="1115"/>
        <item x="1876"/>
        <item x="1830"/>
        <item x="1109"/>
        <item x="232"/>
        <item x="470"/>
        <item x="791"/>
        <item x="227"/>
        <item x="371"/>
        <item x="963"/>
        <item x="840"/>
        <item x="1791"/>
        <item x="1251"/>
        <item x="306"/>
        <item x="1558"/>
        <item x="1584"/>
        <item x="395"/>
        <item x="860"/>
        <item x="1853"/>
        <item x="1458"/>
        <item x="884"/>
        <item x="303"/>
        <item x="108"/>
        <item x="1611"/>
        <item x="1457"/>
        <item x="449"/>
        <item x="1517"/>
        <item x="284"/>
        <item x="1803"/>
        <item x="1050"/>
        <item x="1330"/>
        <item x="1132"/>
        <item x="1829"/>
        <item x="1227"/>
        <item x="823"/>
        <item x="830"/>
        <item x="1538"/>
        <item x="312"/>
        <item x="1068"/>
        <item x="1011"/>
        <item x="837"/>
        <item x="525"/>
        <item x="846"/>
        <item x="1"/>
        <item x="1541"/>
        <item x="1034"/>
        <item x="1319"/>
        <item x="1472"/>
        <item x="995"/>
        <item x="1495"/>
        <item x="1130"/>
        <item x="1191"/>
        <item x="1664"/>
        <item x="634"/>
        <item x="891"/>
        <item x="1254"/>
        <item x="954"/>
        <item x="935"/>
        <item x="597"/>
        <item x="756"/>
        <item x="1739"/>
        <item x="1874"/>
        <item x="1236"/>
        <item x="319"/>
        <item x="517"/>
        <item x="1670"/>
        <item x="1641"/>
        <item x="1710"/>
        <item x="1025"/>
        <item x="359"/>
        <item x="675"/>
        <item x="1226"/>
        <item x="1160"/>
        <item x="758"/>
        <item x="315"/>
        <item x="99"/>
        <item x="1672"/>
        <item x="1356"/>
        <item x="1463"/>
        <item x="1456"/>
        <item x="551"/>
        <item x="54"/>
        <item x="1237"/>
        <item x="1028"/>
        <item x="1180"/>
        <item x="1890"/>
        <item x="252"/>
        <item x="339"/>
        <item x="171"/>
        <item x="695"/>
        <item x="546"/>
        <item x="1335"/>
        <item x="783"/>
        <item x="504"/>
        <item x="1947"/>
        <item x="1527"/>
        <item x="620"/>
        <item x="1758"/>
        <item x="3"/>
        <item x="1067"/>
        <item x="1194"/>
        <item x="1576"/>
        <item x="130"/>
        <item x="1091"/>
        <item x="1084"/>
        <item x="20"/>
        <item x="1313"/>
        <item x="1094"/>
        <item x="1430"/>
        <item x="851"/>
        <item x="1692"/>
        <item x="94"/>
        <item x="144"/>
        <item x="1161"/>
        <item x="1827"/>
        <item x="553"/>
        <item x="1066"/>
        <item x="1367"/>
        <item x="622"/>
        <item x="863"/>
        <item x="1224"/>
        <item x="847"/>
        <item x="1015"/>
        <item x="637"/>
        <item x="309"/>
        <item x="1702"/>
        <item x="744"/>
        <item x="1632"/>
        <item x="516"/>
        <item x="1631"/>
        <item x="1149"/>
        <item x="1759"/>
        <item x="785"/>
        <item x="1465"/>
        <item x="869"/>
        <item x="764"/>
        <item x="332"/>
        <item x="42"/>
        <item x="1106"/>
        <item x="650"/>
        <item x="1533"/>
        <item x="685"/>
        <item x="1295"/>
        <item x="1137"/>
        <item x="47"/>
        <item x="1508"/>
        <item x="1653"/>
        <item x="12"/>
        <item x="1195"/>
        <item x="1935"/>
        <item x="1467"/>
        <item x="1564"/>
        <item x="636"/>
        <item x="903"/>
        <item x="686"/>
        <item x="269"/>
        <item x="1401"/>
        <item x="1782"/>
        <item x="1693"/>
        <item x="1013"/>
        <item x="1841"/>
        <item x="1931"/>
        <item x="1771"/>
        <item x="58"/>
        <item x="1934"/>
        <item x="1580"/>
        <item x="1602"/>
        <item x="1681"/>
        <item x="265"/>
        <item x="1595"/>
        <item x="937"/>
        <item x="249"/>
        <item x="1677"/>
        <item x="1962"/>
        <item x="998"/>
        <item x="320"/>
        <item x="901"/>
        <item x="1914"/>
        <item x="52"/>
        <item x="1494"/>
        <item x="988"/>
        <item x="986"/>
        <item x="486"/>
        <item x="334"/>
        <item x="1057"/>
        <item x="880"/>
        <item x="1754"/>
        <item x="469"/>
        <item x="807"/>
        <item x="1727"/>
        <item x="701"/>
        <item x="1618"/>
        <item x="1004"/>
        <item x="1716"/>
        <item x="919"/>
        <item x="480"/>
        <item x="929"/>
        <item x="1792"/>
        <item x="1640"/>
        <item x="1183"/>
        <item x="1372"/>
        <item x="1273"/>
        <item x="992"/>
        <item x="211"/>
        <item x="1440"/>
        <item x="1848"/>
        <item x="1573"/>
        <item x="61"/>
        <item x="1447"/>
        <item x="207"/>
        <item x="1233"/>
        <item x="1703"/>
        <item x="630"/>
        <item x="906"/>
        <item x="1634"/>
        <item x="1870"/>
        <item x="459"/>
        <item x="426"/>
        <item x="1804"/>
        <item x="1722"/>
        <item x="364"/>
        <item x="195"/>
        <item x="1539"/>
        <item x="570"/>
        <item x="689"/>
        <item x="450"/>
        <item x="484"/>
        <item x="1567"/>
        <item x="1707"/>
        <item x="7"/>
        <item x="526"/>
        <item x="753"/>
        <item x="1680"/>
        <item x="564"/>
        <item x="440"/>
        <item x="465"/>
        <item x="176"/>
        <item x="1136"/>
        <item x="899"/>
        <item x="138"/>
        <item x="623"/>
        <item x="1552"/>
        <item x="1248"/>
        <item x="926"/>
        <item x="585"/>
        <item x="524"/>
        <item x="760"/>
        <item x="747"/>
        <item x="1308"/>
        <item x="126"/>
        <item x="277"/>
        <item x="417"/>
        <item x="1880"/>
        <item x="1334"/>
        <item x="1263"/>
        <item x="1061"/>
        <item x="1648"/>
        <item x="1972"/>
        <item x="1900"/>
        <item x="1807"/>
        <item x="1333"/>
        <item x="1123"/>
        <item x="904"/>
        <item x="1124"/>
        <item x="779"/>
        <item x="1336"/>
        <item x="203"/>
        <item x="743"/>
        <item x="399"/>
        <item x="768"/>
        <item x="1498"/>
        <item x="1086"/>
        <item x="1513"/>
        <item x="73"/>
        <item x="1287"/>
        <item x="1442"/>
        <item x="1100"/>
        <item x="1455"/>
        <item x="969"/>
        <item x="967"/>
        <item x="1892"/>
        <item x="1306"/>
        <item x="394"/>
        <item x="1446"/>
        <item x="463"/>
        <item x="1265"/>
        <item x="251"/>
        <item x="723"/>
        <item x="1639"/>
        <item x="604"/>
        <item x="350"/>
        <item x="1550"/>
        <item x="444"/>
        <item x="1185"/>
        <item x="1238"/>
        <item x="1516"/>
        <item x="1012"/>
        <item x="1299"/>
        <item x="1451"/>
        <item x="1242"/>
        <item x="98"/>
        <item x="124"/>
        <item x="1022"/>
        <item x="1834"/>
        <item x="944"/>
        <item x="1108"/>
        <item x="1854"/>
        <item x="1222"/>
        <item x="976"/>
        <item x="716"/>
        <item x="510"/>
        <item x="952"/>
        <item x="1936"/>
        <item x="748"/>
        <item x="1621"/>
        <item x="1000"/>
        <item x="521"/>
        <item x="1403"/>
        <item x="235"/>
        <item x="1491"/>
        <item x="1445"/>
        <item x="253"/>
        <item x="1133"/>
        <item x="1706"/>
        <item x="667"/>
        <item x="1128"/>
        <item x="1933"/>
        <item x="1568"/>
        <item x="104"/>
        <item x="557"/>
        <item x="1507"/>
        <item x="1697"/>
        <item x="1851"/>
        <item x="1473"/>
        <item x="1357"/>
        <item x="849"/>
        <item x="589"/>
        <item x="189"/>
        <item x="1575"/>
        <item x="196"/>
        <item x="690"/>
        <item x="390"/>
        <item x="1661"/>
        <item x="1268"/>
        <item x="1055"/>
        <item x="1037"/>
        <item x="1921"/>
        <item x="547"/>
        <item x="1927"/>
        <item x="1127"/>
        <item x="1948"/>
        <item x="412"/>
        <item x="763"/>
        <item x="588"/>
        <item x="1797"/>
        <item x="160"/>
        <item x="1625"/>
        <item x="33"/>
        <item x="1719"/>
        <item x="217"/>
        <item x="910"/>
        <item x="1916"/>
        <item x="528"/>
        <item x="159"/>
        <item x="1280"/>
        <item x="924"/>
        <item x="1761"/>
        <item x="1904"/>
        <item x="1318"/>
        <item x="97"/>
        <item x="661"/>
        <item x="574"/>
        <item x="1695"/>
        <item x="1078"/>
        <item x="927"/>
        <item x="1346"/>
        <item x="560"/>
        <item x="1737"/>
        <item x="740"/>
        <item x="788"/>
        <item x="349"/>
        <item x="1093"/>
        <item x="294"/>
        <item x="692"/>
        <item x="1383"/>
        <item x="244"/>
        <item x="1486"/>
        <item x="1020"/>
        <item x="1141"/>
        <item x="883"/>
        <item x="1757"/>
        <item x="487"/>
        <item x="1082"/>
        <item x="258"/>
        <item x="1610"/>
        <item x="1144"/>
        <item x="1514"/>
        <item x="520"/>
        <item x="841"/>
        <item x="259"/>
        <item x="821"/>
        <item x="563"/>
        <item x="1520"/>
        <item x="1525"/>
        <item x="590"/>
        <item x="248"/>
        <item x="1961"/>
        <item x="1450"/>
        <item x="432"/>
        <item x="654"/>
        <item x="1307"/>
        <item x="1896"/>
        <item x="1404"/>
        <item x="1698"/>
        <item x="505"/>
        <item x="1293"/>
        <item x="1214"/>
        <item x="1917"/>
        <item x="1402"/>
        <item x="199"/>
        <item x="1566"/>
        <item x="1173"/>
        <item x="1043"/>
        <item x="1505"/>
        <item x="270"/>
        <item x="1163"/>
        <item x="1116"/>
        <item x="266"/>
        <item x="331"/>
        <item x="1044"/>
        <item x="1159"/>
        <item x="283"/>
        <item x="1444"/>
        <item x="1323"/>
        <item x="587"/>
        <item x="204"/>
        <item x="925"/>
        <item x="861"/>
        <item x="140"/>
        <item x="909"/>
        <item x="688"/>
        <item x="960"/>
        <item x="581"/>
        <item x="759"/>
        <item x="370"/>
        <item x="965"/>
        <item x="1348"/>
        <item x="1767"/>
        <item x="831"/>
        <item x="1597"/>
        <item x="1283"/>
        <item x="187"/>
        <item x="1742"/>
        <item x="1285"/>
        <item x="508"/>
        <item x="1378"/>
        <item x="568"/>
        <item x="908"/>
        <item x="1317"/>
        <item x="132"/>
        <item x="23"/>
        <item x="1850"/>
        <item x="602"/>
        <item x="1748"/>
        <item x="1503"/>
        <item x="1385"/>
        <item x="1079"/>
        <item x="317"/>
        <item x="133"/>
        <item x="1816"/>
        <item x="1154"/>
        <item x="832"/>
        <item x="515"/>
        <item x="365"/>
        <item x="702"/>
        <item x="166"/>
        <item x="627"/>
        <item x="401"/>
        <item x="117"/>
        <item x="1518"/>
        <item x="1256"/>
        <item x="179"/>
        <item x="1630"/>
        <item x="1945"/>
        <item x="1016"/>
        <item x="1872"/>
        <item x="1373"/>
        <item x="605"/>
        <item x="813"/>
        <item x="134"/>
        <item x="452"/>
        <item x="336"/>
        <item x="1818"/>
        <item x="1328"/>
        <item x="386"/>
        <item x="1399"/>
        <item x="931"/>
        <item x="1556"/>
        <item x="595"/>
        <item x="37"/>
        <item x="1649"/>
        <item x="1417"/>
        <item x="1669"/>
        <item x="819"/>
        <item x="455"/>
        <item x="979"/>
        <item x="261"/>
        <item x="1409"/>
        <item x="210"/>
        <item x="762"/>
        <item x="477"/>
        <item x="1718"/>
        <item x="411"/>
        <item x="1794"/>
        <item x="216"/>
        <item x="1164"/>
        <item x="1713"/>
        <item x="256"/>
        <item x="1847"/>
        <item x="1581"/>
        <item x="887"/>
        <item x="559"/>
        <item x="495"/>
        <item x="1080"/>
        <item x="1889"/>
        <item x="1951"/>
        <item x="1120"/>
        <item x="1837"/>
        <item x="1027"/>
        <item x="1422"/>
        <item x="280"/>
        <item x="1249"/>
        <item x="1290"/>
        <item x="532"/>
        <item x="10"/>
        <item x="1190"/>
        <item x="511"/>
        <item x="817"/>
        <item x="115"/>
        <item x="1228"/>
        <item x="576"/>
        <item x="549"/>
        <item x="1943"/>
        <item x="1826"/>
        <item x="403"/>
        <item x="1266"/>
        <item x="419"/>
        <item x="338"/>
        <item x="1512"/>
        <item x="1466"/>
        <item x="1462"/>
        <item x="112"/>
        <item x="1345"/>
        <item x="1363"/>
        <item x="1519"/>
        <item x="75"/>
        <item x="601"/>
        <item x="1627"/>
        <item x="174"/>
        <item x="324"/>
        <item x="1708"/>
        <item x="6"/>
        <item x="77"/>
        <item x="522"/>
        <item x="1940"/>
        <item x="1135"/>
        <item x="1528"/>
        <item x="1908"/>
        <item x="606"/>
        <item x="816"/>
        <item x="1107"/>
        <item x="704"/>
        <item x="1743"/>
        <item x="300"/>
        <item x="237"/>
        <item x="131"/>
        <item x="377"/>
        <item x="110"/>
        <item x="1667"/>
        <item x="786"/>
        <item x="666"/>
        <item x="705"/>
        <item x="1824"/>
        <item x="239"/>
        <item x="543"/>
        <item x="1740"/>
        <item x="942"/>
        <item x="198"/>
        <item x="1783"/>
        <item x="1213"/>
        <item x="664"/>
        <item x="1624"/>
        <item x="299"/>
        <item x="717"/>
        <item x="326"/>
        <item x="609"/>
        <item x="1215"/>
        <item x="1389"/>
        <item x="1177"/>
        <item x="1167"/>
        <item x="221"/>
        <item x="731"/>
        <item x="1339"/>
        <item x="555"/>
        <item x="962"/>
        <item x="1888"/>
        <item x="1354"/>
        <item x="123"/>
        <item x="233"/>
        <item x="1811"/>
        <item x="1196"/>
        <item x="1062"/>
        <item x="1699"/>
        <item x="734"/>
        <item x="1311"/>
        <item x="540"/>
        <item x="430"/>
        <item x="1796"/>
        <item x="1726"/>
        <item x="784"/>
        <item x="1769"/>
        <item x="197"/>
        <item x="1685"/>
        <item x="1522"/>
        <item x="129"/>
        <item x="1048"/>
        <item x="1560"/>
        <item x="865"/>
        <item x="1626"/>
        <item x="1605"/>
        <item x="291"/>
        <item x="1187"/>
        <item x="400"/>
        <item x="236"/>
        <item x="72"/>
        <item x="1687"/>
        <item x="1633"/>
        <item x="447"/>
        <item x="1646"/>
        <item x="405"/>
        <item x="787"/>
        <item x="739"/>
        <item x="1805"/>
        <item x="1906"/>
        <item x="1932"/>
        <item x="618"/>
        <item x="456"/>
        <item x="368"/>
        <item x="586"/>
        <item x="619"/>
        <item x="1212"/>
        <item x="608"/>
        <item x="41"/>
        <item x="1836"/>
        <item x="554"/>
        <item x="814"/>
        <item x="1234"/>
        <item x="141"/>
        <item x="789"/>
        <item x="219"/>
        <item x="193"/>
        <item x="1221"/>
        <item x="289"/>
        <item x="1036"/>
        <item x="1730"/>
        <item x="1085"/>
        <item x="1745"/>
        <item x="170"/>
        <item x="26"/>
        <item x="1532"/>
        <item x="250"/>
        <item x="1042"/>
        <item x="101"/>
        <item x="921"/>
        <item x="1314"/>
        <item x="824"/>
        <item x="1952"/>
        <item x="1709"/>
        <item x="1058"/>
        <item x="777"/>
        <item x="181"/>
        <item x="1747"/>
        <item x="378"/>
        <item x="1557"/>
        <item x="1454"/>
        <item x="1181"/>
        <item x="1396"/>
        <item x="1622"/>
        <item x="116"/>
        <item x="39"/>
        <item x="1286"/>
        <item x="151"/>
        <item x="611"/>
        <item x="1583"/>
        <item x="1340"/>
        <item x="519"/>
        <item x="1542"/>
        <item x="1205"/>
        <item x="479"/>
        <item x="205"/>
        <item x="1711"/>
        <item x="1412"/>
        <item x="1158"/>
        <item x="1272"/>
        <item x="231"/>
        <item x="1572"/>
        <item x="155"/>
        <item x="1413"/>
        <item x="1901"/>
        <item x="1871"/>
        <item x="850"/>
        <item x="87"/>
        <item x="1845"/>
        <item x="889"/>
        <item x="866"/>
        <item x="1490"/>
        <item x="1919"/>
        <item x="918"/>
        <item x="1246"/>
        <item x="769"/>
        <item x="984"/>
        <item x="1162"/>
        <item x="212"/>
        <item x="1788"/>
        <item x="815"/>
        <item x="389"/>
        <item x="1040"/>
        <item x="818"/>
        <item x="482"/>
        <item x="327"/>
        <item x="418"/>
        <item x="208"/>
        <item x="461"/>
        <item x="710"/>
        <item x="916"/>
        <item x="1202"/>
        <item x="1950"/>
        <item x="88"/>
        <item x="1038"/>
        <item x="27"/>
        <item x="614"/>
        <item x="1864"/>
        <item x="435"/>
        <item x="1220"/>
        <item x="69"/>
        <item x="776"/>
        <item x="1751"/>
        <item x="1075"/>
        <item x="1006"/>
        <item x="573"/>
        <item x="662"/>
        <item x="501"/>
        <item x="1530"/>
        <item x="895"/>
        <item x="415"/>
        <item x="190"/>
        <item x="527"/>
        <item x="85"/>
        <item x="1225"/>
        <item x="571"/>
        <item x="1821"/>
        <item x="1734"/>
        <item x="1292"/>
        <item x="600"/>
        <item x="59"/>
        <item x="845"/>
        <item x="1435"/>
        <item x="1244"/>
        <item x="162"/>
        <item x="1186"/>
        <item x="274"/>
        <item x="1615"/>
        <item x="1478"/>
        <item x="633"/>
        <item x="632"/>
        <item x="475"/>
        <item x="49"/>
        <item x="1500"/>
        <item x="1291"/>
        <item x="1738"/>
        <item x="1843"/>
        <item x="836"/>
        <item x="797"/>
        <item x="803"/>
        <item x="1723"/>
        <item x="14"/>
        <item x="375"/>
        <item x="1755"/>
        <item x="28"/>
        <item x="474"/>
        <item x="106"/>
        <item x="391"/>
        <item x="478"/>
        <item x="628"/>
        <item x="483"/>
        <item x="1461"/>
        <item x="1047"/>
        <item x="535"/>
        <item x="856"/>
        <item x="423"/>
        <item x="1024"/>
        <item x="393"/>
        <item x="16"/>
        <item x="1170"/>
        <item x="579"/>
        <item x="1388"/>
        <item x="1600"/>
        <item x="890"/>
        <item x="1481"/>
        <item x="996"/>
        <item x="1316"/>
        <item x="1789"/>
        <item x="735"/>
        <item x="1260"/>
        <item x="1860"/>
        <item x="1902"/>
        <item x="107"/>
        <item x="1026"/>
        <item x="1099"/>
        <item x="1083"/>
        <item x="1332"/>
        <item x="550"/>
        <item x="737"/>
        <item x="1571"/>
        <item x="352"/>
        <item x="1752"/>
        <item x="947"/>
        <item x="1690"/>
        <item x="168"/>
        <item x="864"/>
        <item x="1915"/>
        <item x="827"/>
        <item x="436"/>
        <item x="1942"/>
        <item x="852"/>
        <item x="656"/>
        <item x="1540"/>
        <item x="1613"/>
        <item x="598"/>
        <item x="653"/>
        <item x="1261"/>
        <item x="369"/>
        <item x="649"/>
        <item x="1114"/>
        <item x="700"/>
        <item x="2"/>
        <item x="530"/>
        <item x="713"/>
        <item x="1303"/>
        <item x="1858"/>
        <item x="454"/>
        <item x="1343"/>
        <item x="1344"/>
        <item x="1469"/>
        <item x="1017"/>
        <item x="464"/>
        <item x="1431"/>
        <item x="380"/>
        <item x="1504"/>
        <item x="1207"/>
        <item x="1781"/>
        <item x="1884"/>
        <item x="1795"/>
        <item x="310"/>
        <item x="243"/>
        <item x="1300"/>
        <item x="1688"/>
        <item x="1920"/>
        <item x="794"/>
        <item x="1885"/>
        <item x="1963"/>
        <item x="1910"/>
        <item x="51"/>
        <item x="1484"/>
        <item x="46"/>
        <item x="1907"/>
        <item x="1347"/>
        <item x="497"/>
        <item x="970"/>
        <item x="968"/>
        <item x="1849"/>
        <item x="1282"/>
        <item x="118"/>
        <item x="843"/>
        <item x="1596"/>
        <item x="1110"/>
        <item x="1675"/>
        <item x="1035"/>
        <item x="1686"/>
        <item x="703"/>
        <item x="467"/>
        <item x="1515"/>
        <item x="898"/>
        <item x="1051"/>
        <item x="1749"/>
        <item x="113"/>
        <item x="1593"/>
        <item x="529"/>
        <item x="724"/>
        <item x="746"/>
        <item x="991"/>
        <item x="424"/>
        <item x="972"/>
        <item x="1387"/>
        <item x="857"/>
        <item x="953"/>
        <item x="1813"/>
        <item x="1895"/>
        <item x="1775"/>
        <item x="1131"/>
        <item x="1682"/>
        <item x="1288"/>
        <item x="1126"/>
        <item x="1151"/>
        <item x="966"/>
        <item x="1379"/>
        <item x="296"/>
        <item x="1459"/>
        <item x="1592"/>
        <item x="457"/>
        <item x="514"/>
        <item x="1660"/>
        <item x="1002"/>
        <item x="169"/>
        <item x="648"/>
        <item x="757"/>
        <item x="1790"/>
        <item x="1861"/>
        <item x="1352"/>
        <item x="507"/>
        <item x="696"/>
        <item x="1365"/>
        <item x="1671"/>
        <item x="1029"/>
        <item x="556"/>
        <item x="74"/>
        <item x="1798"/>
        <item x="1955"/>
        <item x="939"/>
        <item x="1772"/>
        <item x="646"/>
        <item x="1878"/>
        <item x="1599"/>
        <item x="348"/>
        <item x="414"/>
        <item x="496"/>
        <item x="594"/>
        <item x="1095"/>
        <item x="1096"/>
        <item x="800"/>
        <item x="11"/>
        <item x="1628"/>
        <item x="1825"/>
        <item x="66"/>
        <item x="552"/>
        <item x="1279"/>
        <item x="384"/>
        <item x="57"/>
        <item x="1327"/>
        <item x="980"/>
        <item x="1056"/>
        <item x="1241"/>
        <item x="1005"/>
        <item x="1867"/>
        <item x="228"/>
        <item x="997"/>
        <item x="1103"/>
        <item x="422"/>
        <item x="874"/>
        <item x="1406"/>
        <item x="1765"/>
        <item x="1644"/>
        <item x="1031"/>
        <item x="1689"/>
        <item x="1140"/>
        <item x="544"/>
        <item x="1801"/>
        <item x="859"/>
        <item x="1324"/>
        <item x="80"/>
        <item x="1954"/>
        <item x="1746"/>
        <item x="913"/>
        <item x="1656"/>
        <item x="834"/>
        <item x="933"/>
        <item x="679"/>
        <item x="1415"/>
        <item x="726"/>
        <item x="1787"/>
        <item x="1809"/>
        <item x="629"/>
        <item x="1835"/>
        <item x="793"/>
        <item x="871"/>
        <item x="774"/>
        <item x="161"/>
        <item x="1502"/>
        <item x="337"/>
        <item x="1070"/>
        <item x="1732"/>
        <item x="1844"/>
        <item x="245"/>
        <item x="1315"/>
        <item x="1678"/>
        <item x="1898"/>
        <item x="727"/>
        <item x="951"/>
        <item x="146"/>
        <item x="152"/>
        <item x="45"/>
        <item x="148"/>
        <item x="677"/>
        <item x="427"/>
        <item x="1606"/>
        <item x="1418"/>
        <item x="1453"/>
        <item x="1712"/>
        <item x="978"/>
        <item x="711"/>
        <item x="1665"/>
        <item x="1668"/>
        <item x="1971"/>
        <item x="381"/>
        <item x="55"/>
        <item x="31"/>
        <item x="488"/>
        <item x="897"/>
        <item x="298"/>
        <item x="1460"/>
        <item x="1820"/>
        <item x="778"/>
        <item x="848"/>
        <item x="1534"/>
        <item x="1421"/>
        <item x="1176"/>
        <item x="135"/>
        <item x="725"/>
        <item x="994"/>
        <item x="330"/>
        <item x="738"/>
        <item x="941"/>
        <item x="729"/>
        <item x="641"/>
        <item x="1391"/>
        <item x="1434"/>
        <item x="1053"/>
        <item x="584"/>
        <item x="367"/>
        <item x="460"/>
        <item x="150"/>
        <item x="709"/>
        <item x="234"/>
        <item x="518"/>
        <item x="164"/>
        <item x="1924"/>
        <item x="322"/>
        <item x="730"/>
        <item x="1930"/>
        <item x="673"/>
        <item x="1021"/>
        <item x="955"/>
        <item x="214"/>
        <item x="96"/>
        <item x="48"/>
        <item x="1786"/>
        <item x="1342"/>
        <item x="1866"/>
        <item x="323"/>
        <item x="333"/>
        <item x="122"/>
        <item x="307"/>
        <item x="987"/>
        <item x="1893"/>
        <item x="83"/>
        <item x="1138"/>
        <item x="577"/>
        <item x="1218"/>
        <item x="805"/>
        <item x="1032"/>
        <item x="410"/>
        <item x="885"/>
        <item x="583"/>
        <item x="1262"/>
        <item x="539"/>
        <item x="286"/>
        <item x="429"/>
        <item x="445"/>
        <item x="964"/>
        <item x="796"/>
        <item x="316"/>
        <item x="1129"/>
        <item x="1705"/>
        <item x="801"/>
        <item x="32"/>
        <item x="1433"/>
        <item x="343"/>
        <item x="103"/>
        <item x="471"/>
        <item x="1192"/>
        <item x="1441"/>
        <item x="22"/>
        <item x="957"/>
        <item x="360"/>
        <item x="1231"/>
        <item x="1674"/>
        <item x="697"/>
        <item x="877"/>
        <item x="1392"/>
        <item x="392"/>
        <item x="1197"/>
        <item x="90"/>
        <item x="1210"/>
        <item x="448"/>
        <item x="914"/>
        <item x="1377"/>
        <item x="1052"/>
        <item x="1587"/>
        <item x="1145"/>
        <item x="1823"/>
        <item x="749"/>
        <item x="192"/>
        <item x="1679"/>
        <item x="1119"/>
        <item x="503"/>
        <item x="1464"/>
        <item x="1735"/>
        <item x="125"/>
        <item x="781"/>
        <item x="765"/>
        <item x="720"/>
        <item x="257"/>
        <item x="1350"/>
        <item x="1437"/>
        <item x="1899"/>
        <item x="542"/>
        <item x="109"/>
        <item x="1817"/>
        <item x="1157"/>
        <item x="40"/>
        <item x="9"/>
        <item x="439"/>
        <item x="1565"/>
        <item x="1420"/>
        <item x="1009"/>
        <item x="533"/>
        <item x="328"/>
        <item x="1506"/>
        <item x="25"/>
        <item x="575"/>
        <item x="750"/>
        <item x="79"/>
        <item x="1275"/>
        <item x="1471"/>
        <item x="1008"/>
        <item x="1289"/>
        <item x="1398"/>
        <item x="930"/>
        <item x="1257"/>
        <item x="751"/>
        <item x="659"/>
        <item x="1296"/>
        <item x="149"/>
        <item x="775"/>
        <item x="165"/>
        <item x="1097"/>
        <item x="1643"/>
        <item x="1118"/>
        <item x="1397"/>
        <item x="1806"/>
        <item x="278"/>
        <item x="658"/>
        <item x="1073"/>
        <item x="120"/>
        <item x="1480"/>
        <item x="1023"/>
        <item x="321"/>
        <item x="1395"/>
        <item x="1856"/>
        <item x="1652"/>
        <item x="1111"/>
        <item x="60"/>
        <item x="683"/>
        <item x="1041"/>
        <item x="1152"/>
        <item x="1359"/>
        <item x="1147"/>
        <item x="621"/>
        <item x="1416"/>
        <item x="928"/>
        <item x="943"/>
        <item x="1142"/>
        <item x="1949"/>
        <item x="1873"/>
        <item x="1216"/>
        <item x="1501"/>
        <item x="1337"/>
        <item x="1258"/>
        <item x="1887"/>
        <item x="1007"/>
        <item x="642"/>
        <item x="1250"/>
        <item x="1366"/>
        <item x="1591"/>
        <item x="1673"/>
        <item x="466"/>
        <item x="1720"/>
        <item x="1655"/>
        <item x="1470"/>
        <item x="433"/>
        <item x="21"/>
        <item x="798"/>
        <item x="191"/>
        <item x="809"/>
        <item x="1563"/>
        <item x="1338"/>
        <item x="569"/>
        <item x="500"/>
        <item x="1569"/>
        <item x="804"/>
        <item x="362"/>
        <item x="185"/>
        <item x="71"/>
        <item x="1654"/>
        <item x="1304"/>
        <item x="1523"/>
        <item x="1547"/>
        <item x="1320"/>
        <item x="1969"/>
        <item x="1076"/>
        <item x="82"/>
        <item x="1232"/>
        <item x="1840"/>
        <item x="329"/>
        <item x="1922"/>
        <item x="1386"/>
        <item x="1855"/>
        <item x="878"/>
        <item x="1684"/>
        <item x="1113"/>
        <item x="490"/>
        <item x="1059"/>
        <item x="346"/>
        <item x="792"/>
        <item x="876"/>
        <item x="754"/>
        <item x="1375"/>
        <item x="156"/>
        <item x="1010"/>
        <item x="680"/>
        <item x="18"/>
        <item x="676"/>
        <item x="826"/>
        <item x="1838"/>
        <item x="1554"/>
        <item x="63"/>
        <item x="1182"/>
        <item x="1312"/>
        <item x="829"/>
        <item x="1663"/>
        <item x="446"/>
        <item x="1819"/>
        <item x="626"/>
        <item x="43"/>
        <item x="1166"/>
        <item x="1219"/>
        <item x="1882"/>
        <item x="1970"/>
        <item x="1696"/>
        <item x="481"/>
        <item x="1411"/>
        <item x="842"/>
        <item x="1946"/>
        <item x="282"/>
        <item x="215"/>
        <item x="1768"/>
        <item x="1077"/>
        <item x="1267"/>
        <item x="1728"/>
        <item x="1276"/>
        <item x="790"/>
        <item x="1193"/>
        <item x="668"/>
        <item x="1309"/>
        <item x="1608"/>
        <item x="938"/>
        <item x="241"/>
        <item x="1405"/>
        <item x="1407"/>
        <item x="682"/>
        <item x="1676"/>
        <item x="1065"/>
        <item x="1852"/>
        <item x="1172"/>
        <item x="341"/>
        <item x="1589"/>
        <item x="1071"/>
        <item x="499"/>
        <item x="1585"/>
        <item x="983"/>
        <item x="1255"/>
        <item x="1064"/>
        <item x="1594"/>
        <item x="311"/>
        <item x="167"/>
        <item x="545"/>
        <item x="1616"/>
        <item x="1482"/>
        <item x="932"/>
        <item x="1903"/>
        <item x="453"/>
        <item x="44"/>
        <item x="344"/>
        <item x="1361"/>
        <item x="188"/>
        <item x="1001"/>
        <item x="485"/>
        <item x="1229"/>
        <item x="100"/>
        <item x="226"/>
        <item x="225"/>
        <item x="1488"/>
        <item x="603"/>
        <item x="802"/>
        <item x="428"/>
        <item x="62"/>
        <item x="177"/>
        <item x="615"/>
        <item x="186"/>
        <item x="1355"/>
        <item x="4"/>
        <item x="669"/>
        <item x="635"/>
        <item x="708"/>
        <item x="999"/>
        <item x="1617"/>
        <item x="531"/>
        <item x="1427"/>
        <item x="839"/>
        <item x="1578"/>
        <item x="1650"/>
        <item x="1428"/>
        <item x="858"/>
        <item x="780"/>
        <item x="599"/>
        <item x="665"/>
        <item x="772"/>
        <item x="1905"/>
        <item x="1704"/>
        <item x="1529"/>
        <item x="1642"/>
        <item x="1371"/>
        <item x="304"/>
        <item x="1380"/>
        <item x="1603"/>
        <item x="472"/>
        <item x="1733"/>
        <item x="900"/>
        <item x="1274"/>
        <item x="1510"/>
        <item x="379"/>
        <item x="1574"/>
        <item x="879"/>
        <item x="1531"/>
        <item x="111"/>
        <item x="881"/>
        <item x="1694"/>
        <item x="314"/>
        <item x="1305"/>
        <item x="578"/>
        <item x="1862"/>
        <item x="612"/>
        <item x="1104"/>
        <item x="1408"/>
        <item x="272"/>
        <item x="1468"/>
        <item x="718"/>
        <item x="1659"/>
        <item x="655"/>
        <item x="143"/>
        <item x="1156"/>
        <item x="945"/>
        <item x="1384"/>
        <item x="1776"/>
        <item x="255"/>
        <item x="1715"/>
        <item x="1208"/>
        <item x="175"/>
        <item x="121"/>
        <item x="1785"/>
        <item x="1155"/>
        <item x="468"/>
        <item x="382"/>
        <item x="610"/>
        <item x="1278"/>
        <item x="1832"/>
        <item x="292"/>
        <item x="1833"/>
        <item x="825"/>
        <item x="202"/>
        <item x="1489"/>
        <item x="1869"/>
        <item x="1683"/>
        <item x="1168"/>
        <item x="1859"/>
        <item x="347"/>
        <item x="1143"/>
        <item x="1619"/>
        <item x="732"/>
        <item x="820"/>
        <item x="1169"/>
        <item x="888"/>
        <item x="154"/>
        <item x="652"/>
        <item x="1098"/>
        <item x="1956"/>
        <item x="1087"/>
        <item x="596"/>
        <item x="1223"/>
        <item x="1909"/>
        <item x="1521"/>
        <item x="1651"/>
        <item x="1766"/>
        <item x="1544"/>
        <item x="1269"/>
        <item x="691"/>
        <item x="993"/>
        <item x="1928"/>
        <item x="295"/>
        <item x="631"/>
        <item x="1546"/>
        <item x="473"/>
        <item x="1364"/>
        <item x="373"/>
        <item x="1393"/>
        <item x="1117"/>
        <item x="325"/>
        <item x="838"/>
        <item x="425"/>
        <item x="1074"/>
        <item x="1054"/>
        <item x="591"/>
        <item x="1810"/>
        <item x="263"/>
        <item x="1966"/>
        <item x="767"/>
        <item x="722"/>
        <item x="799"/>
        <item x="1543"/>
        <item x="318"/>
        <item x="93"/>
        <item x="1744"/>
        <item x="728"/>
        <item x="142"/>
        <item x="1179"/>
        <item x="1645"/>
        <item x="512"/>
        <item x="356"/>
        <item x="651"/>
        <item x="53"/>
        <item x="201"/>
        <item x="875"/>
        <item x="870"/>
        <item x="624"/>
        <item x="357"/>
        <item x="537"/>
        <item x="119"/>
        <item x="305"/>
        <item x="206"/>
        <item x="1217"/>
        <item x="30"/>
        <item x="1479"/>
        <item x="1019"/>
        <item x="1294"/>
        <item x="538"/>
        <item x="1753"/>
        <item x="752"/>
        <item x="1842"/>
        <item x="1815"/>
        <item x="719"/>
        <item x="936"/>
        <item x="1483"/>
        <item x="1072"/>
        <item x="387"/>
        <item x="1089"/>
        <item x="194"/>
        <item x="19"/>
        <item x="1240"/>
        <item x="1891"/>
        <item x="835"/>
        <item x="293"/>
        <item x="741"/>
        <item x="1198"/>
        <item x="1188"/>
        <item x="694"/>
        <item x="409"/>
        <item x="948"/>
        <item x="1875"/>
        <item x="1302"/>
        <item x="1381"/>
        <item x="1967"/>
        <item x="1443"/>
        <item x="613"/>
        <item x="1301"/>
        <item x="1425"/>
        <item x="437"/>
        <item x="1814"/>
        <item x="420"/>
        <item x="922"/>
        <item x="1134"/>
        <item x="1370"/>
        <item x="1612"/>
        <item x="1609"/>
        <item x="358"/>
        <item x="707"/>
        <item x="308"/>
        <item x="1545"/>
        <item x="302"/>
        <item x="1721"/>
        <item x="1199"/>
        <item x="413"/>
        <item x="1090"/>
        <item x="407"/>
        <item x="1485"/>
        <item x="1535"/>
        <item x="1957"/>
        <item x="593"/>
        <item x="1039"/>
        <item x="770"/>
        <item x="1297"/>
        <item x="1923"/>
        <item x="1559"/>
        <item x="974"/>
        <item x="640"/>
        <item x="882"/>
        <item x="36"/>
        <item x="1938"/>
        <item x="548"/>
        <item x="398"/>
        <item x="451"/>
        <item x="854"/>
        <item x="1060"/>
        <item x="572"/>
        <item x="1341"/>
        <item x="443"/>
        <item x="896"/>
        <item x="733"/>
        <item x="404"/>
        <item x="971"/>
        <item x="1264"/>
        <item x="1965"/>
        <item x="1235"/>
        <item x="1245"/>
        <item x="956"/>
        <item x="1780"/>
        <item x="940"/>
        <item x="297"/>
        <item x="184"/>
        <item x="1121"/>
        <item x="172"/>
        <item x="1778"/>
        <item x="1493"/>
        <item x="862"/>
        <item x="1376"/>
        <item x="1586"/>
        <item x="1926"/>
        <item x="1623"/>
        <item x="674"/>
        <item x="1360"/>
        <item x="1812"/>
        <item x="1760"/>
        <item x="247"/>
        <item x="714"/>
        <item x="1331"/>
        <item x="868"/>
        <item x="361"/>
        <item x="139"/>
        <item x="254"/>
        <item x="912"/>
        <item x="92"/>
        <item x="1526"/>
        <item x="1439"/>
        <item x="1800"/>
        <item x="67"/>
        <item x="771"/>
        <item x="1204"/>
        <item x="1298"/>
        <item x="1003"/>
        <item x="491"/>
        <item x="1601"/>
        <item x="1189"/>
        <item x="1620"/>
        <item x="1577"/>
        <item x="949"/>
        <item x="1828"/>
        <item x="1724"/>
        <item x="1423"/>
        <item x="1579"/>
        <item x="1865"/>
        <item x="1784"/>
        <item x="290"/>
        <item x="15"/>
        <item x="782"/>
        <item x="1918"/>
        <item x="1691"/>
        <item x="438"/>
        <item x="383"/>
        <item x="268"/>
        <item x="562"/>
        <item x="230"/>
        <item x="811"/>
        <item x="1912"/>
        <item x="672"/>
        <item x="275"/>
        <item x="95"/>
        <item x="706"/>
        <item x="1410"/>
        <item x="128"/>
        <item x="476"/>
        <item x="1419"/>
        <item x="431"/>
        <item x="1112"/>
        <item x="1511"/>
        <item x="200"/>
        <item x="1822"/>
        <item x="385"/>
        <item x="220"/>
        <item x="81"/>
        <item x="222"/>
        <item x="698"/>
        <item x="494"/>
        <item x="1362"/>
        <item x="1509"/>
        <item x="137"/>
        <item x="489"/>
        <item x="1729"/>
        <item x="607"/>
        <item x="1793"/>
        <item x="374"/>
        <item x="163"/>
        <item x="335"/>
        <item x="1153"/>
        <item x="558"/>
        <item x="1925"/>
        <item x="582"/>
        <item x="1773"/>
        <item x="264"/>
        <item x="313"/>
        <item x="670"/>
        <item x="1424"/>
        <item x="1174"/>
        <item x="273"/>
        <item x="806"/>
        <item x="977"/>
        <item x="24"/>
        <item x="91"/>
        <item x="279"/>
        <item x="1774"/>
        <item x="699"/>
        <item x="1497"/>
        <item x="1913"/>
        <item x="1200"/>
        <item x="892"/>
        <item x="342"/>
        <item x="1081"/>
        <item x="506"/>
        <item x="853"/>
        <item x="567"/>
        <item x="397"/>
        <item x="1548"/>
        <item x="64"/>
        <item x="1717"/>
        <item x="287"/>
        <item x="973"/>
        <item x="625"/>
        <item x="643"/>
        <item x="1736"/>
        <item x="647"/>
        <item x="1390"/>
        <item x="1382"/>
        <item x="1839"/>
        <item x="1426"/>
        <item x="1636"/>
        <item x="1353"/>
        <item x="873"/>
        <item x="70"/>
        <item x="1657"/>
        <item x="975"/>
        <item x="946"/>
        <item x="1647"/>
        <item x="1897"/>
        <item x="1349"/>
        <item x="372"/>
        <item x="145"/>
        <item x="1562"/>
        <item x="1863"/>
        <item x="1243"/>
        <item x="351"/>
        <item x="1449"/>
        <item x="353"/>
        <item x="1374"/>
        <item x="1270"/>
        <item x="502"/>
        <item x="1351"/>
        <item x="127"/>
        <item x="366"/>
        <item x="262"/>
        <item x="1725"/>
        <item x="721"/>
        <item x="1322"/>
        <item x="1553"/>
        <item x="693"/>
        <item x="1105"/>
        <item x="639"/>
        <item x="1014"/>
        <item x="84"/>
        <item x="1018"/>
        <item x="1802"/>
        <item x="1492"/>
        <item x="715"/>
        <item x="498"/>
        <item x="1770"/>
        <item x="893"/>
        <item x="917"/>
        <item x="442"/>
        <item x="1436"/>
        <item x="911"/>
        <item x="745"/>
        <item x="1635"/>
        <item x="959"/>
        <item x="1476"/>
        <item x="114"/>
        <item x="223"/>
        <item x="773"/>
        <item x="1092"/>
        <item x="534"/>
        <item x="78"/>
        <item x="1033"/>
        <item x="493"/>
        <item x="271"/>
        <item x="281"/>
        <item x="1487"/>
        <item x="985"/>
        <item x="1777"/>
        <item x="1750"/>
        <item x="934"/>
        <item x="1329"/>
        <item x="1102"/>
        <item x="68"/>
        <item x="1762"/>
        <item x="492"/>
        <item x="147"/>
        <item x="153"/>
        <item x="1881"/>
        <item x="86"/>
        <item x="1310"/>
        <item x="1165"/>
        <item x="687"/>
        <item x="136"/>
        <item x="617"/>
        <item x="29"/>
        <item x="812"/>
        <item x="671"/>
        <item x="1939"/>
        <item x="592"/>
        <item x="276"/>
        <item x="229"/>
        <item x="1799"/>
        <item x="1175"/>
        <item x="509"/>
        <item x="1239"/>
        <item x="1868"/>
        <item x="894"/>
        <item x="844"/>
        <item x="1259"/>
        <item x="218"/>
        <item x="1326"/>
        <item x="915"/>
        <item x="638"/>
        <item x="981"/>
        <item x="1184"/>
        <item x="434"/>
        <item x="1911"/>
        <item x="1964"/>
        <item x="833"/>
        <item x="1582"/>
        <item x="1369"/>
        <item x="462"/>
        <item x="1638"/>
        <item x="173"/>
        <item x="441"/>
        <item x="1598"/>
        <item x="224"/>
        <item x="1629"/>
        <item x="1146"/>
        <item x="1321"/>
        <item x="1973"/>
        <item t="default"/>
      </items>
    </pivotField>
    <pivotField showAll="0"/>
    <pivotField showAll="0">
      <items count="4">
        <item x="1"/>
        <item x="0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nversions" fld="5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02E241-5BB4-48D8-9902-6F4374839E9A}" name="PivotTable1" cacheId="11" applyNumberFormats="0" applyBorderFormats="0" applyFontFormats="0" applyPatternFormats="0" applyAlignmentFormats="0" applyWidthHeightFormats="1" dataCaption="Values" tag="6cc3fac5-ce08-470c-83a0-56341af53ea5" updatedVersion="8" minRefreshableVersion="3" useAutoFormatting="1" itemPrintTitles="1" createdVersion="8" indent="0" outline="1" outlineData="1" multipleFieldFilters="0" chartFormat="18">
  <location ref="A3:B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Revenue" fld="1" subtotal="average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Average of Revenue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1C264D-654A-4046-AF20-B964A809712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1:B14" firstHeaderRow="1" firstDataRow="1" firstDataCol="1"/>
  <pivotFields count="11">
    <pivotField showAll="0">
      <items count="366">
        <item x="126"/>
        <item x="7"/>
        <item x="140"/>
        <item x="14"/>
        <item x="139"/>
        <item x="204"/>
        <item x="152"/>
        <item x="203"/>
        <item x="168"/>
        <item x="305"/>
        <item x="333"/>
        <item x="281"/>
        <item x="15"/>
        <item x="345"/>
        <item x="220"/>
        <item x="182"/>
        <item x="269"/>
        <item x="31"/>
        <item x="142"/>
        <item x="355"/>
        <item x="13"/>
        <item x="242"/>
        <item x="234"/>
        <item x="313"/>
        <item x="60"/>
        <item x="98"/>
        <item x="109"/>
        <item x="263"/>
        <item x="278"/>
        <item x="194"/>
        <item x="102"/>
        <item x="105"/>
        <item x="40"/>
        <item x="296"/>
        <item x="110"/>
        <item x="199"/>
        <item x="129"/>
        <item x="330"/>
        <item x="328"/>
        <item x="294"/>
        <item x="226"/>
        <item x="104"/>
        <item x="68"/>
        <item x="11"/>
        <item x="144"/>
        <item x="149"/>
        <item x="54"/>
        <item x="166"/>
        <item x="159"/>
        <item x="45"/>
        <item x="145"/>
        <item x="363"/>
        <item x="339"/>
        <item x="293"/>
        <item x="118"/>
        <item x="343"/>
        <item x="359"/>
        <item x="18"/>
        <item x="61"/>
        <item x="341"/>
        <item x="230"/>
        <item x="276"/>
        <item x="311"/>
        <item x="153"/>
        <item x="134"/>
        <item x="5"/>
        <item x="92"/>
        <item x="240"/>
        <item x="238"/>
        <item x="89"/>
        <item x="56"/>
        <item x="32"/>
        <item x="99"/>
        <item x="231"/>
        <item x="193"/>
        <item x="284"/>
        <item x="282"/>
        <item x="108"/>
        <item x="337"/>
        <item x="171"/>
        <item x="39"/>
        <item x="83"/>
        <item x="247"/>
        <item x="42"/>
        <item x="213"/>
        <item x="1"/>
        <item x="81"/>
        <item x="37"/>
        <item x="295"/>
        <item x="197"/>
        <item x="101"/>
        <item x="202"/>
        <item x="181"/>
        <item x="63"/>
        <item x="107"/>
        <item x="254"/>
        <item x="100"/>
        <item x="353"/>
        <item x="87"/>
        <item x="29"/>
        <item x="154"/>
        <item x="262"/>
        <item x="253"/>
        <item x="201"/>
        <item x="207"/>
        <item x="20"/>
        <item x="23"/>
        <item x="73"/>
        <item x="190"/>
        <item x="227"/>
        <item x="34"/>
        <item x="192"/>
        <item x="206"/>
        <item x="12"/>
        <item x="196"/>
        <item x="222"/>
        <item x="136"/>
        <item x="130"/>
        <item x="323"/>
        <item x="55"/>
        <item x="270"/>
        <item x="0"/>
        <item x="27"/>
        <item x="141"/>
        <item x="239"/>
        <item x="260"/>
        <item x="275"/>
        <item x="277"/>
        <item x="252"/>
        <item x="117"/>
        <item x="309"/>
        <item x="316"/>
        <item x="4"/>
        <item x="21"/>
        <item x="361"/>
        <item x="360"/>
        <item x="22"/>
        <item x="283"/>
        <item x="188"/>
        <item x="307"/>
        <item x="93"/>
        <item x="72"/>
        <item x="257"/>
        <item x="325"/>
        <item x="115"/>
        <item x="131"/>
        <item x="318"/>
        <item x="315"/>
        <item x="94"/>
        <item x="235"/>
        <item x="268"/>
        <item x="180"/>
        <item x="208"/>
        <item x="329"/>
        <item x="127"/>
        <item x="57"/>
        <item x="132"/>
        <item x="209"/>
        <item x="279"/>
        <item x="28"/>
        <item x="58"/>
        <item x="215"/>
        <item x="338"/>
        <item x="249"/>
        <item x="187"/>
        <item x="178"/>
        <item x="223"/>
        <item x="78"/>
        <item x="95"/>
        <item x="64"/>
        <item x="82"/>
        <item x="241"/>
        <item x="292"/>
        <item x="96"/>
        <item x="344"/>
        <item x="195"/>
        <item x="24"/>
        <item x="340"/>
        <item x="33"/>
        <item x="205"/>
        <item x="151"/>
        <item x="348"/>
        <item x="26"/>
        <item x="232"/>
        <item x="306"/>
        <item x="326"/>
        <item x="163"/>
        <item x="143"/>
        <item x="155"/>
        <item x="71"/>
        <item x="164"/>
        <item x="324"/>
        <item x="291"/>
        <item x="161"/>
        <item x="172"/>
        <item x="76"/>
        <item x="303"/>
        <item x="91"/>
        <item x="128"/>
        <item x="59"/>
        <item x="346"/>
        <item x="111"/>
        <item x="214"/>
        <item x="137"/>
        <item x="327"/>
        <item x="53"/>
        <item x="319"/>
        <item x="65"/>
        <item x="50"/>
        <item x="354"/>
        <item x="271"/>
        <item x="69"/>
        <item x="19"/>
        <item x="265"/>
        <item x="183"/>
        <item x="216"/>
        <item x="88"/>
        <item x="258"/>
        <item x="189"/>
        <item x="331"/>
        <item x="9"/>
        <item x="120"/>
        <item x="225"/>
        <item x="237"/>
        <item x="255"/>
        <item x="317"/>
        <item x="174"/>
        <item x="290"/>
        <item x="320"/>
        <item x="67"/>
        <item x="116"/>
        <item x="310"/>
        <item x="349"/>
        <item x="179"/>
        <item x="288"/>
        <item x="10"/>
        <item x="48"/>
        <item x="251"/>
        <item x="218"/>
        <item x="176"/>
        <item x="35"/>
        <item x="62"/>
        <item x="358"/>
        <item x="121"/>
        <item x="3"/>
        <item x="224"/>
        <item x="74"/>
        <item x="243"/>
        <item x="212"/>
        <item x="261"/>
        <item x="162"/>
        <item x="322"/>
        <item x="233"/>
        <item x="85"/>
        <item x="46"/>
        <item x="146"/>
        <item x="175"/>
        <item x="332"/>
        <item x="246"/>
        <item x="170"/>
        <item x="250"/>
        <item x="138"/>
        <item x="298"/>
        <item x="133"/>
        <item x="301"/>
        <item x="304"/>
        <item x="156"/>
        <item x="80"/>
        <item x="38"/>
        <item x="52"/>
        <item x="30"/>
        <item x="219"/>
        <item x="300"/>
        <item x="2"/>
        <item x="185"/>
        <item x="302"/>
        <item x="158"/>
        <item x="157"/>
        <item x="285"/>
        <item x="211"/>
        <item x="16"/>
        <item x="259"/>
        <item x="352"/>
        <item x="200"/>
        <item x="217"/>
        <item x="308"/>
        <item x="36"/>
        <item x="112"/>
        <item x="198"/>
        <item x="123"/>
        <item x="184"/>
        <item x="119"/>
        <item x="147"/>
        <item x="90"/>
        <item x="150"/>
        <item x="177"/>
        <item x="351"/>
        <item x="106"/>
        <item x="342"/>
        <item x="47"/>
        <item x="86"/>
        <item x="245"/>
        <item x="51"/>
        <item x="272"/>
        <item x="299"/>
        <item x="314"/>
        <item x="97"/>
        <item x="17"/>
        <item x="6"/>
        <item x="165"/>
        <item x="228"/>
        <item x="336"/>
        <item x="221"/>
        <item x="173"/>
        <item x="356"/>
        <item x="357"/>
        <item x="256"/>
        <item x="125"/>
        <item x="287"/>
        <item x="347"/>
        <item x="114"/>
        <item x="79"/>
        <item x="312"/>
        <item x="334"/>
        <item x="286"/>
        <item x="113"/>
        <item x="236"/>
        <item x="229"/>
        <item x="244"/>
        <item x="122"/>
        <item x="84"/>
        <item x="280"/>
        <item x="266"/>
        <item x="267"/>
        <item x="77"/>
        <item x="350"/>
        <item x="191"/>
        <item x="273"/>
        <item x="335"/>
        <item x="70"/>
        <item x="103"/>
        <item x="43"/>
        <item x="248"/>
        <item x="274"/>
        <item x="160"/>
        <item x="8"/>
        <item x="289"/>
        <item x="264"/>
        <item x="148"/>
        <item x="41"/>
        <item x="66"/>
        <item x="135"/>
        <item x="169"/>
        <item x="297"/>
        <item x="49"/>
        <item x="44"/>
        <item x="321"/>
        <item x="124"/>
        <item x="210"/>
        <item x="167"/>
        <item x="186"/>
        <item x="362"/>
        <item x="75"/>
        <item x="25"/>
        <item x="36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Revenue" fld="3" baseField="0" baseItem="0"/>
  </dataFields>
  <chartFormats count="1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1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9B4DE-D757-4D0F-9AD7-2B1E112324D5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:B4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0"/>
        <item h="1" x="2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ales Rep" fld="7" subtotal="count" showDataAs="percentOfTotal" baseField="9" baseItem="2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5E1AD-A202-40F5-8ED5-4895779EEAB5}" name="PivotTable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4" firstHeaderRow="1" firstDataRow="1" firstDataCol="1"/>
  <pivotFields count="10"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1071B-C01A-41AD-BFEE-3787975846E2}" name="Table1" displayName="Table1" ref="A1:J2001" totalsRowShown="0" headerRowDxfId="13" dataDxfId="12" headerRowBorderDxfId="10" tableBorderDxfId="11">
  <autoFilter ref="A1:J2001" xr:uid="{28E1071B-C01A-41AD-BFEE-3787975846E2}"/>
  <tableColumns count="10">
    <tableColumn id="1" xr3:uid="{E82E4C4C-4B74-4CC0-92FC-8441E1E89471}" name="Date" dataDxfId="9"/>
    <tableColumn id="2" xr3:uid="{0D1D2D4A-F65D-4B4E-9B5E-C5501E193A7F}" name="Time of Day" dataDxfId="8"/>
    <tableColumn id="3" xr3:uid="{DFF2C8D7-5DAC-48AC-AE96-AB5FA5246FCF}" name="Channel" dataDxfId="7"/>
    <tableColumn id="4" xr3:uid="{020DE4E5-8A4B-43D8-B67B-6B2B26ECDF43}" name="Revenue" dataDxfId="6"/>
    <tableColumn id="5" xr3:uid="{45FB9F93-8262-4B6F-B226-C36A030F30B3}" name="Average Order Size" dataDxfId="5"/>
    <tableColumn id="6" xr3:uid="{D1B23581-13FA-4B79-B159-47B214723572}" name="Conversions" dataDxfId="4"/>
    <tableColumn id="7" xr3:uid="{FF31F567-F66A-416E-865C-7775848AE374}" name="Customer Type" dataDxfId="3"/>
    <tableColumn id="8" xr3:uid="{FE8D59E1-8272-4320-BE43-62BF1C60147E}" name="Sales Rep" dataDxfId="2"/>
    <tableColumn id="10" xr3:uid="{EDF568EA-B0A0-4B46-85DB-B81426CCDF9F}" name="Revenue per Conversion" dataDxfId="1">
      <calculatedColumnFormula>IF(F2=0, 0, D2/F2)</calculatedColumnFormula>
    </tableColumn>
    <tableColumn id="9" xr3:uid="{A057CEA6-21EE-4F61-A266-D51C2951E0D5}" name="Is Rebooking" dataDxfId="0">
      <calculatedColumnFormula>IF(G2="Returning", 1,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DC5-D873-435C-A46F-53575524ED50}">
  <dimension ref="A1:B12"/>
  <sheetViews>
    <sheetView workbookViewId="0">
      <selection activeCell="N15" sqref="N15"/>
    </sheetView>
  </sheetViews>
  <sheetFormatPr defaultRowHeight="14.4" x14ac:dyDescent="0.3"/>
  <cols>
    <col min="1" max="1" width="13.77734375" bestFit="1" customWidth="1"/>
    <col min="2" max="2" width="14.88671875" bestFit="1" customWidth="1"/>
  </cols>
  <sheetData>
    <row r="1" spans="1:2" x14ac:dyDescent="0.3">
      <c r="A1" s="25" t="s">
        <v>2005</v>
      </c>
      <c r="B1" t="s">
        <v>2007</v>
      </c>
    </row>
    <row r="2" spans="1:2" x14ac:dyDescent="0.3">
      <c r="A2" s="26" t="s">
        <v>823</v>
      </c>
      <c r="B2" s="27">
        <v>895.63</v>
      </c>
    </row>
    <row r="3" spans="1:2" x14ac:dyDescent="0.3">
      <c r="A3" s="26" t="s">
        <v>1127</v>
      </c>
      <c r="B3" s="27">
        <v>854.15000000000009</v>
      </c>
    </row>
    <row r="4" spans="1:2" x14ac:dyDescent="0.3">
      <c r="A4" s="26" t="s">
        <v>1482</v>
      </c>
      <c r="B4" s="27">
        <v>827.28</v>
      </c>
    </row>
    <row r="5" spans="1:2" x14ac:dyDescent="0.3">
      <c r="A5" s="26" t="s">
        <v>316</v>
      </c>
      <c r="B5" s="27">
        <v>814.19</v>
      </c>
    </row>
    <row r="6" spans="1:2" x14ac:dyDescent="0.3">
      <c r="A6" s="26" t="s">
        <v>1581</v>
      </c>
      <c r="B6" s="27">
        <v>803.42000000000007</v>
      </c>
    </row>
    <row r="7" spans="1:2" x14ac:dyDescent="0.3">
      <c r="A7" s="26" t="s">
        <v>1106</v>
      </c>
      <c r="B7" s="27">
        <v>787.49</v>
      </c>
    </row>
    <row r="8" spans="1:2" x14ac:dyDescent="0.3">
      <c r="A8" s="26" t="s">
        <v>297</v>
      </c>
      <c r="B8" s="27">
        <v>734.23</v>
      </c>
    </row>
    <row r="9" spans="1:2" x14ac:dyDescent="0.3">
      <c r="A9" s="26" t="s">
        <v>780</v>
      </c>
      <c r="B9" s="27">
        <v>664.41000000000008</v>
      </c>
    </row>
    <row r="10" spans="1:2" x14ac:dyDescent="0.3">
      <c r="A10" s="26" t="s">
        <v>912</v>
      </c>
      <c r="B10" s="27">
        <v>661.03</v>
      </c>
    </row>
    <row r="11" spans="1:2" x14ac:dyDescent="0.3">
      <c r="A11" s="26" t="s">
        <v>1398</v>
      </c>
      <c r="B11" s="27">
        <v>596.41</v>
      </c>
    </row>
    <row r="12" spans="1:2" x14ac:dyDescent="0.3">
      <c r="A12" s="26" t="s">
        <v>2006</v>
      </c>
      <c r="B12" s="27">
        <v>7638.24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3D1E-EEA1-42B7-8C65-F02D21D90016}">
  <dimension ref="A1:B6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  <col min="2" max="2" width="23.5546875" bestFit="1" customWidth="1"/>
  </cols>
  <sheetData>
    <row r="1" spans="1:2" x14ac:dyDescent="0.3">
      <c r="A1" s="25" t="s">
        <v>2005</v>
      </c>
      <c r="B1" t="s">
        <v>2023</v>
      </c>
    </row>
    <row r="2" spans="1:2" x14ac:dyDescent="0.3">
      <c r="A2" s="26" t="s">
        <v>15</v>
      </c>
      <c r="B2" s="27">
        <v>49215.469999999965</v>
      </c>
    </row>
    <row r="3" spans="1:2" x14ac:dyDescent="0.3">
      <c r="A3" s="26" t="s">
        <v>21</v>
      </c>
      <c r="B3" s="27">
        <v>48678.719999999979</v>
      </c>
    </row>
    <row r="4" spans="1:2" x14ac:dyDescent="0.3">
      <c r="A4" s="26" t="s">
        <v>8</v>
      </c>
      <c r="B4" s="27">
        <v>53516.45999999997</v>
      </c>
    </row>
    <row r="5" spans="1:2" x14ac:dyDescent="0.3">
      <c r="A5" s="26" t="s">
        <v>12</v>
      </c>
      <c r="B5" s="27">
        <v>51839.099999999984</v>
      </c>
    </row>
    <row r="6" spans="1:2" x14ac:dyDescent="0.3">
      <c r="A6" s="26" t="s">
        <v>2006</v>
      </c>
      <c r="B6" s="27">
        <v>203249.74999999988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73F2-7830-4513-A4F1-9423E2D1000D}">
  <dimension ref="A1:B6"/>
  <sheetViews>
    <sheetView workbookViewId="0">
      <selection activeCell="B25" sqref="B25"/>
    </sheetView>
  </sheetViews>
  <sheetFormatPr defaultRowHeight="14.4" x14ac:dyDescent="0.3"/>
  <cols>
    <col min="1" max="1" width="12.5546875" bestFit="1" customWidth="1"/>
    <col min="2" max="2" width="17.88671875" bestFit="1" customWidth="1"/>
    <col min="3" max="1974" width="22.77734375" bestFit="1" customWidth="1"/>
    <col min="1975" max="1976" width="10.77734375" bestFit="1" customWidth="1"/>
  </cols>
  <sheetData>
    <row r="1" spans="1:2" x14ac:dyDescent="0.3">
      <c r="A1" s="25" t="s">
        <v>2005</v>
      </c>
      <c r="B1" t="s">
        <v>2024</v>
      </c>
    </row>
    <row r="2" spans="1:2" x14ac:dyDescent="0.3">
      <c r="A2" s="26" t="s">
        <v>15</v>
      </c>
      <c r="B2" s="27">
        <v>2839</v>
      </c>
    </row>
    <row r="3" spans="1:2" x14ac:dyDescent="0.3">
      <c r="A3" s="26" t="s">
        <v>21</v>
      </c>
      <c r="B3" s="27">
        <v>2895</v>
      </c>
    </row>
    <row r="4" spans="1:2" x14ac:dyDescent="0.3">
      <c r="A4" s="26" t="s">
        <v>8</v>
      </c>
      <c r="B4" s="27">
        <v>3156</v>
      </c>
    </row>
    <row r="5" spans="1:2" x14ac:dyDescent="0.3">
      <c r="A5" s="26" t="s">
        <v>12</v>
      </c>
      <c r="B5" s="27">
        <v>2900</v>
      </c>
    </row>
    <row r="6" spans="1:2" x14ac:dyDescent="0.3">
      <c r="A6" s="26" t="s">
        <v>2006</v>
      </c>
      <c r="B6" s="27">
        <v>11790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960-7CFE-425A-8B98-0AB3ECC5055D}">
  <dimension ref="A3:B10"/>
  <sheetViews>
    <sheetView workbookViewId="0">
      <selection activeCell="O17" sqref="O17"/>
    </sheetView>
  </sheetViews>
  <sheetFormatPr defaultRowHeight="14.4" x14ac:dyDescent="0.3"/>
  <cols>
    <col min="1" max="1" width="12.5546875" bestFit="1" customWidth="1"/>
    <col min="2" max="2" width="18.109375" bestFit="1" customWidth="1"/>
  </cols>
  <sheetData>
    <row r="3" spans="1:2" x14ac:dyDescent="0.3">
      <c r="A3" s="25" t="s">
        <v>2005</v>
      </c>
      <c r="B3" t="s">
        <v>2008</v>
      </c>
    </row>
    <row r="4" spans="1:2" x14ac:dyDescent="0.3">
      <c r="A4" s="26" t="s">
        <v>23</v>
      </c>
      <c r="B4" s="27">
        <v>254.25793696275076</v>
      </c>
    </row>
    <row r="5" spans="1:2" x14ac:dyDescent="0.3">
      <c r="A5" s="26" t="s">
        <v>16</v>
      </c>
      <c r="B5" s="27">
        <v>252.29870481927705</v>
      </c>
    </row>
    <row r="6" spans="1:2" x14ac:dyDescent="0.3">
      <c r="A6" s="26" t="s">
        <v>13</v>
      </c>
      <c r="B6" s="27">
        <v>254.31193037974708</v>
      </c>
    </row>
    <row r="7" spans="1:2" x14ac:dyDescent="0.3">
      <c r="A7" s="26" t="s">
        <v>38</v>
      </c>
      <c r="B7" s="27">
        <v>256.7340490797543</v>
      </c>
    </row>
    <row r="8" spans="1:2" x14ac:dyDescent="0.3">
      <c r="A8" s="26" t="s">
        <v>9</v>
      </c>
      <c r="B8" s="27">
        <v>237.30963068181811</v>
      </c>
    </row>
    <row r="9" spans="1:2" x14ac:dyDescent="0.3">
      <c r="A9" s="26" t="s">
        <v>26</v>
      </c>
      <c r="B9" s="27">
        <v>259.93295384615402</v>
      </c>
    </row>
    <row r="10" spans="1:2" x14ac:dyDescent="0.3">
      <c r="A10" s="26" t="s">
        <v>2006</v>
      </c>
      <c r="B10" s="27">
        <v>252.28412999999995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3412-56BD-4911-AB91-7169359C6D46}">
  <dimension ref="A1:B14"/>
  <sheetViews>
    <sheetView workbookViewId="0">
      <selection activeCell="G26" sqref="G26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12" width="9" bestFit="1" customWidth="1"/>
    <col min="13" max="13" width="8" bestFit="1" customWidth="1"/>
    <col min="14" max="14" width="9" bestFit="1" customWidth="1"/>
    <col min="15" max="15" width="10.77734375" bestFit="1" customWidth="1"/>
  </cols>
  <sheetData>
    <row r="1" spans="1:2" x14ac:dyDescent="0.3">
      <c r="A1" s="25" t="s">
        <v>2005</v>
      </c>
      <c r="B1" t="s">
        <v>2007</v>
      </c>
    </row>
    <row r="2" spans="1:2" x14ac:dyDescent="0.3">
      <c r="A2" s="26" t="s">
        <v>2009</v>
      </c>
      <c r="B2" s="27">
        <v>47207.409999999931</v>
      </c>
    </row>
    <row r="3" spans="1:2" x14ac:dyDescent="0.3">
      <c r="A3" s="26" t="s">
        <v>2010</v>
      </c>
      <c r="B3" s="27">
        <v>31286.279999999988</v>
      </c>
    </row>
    <row r="4" spans="1:2" x14ac:dyDescent="0.3">
      <c r="A4" s="26" t="s">
        <v>2011</v>
      </c>
      <c r="B4" s="27">
        <v>45513.01</v>
      </c>
    </row>
    <row r="5" spans="1:2" x14ac:dyDescent="0.3">
      <c r="A5" s="26" t="s">
        <v>2012</v>
      </c>
      <c r="B5" s="27">
        <v>50769.329999999994</v>
      </c>
    </row>
    <row r="6" spans="1:2" x14ac:dyDescent="0.3">
      <c r="A6" s="26" t="s">
        <v>2013</v>
      </c>
      <c r="B6" s="27">
        <v>40080.58</v>
      </c>
    </row>
    <row r="7" spans="1:2" x14ac:dyDescent="0.3">
      <c r="A7" s="26" t="s">
        <v>2014</v>
      </c>
      <c r="B7" s="27">
        <v>45417.729999999981</v>
      </c>
    </row>
    <row r="8" spans="1:2" x14ac:dyDescent="0.3">
      <c r="A8" s="26" t="s">
        <v>2015</v>
      </c>
      <c r="B8" s="27">
        <v>44096.680000000008</v>
      </c>
    </row>
    <row r="9" spans="1:2" x14ac:dyDescent="0.3">
      <c r="A9" s="26" t="s">
        <v>2016</v>
      </c>
      <c r="B9" s="27">
        <v>43786.73</v>
      </c>
    </row>
    <row r="10" spans="1:2" x14ac:dyDescent="0.3">
      <c r="A10" s="26" t="s">
        <v>2017</v>
      </c>
      <c r="B10" s="27">
        <v>44727.940000000031</v>
      </c>
    </row>
    <row r="11" spans="1:2" x14ac:dyDescent="0.3">
      <c r="A11" s="26" t="s">
        <v>2018</v>
      </c>
      <c r="B11" s="27">
        <v>32728.140000000003</v>
      </c>
    </row>
    <row r="12" spans="1:2" x14ac:dyDescent="0.3">
      <c r="A12" s="26" t="s">
        <v>2019</v>
      </c>
      <c r="B12" s="27">
        <v>37200.400000000001</v>
      </c>
    </row>
    <row r="13" spans="1:2" x14ac:dyDescent="0.3">
      <c r="A13" s="26" t="s">
        <v>2020</v>
      </c>
      <c r="B13" s="27">
        <v>41754.029999999992</v>
      </c>
    </row>
    <row r="14" spans="1:2" x14ac:dyDescent="0.3">
      <c r="A14" s="26" t="s">
        <v>2006</v>
      </c>
      <c r="B14" s="27">
        <v>504568.25999999995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6073-C5B4-4326-86B5-515D2A6B9C39}">
  <dimension ref="A1:B4"/>
  <sheetViews>
    <sheetView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6.77734375" bestFit="1" customWidth="1"/>
  </cols>
  <sheetData>
    <row r="1" spans="1:2" x14ac:dyDescent="0.3">
      <c r="A1" s="25" t="s">
        <v>2005</v>
      </c>
      <c r="B1" t="s">
        <v>2022</v>
      </c>
    </row>
    <row r="2" spans="1:2" x14ac:dyDescent="0.3">
      <c r="A2" s="26">
        <v>0</v>
      </c>
      <c r="B2" s="29">
        <v>0.505</v>
      </c>
    </row>
    <row r="3" spans="1:2" x14ac:dyDescent="0.3">
      <c r="A3" s="26">
        <v>1</v>
      </c>
      <c r="B3" s="29">
        <v>0.495</v>
      </c>
    </row>
    <row r="4" spans="1:2" x14ac:dyDescent="0.3">
      <c r="A4" s="26" t="s">
        <v>2006</v>
      </c>
      <c r="B4" s="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10EB-2452-4DCB-A63E-769EDC74C13C}">
  <dimension ref="A1:B4"/>
  <sheetViews>
    <sheetView workbookViewId="0">
      <selection activeCell="I23" sqref="I23"/>
    </sheetView>
  </sheetViews>
  <sheetFormatPr defaultRowHeight="14.4" x14ac:dyDescent="0.3"/>
  <cols>
    <col min="1" max="1" width="12.5546875" bestFit="1" customWidth="1"/>
    <col min="2" max="2" width="14.88671875" bestFit="1" customWidth="1"/>
  </cols>
  <sheetData>
    <row r="1" spans="1:2" x14ac:dyDescent="0.3">
      <c r="A1" s="25" t="s">
        <v>2005</v>
      </c>
      <c r="B1" t="s">
        <v>2007</v>
      </c>
    </row>
    <row r="2" spans="1:2" x14ac:dyDescent="0.3">
      <c r="A2" s="26" t="s">
        <v>17</v>
      </c>
      <c r="B2" s="27">
        <v>252670.95000000027</v>
      </c>
    </row>
    <row r="3" spans="1:2" x14ac:dyDescent="0.3">
      <c r="A3" s="26" t="s">
        <v>10</v>
      </c>
      <c r="B3" s="27">
        <v>251897.31000000006</v>
      </c>
    </row>
    <row r="4" spans="1:2" x14ac:dyDescent="0.3">
      <c r="A4" s="26" t="s">
        <v>2006</v>
      </c>
      <c r="B4" s="27">
        <v>504568.26000000036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2001"/>
  <sheetViews>
    <sheetView workbookViewId="0">
      <selection activeCell="I1" sqref="I1"/>
    </sheetView>
  </sheetViews>
  <sheetFormatPr defaultColWidth="14.44140625" defaultRowHeight="15" customHeight="1" x14ac:dyDescent="0.3"/>
  <cols>
    <col min="1" max="1" width="10.5546875" bestFit="1" customWidth="1"/>
    <col min="2" max="2" width="15.44140625" bestFit="1" customWidth="1"/>
    <col min="3" max="3" width="12.33203125" bestFit="1" customWidth="1"/>
    <col min="4" max="4" width="12.77734375" bestFit="1" customWidth="1"/>
    <col min="5" max="5" width="21.33203125" bestFit="1" customWidth="1"/>
    <col min="6" max="6" width="15.6640625" bestFit="1" customWidth="1"/>
    <col min="7" max="7" width="18.21875" bestFit="1" customWidth="1"/>
    <col min="8" max="8" width="22" bestFit="1" customWidth="1"/>
    <col min="9" max="9" width="26.21875" bestFit="1" customWidth="1"/>
    <col min="10" max="10" width="16.21875" bestFit="1" customWidth="1"/>
    <col min="11" max="24" width="8.6640625" customWidth="1"/>
  </cols>
  <sheetData>
    <row r="1" spans="1:10" ht="14.4" x14ac:dyDescent="0.3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7" t="s">
        <v>1993</v>
      </c>
      <c r="J1" s="15" t="s">
        <v>2021</v>
      </c>
    </row>
    <row r="2" spans="1:10" ht="14.4" x14ac:dyDescent="0.3">
      <c r="A2" s="18">
        <v>45048</v>
      </c>
      <c r="B2" s="19" t="s">
        <v>8</v>
      </c>
      <c r="C2" s="20" t="s">
        <v>9</v>
      </c>
      <c r="D2" s="21">
        <v>311.64</v>
      </c>
      <c r="E2" s="21">
        <v>115.07</v>
      </c>
      <c r="F2" s="22">
        <v>13</v>
      </c>
      <c r="G2" s="20" t="s">
        <v>10</v>
      </c>
      <c r="H2" s="20" t="s">
        <v>11</v>
      </c>
      <c r="I2" s="23">
        <f t="shared" ref="I2:I65" si="0">IF(F2=0, 0, D2/F2)</f>
        <v>23.972307692307691</v>
      </c>
      <c r="J2" s="28">
        <f>IF(G2="Returning", 1, 0)</f>
        <v>1</v>
      </c>
    </row>
    <row r="3" spans="1:10" ht="14.4" x14ac:dyDescent="0.3">
      <c r="A3" s="18">
        <v>45012</v>
      </c>
      <c r="B3" s="19" t="s">
        <v>12</v>
      </c>
      <c r="C3" s="20" t="s">
        <v>13</v>
      </c>
      <c r="D3" s="21">
        <v>193.24</v>
      </c>
      <c r="E3" s="21">
        <v>138.97999999999999</v>
      </c>
      <c r="F3" s="22">
        <v>4</v>
      </c>
      <c r="G3" s="20" t="s">
        <v>10</v>
      </c>
      <c r="H3" s="20" t="s">
        <v>14</v>
      </c>
      <c r="I3" s="23">
        <f t="shared" si="0"/>
        <v>48.31</v>
      </c>
      <c r="J3" s="28">
        <f t="shared" ref="J3:J66" si="1">IF(G3="Returning", 1, 0)</f>
        <v>1</v>
      </c>
    </row>
    <row r="4" spans="1:10" ht="14.4" x14ac:dyDescent="0.3">
      <c r="A4" s="18">
        <v>45201</v>
      </c>
      <c r="B4" s="19" t="s">
        <v>15</v>
      </c>
      <c r="C4" s="20" t="s">
        <v>16</v>
      </c>
      <c r="D4" s="21">
        <v>170.64</v>
      </c>
      <c r="E4" s="21">
        <v>65.33</v>
      </c>
      <c r="F4" s="22">
        <v>2</v>
      </c>
      <c r="G4" s="20" t="s">
        <v>17</v>
      </c>
      <c r="H4" s="20" t="s">
        <v>18</v>
      </c>
      <c r="I4" s="23">
        <f t="shared" si="0"/>
        <v>85.32</v>
      </c>
      <c r="J4" s="28">
        <f t="shared" si="1"/>
        <v>0</v>
      </c>
    </row>
    <row r="5" spans="1:10" ht="14.4" x14ac:dyDescent="0.3">
      <c r="A5" s="18">
        <v>45172</v>
      </c>
      <c r="B5" s="19" t="s">
        <v>12</v>
      </c>
      <c r="C5" s="20" t="s">
        <v>16</v>
      </c>
      <c r="D5" s="21">
        <v>464.86</v>
      </c>
      <c r="E5" s="21">
        <v>264.36</v>
      </c>
      <c r="F5" s="22">
        <v>12</v>
      </c>
      <c r="G5" s="20" t="s">
        <v>17</v>
      </c>
      <c r="H5" s="20" t="s">
        <v>19</v>
      </c>
      <c r="I5" s="23">
        <f t="shared" si="0"/>
        <v>38.738333333333337</v>
      </c>
      <c r="J5" s="28">
        <f t="shared" si="1"/>
        <v>0</v>
      </c>
    </row>
    <row r="6" spans="1:10" ht="14.4" x14ac:dyDescent="0.3">
      <c r="A6" s="18">
        <v>45059</v>
      </c>
      <c r="B6" s="19" t="s">
        <v>8</v>
      </c>
      <c r="C6" s="20" t="s">
        <v>9</v>
      </c>
      <c r="D6" s="21">
        <v>161.77000000000001</v>
      </c>
      <c r="E6" s="21">
        <v>45.79</v>
      </c>
      <c r="F6" s="22">
        <v>6</v>
      </c>
      <c r="G6" s="20" t="s">
        <v>17</v>
      </c>
      <c r="H6" s="20" t="s">
        <v>20</v>
      </c>
      <c r="I6" s="23">
        <f t="shared" si="0"/>
        <v>26.96166666666667</v>
      </c>
      <c r="J6" s="28">
        <f t="shared" si="1"/>
        <v>0</v>
      </c>
    </row>
    <row r="7" spans="1:10" ht="14.4" x14ac:dyDescent="0.3">
      <c r="A7" s="18">
        <v>44992</v>
      </c>
      <c r="B7" s="19" t="s">
        <v>21</v>
      </c>
      <c r="C7" s="20" t="s">
        <v>13</v>
      </c>
      <c r="D7" s="21">
        <v>274.04000000000002</v>
      </c>
      <c r="E7" s="21">
        <v>223.84</v>
      </c>
      <c r="F7" s="22">
        <v>14</v>
      </c>
      <c r="G7" s="20" t="s">
        <v>10</v>
      </c>
      <c r="H7" s="20" t="s">
        <v>22</v>
      </c>
      <c r="I7" s="23">
        <f t="shared" si="0"/>
        <v>19.574285714285715</v>
      </c>
      <c r="J7" s="28">
        <f t="shared" si="1"/>
        <v>1</v>
      </c>
    </row>
    <row r="8" spans="1:10" ht="14.4" x14ac:dyDescent="0.3">
      <c r="A8" s="18">
        <v>45236</v>
      </c>
      <c r="B8" s="19" t="s">
        <v>21</v>
      </c>
      <c r="C8" s="20" t="s">
        <v>23</v>
      </c>
      <c r="D8" s="21">
        <v>106.96</v>
      </c>
      <c r="E8" s="21">
        <v>40.090000000000003</v>
      </c>
      <c r="F8" s="22">
        <v>6</v>
      </c>
      <c r="G8" s="20" t="s">
        <v>17</v>
      </c>
      <c r="H8" s="20" t="s">
        <v>24</v>
      </c>
      <c r="I8" s="23">
        <f t="shared" si="0"/>
        <v>17.826666666666664</v>
      </c>
      <c r="J8" s="28">
        <f t="shared" si="1"/>
        <v>0</v>
      </c>
    </row>
    <row r="9" spans="1:10" ht="14.4" x14ac:dyDescent="0.3">
      <c r="A9" s="18">
        <v>44928</v>
      </c>
      <c r="B9" s="19" t="s">
        <v>12</v>
      </c>
      <c r="C9" s="20" t="s">
        <v>13</v>
      </c>
      <c r="D9" s="21">
        <v>275.05</v>
      </c>
      <c r="E9" s="21">
        <v>160.66999999999999</v>
      </c>
      <c r="F9" s="22">
        <v>3</v>
      </c>
      <c r="G9" s="20" t="s">
        <v>17</v>
      </c>
      <c r="H9" s="20" t="s">
        <v>25</v>
      </c>
      <c r="I9" s="23">
        <f t="shared" si="0"/>
        <v>91.683333333333337</v>
      </c>
      <c r="J9" s="28">
        <f t="shared" si="1"/>
        <v>0</v>
      </c>
    </row>
    <row r="10" spans="1:10" ht="14.4" x14ac:dyDescent="0.3">
      <c r="A10" s="18">
        <v>45273</v>
      </c>
      <c r="B10" s="19" t="s">
        <v>8</v>
      </c>
      <c r="C10" s="20" t="s">
        <v>26</v>
      </c>
      <c r="D10" s="21">
        <v>491.04</v>
      </c>
      <c r="E10" s="21">
        <v>421.45</v>
      </c>
      <c r="F10" s="22">
        <v>5</v>
      </c>
      <c r="G10" s="20" t="s">
        <v>10</v>
      </c>
      <c r="H10" s="20" t="s">
        <v>27</v>
      </c>
      <c r="I10" s="23">
        <f t="shared" si="0"/>
        <v>98.207999999999998</v>
      </c>
      <c r="J10" s="28">
        <f t="shared" si="1"/>
        <v>1</v>
      </c>
    </row>
    <row r="11" spans="1:10" ht="14.4" x14ac:dyDescent="0.3">
      <c r="A11" s="18">
        <v>45147</v>
      </c>
      <c r="B11" s="19" t="s">
        <v>8</v>
      </c>
      <c r="C11" s="20" t="s">
        <v>13</v>
      </c>
      <c r="D11" s="21">
        <v>354.06</v>
      </c>
      <c r="E11" s="21">
        <v>192.99</v>
      </c>
      <c r="F11" s="22">
        <v>14</v>
      </c>
      <c r="G11" s="20" t="s">
        <v>17</v>
      </c>
      <c r="H11" s="20" t="s">
        <v>28</v>
      </c>
      <c r="I11" s="23">
        <f t="shared" si="0"/>
        <v>25.29</v>
      </c>
      <c r="J11" s="28">
        <f t="shared" si="1"/>
        <v>0</v>
      </c>
    </row>
    <row r="12" spans="1:10" ht="14.4" x14ac:dyDescent="0.3">
      <c r="A12" s="18">
        <v>45163</v>
      </c>
      <c r="B12" s="19" t="s">
        <v>15</v>
      </c>
      <c r="C12" s="20" t="s">
        <v>13</v>
      </c>
      <c r="D12" s="21">
        <v>475.42</v>
      </c>
      <c r="E12" s="21">
        <v>466.55</v>
      </c>
      <c r="F12" s="22">
        <v>6</v>
      </c>
      <c r="G12" s="20" t="s">
        <v>17</v>
      </c>
      <c r="H12" s="20" t="s">
        <v>29</v>
      </c>
      <c r="I12" s="23">
        <f t="shared" si="0"/>
        <v>79.236666666666665</v>
      </c>
      <c r="J12" s="28">
        <f t="shared" si="1"/>
        <v>0</v>
      </c>
    </row>
    <row r="13" spans="1:10" ht="14.4" x14ac:dyDescent="0.3">
      <c r="A13" s="18">
        <v>44970</v>
      </c>
      <c r="B13" s="19" t="s">
        <v>15</v>
      </c>
      <c r="C13" s="20" t="s">
        <v>26</v>
      </c>
      <c r="D13" s="21">
        <v>195.73</v>
      </c>
      <c r="E13" s="21">
        <v>174.66</v>
      </c>
      <c r="F13" s="22">
        <v>2</v>
      </c>
      <c r="G13" s="20" t="s">
        <v>17</v>
      </c>
      <c r="H13" s="20" t="s">
        <v>30</v>
      </c>
      <c r="I13" s="23">
        <f t="shared" si="0"/>
        <v>97.864999999999995</v>
      </c>
      <c r="J13" s="28">
        <f t="shared" si="1"/>
        <v>0</v>
      </c>
    </row>
    <row r="14" spans="1:10" ht="14.4" x14ac:dyDescent="0.3">
      <c r="A14" s="18">
        <v>45040</v>
      </c>
      <c r="B14" s="19" t="s">
        <v>12</v>
      </c>
      <c r="C14" s="20" t="s">
        <v>9</v>
      </c>
      <c r="D14" s="21">
        <v>364.79</v>
      </c>
      <c r="E14" s="21">
        <v>109.93</v>
      </c>
      <c r="F14" s="22">
        <v>8</v>
      </c>
      <c r="G14" s="20" t="s">
        <v>17</v>
      </c>
      <c r="H14" s="20" t="s">
        <v>31</v>
      </c>
      <c r="I14" s="23">
        <f t="shared" si="0"/>
        <v>45.598750000000003</v>
      </c>
      <c r="J14" s="28">
        <f t="shared" si="1"/>
        <v>0</v>
      </c>
    </row>
    <row r="15" spans="1:10" ht="14.4" x14ac:dyDescent="0.3">
      <c r="A15" s="18">
        <v>44947</v>
      </c>
      <c r="B15" s="19" t="s">
        <v>15</v>
      </c>
      <c r="C15" s="20" t="s">
        <v>13</v>
      </c>
      <c r="D15" s="21">
        <v>203.46</v>
      </c>
      <c r="E15" s="21">
        <v>80.260000000000005</v>
      </c>
      <c r="F15" s="22">
        <v>4</v>
      </c>
      <c r="G15" s="20" t="s">
        <v>17</v>
      </c>
      <c r="H15" s="20" t="s">
        <v>32</v>
      </c>
      <c r="I15" s="23">
        <f t="shared" si="0"/>
        <v>50.865000000000002</v>
      </c>
      <c r="J15" s="28">
        <f t="shared" si="1"/>
        <v>0</v>
      </c>
    </row>
    <row r="16" spans="1:10" ht="14.4" x14ac:dyDescent="0.3">
      <c r="A16" s="18">
        <v>44930</v>
      </c>
      <c r="B16" s="19" t="s">
        <v>15</v>
      </c>
      <c r="C16" s="20" t="s">
        <v>16</v>
      </c>
      <c r="D16" s="21">
        <v>388.03</v>
      </c>
      <c r="E16" s="21">
        <v>92.29</v>
      </c>
      <c r="F16" s="22">
        <v>13</v>
      </c>
      <c r="G16" s="20" t="s">
        <v>10</v>
      </c>
      <c r="H16" s="20" t="s">
        <v>33</v>
      </c>
      <c r="I16" s="23">
        <f t="shared" si="0"/>
        <v>29.848461538461535</v>
      </c>
      <c r="J16" s="28">
        <f t="shared" si="1"/>
        <v>1</v>
      </c>
    </row>
    <row r="17" spans="1:10" ht="14.4" x14ac:dyDescent="0.3">
      <c r="A17" s="18">
        <v>44939</v>
      </c>
      <c r="B17" s="19" t="s">
        <v>21</v>
      </c>
      <c r="C17" s="20" t="s">
        <v>16</v>
      </c>
      <c r="D17" s="21">
        <v>362.14</v>
      </c>
      <c r="E17" s="21">
        <v>113.62</v>
      </c>
      <c r="F17" s="22">
        <v>7</v>
      </c>
      <c r="G17" s="20" t="s">
        <v>17</v>
      </c>
      <c r="H17" s="20" t="s">
        <v>34</v>
      </c>
      <c r="I17" s="23">
        <f t="shared" si="0"/>
        <v>51.734285714285711</v>
      </c>
      <c r="J17" s="28">
        <f t="shared" si="1"/>
        <v>0</v>
      </c>
    </row>
    <row r="18" spans="1:10" ht="14.4" x14ac:dyDescent="0.3">
      <c r="A18" s="18">
        <v>44939</v>
      </c>
      <c r="B18" s="19" t="s">
        <v>21</v>
      </c>
      <c r="C18" s="20" t="s">
        <v>13</v>
      </c>
      <c r="D18" s="21">
        <v>378.55</v>
      </c>
      <c r="E18" s="21">
        <v>105.19</v>
      </c>
      <c r="F18" s="22">
        <v>6</v>
      </c>
      <c r="G18" s="20" t="s">
        <v>17</v>
      </c>
      <c r="H18" s="20" t="s">
        <v>35</v>
      </c>
      <c r="I18" s="23">
        <f t="shared" si="0"/>
        <v>63.091666666666669</v>
      </c>
      <c r="J18" s="28">
        <f t="shared" si="1"/>
        <v>0</v>
      </c>
    </row>
    <row r="19" spans="1:10" ht="14.4" x14ac:dyDescent="0.3">
      <c r="A19" s="18">
        <v>45208</v>
      </c>
      <c r="B19" s="19" t="s">
        <v>15</v>
      </c>
      <c r="C19" s="20" t="s">
        <v>13</v>
      </c>
      <c r="D19" s="21">
        <v>326.87</v>
      </c>
      <c r="E19" s="21">
        <v>142.27000000000001</v>
      </c>
      <c r="F19" s="22">
        <v>7</v>
      </c>
      <c r="G19" s="20" t="s">
        <v>10</v>
      </c>
      <c r="H19" s="20" t="s">
        <v>36</v>
      </c>
      <c r="I19" s="23">
        <f t="shared" si="0"/>
        <v>46.695714285714288</v>
      </c>
      <c r="J19" s="28">
        <f t="shared" si="1"/>
        <v>1</v>
      </c>
    </row>
    <row r="20" spans="1:10" ht="14.4" x14ac:dyDescent="0.3">
      <c r="A20" s="18">
        <v>45235</v>
      </c>
      <c r="B20" s="19" t="s">
        <v>12</v>
      </c>
      <c r="C20" s="20" t="s">
        <v>13</v>
      </c>
      <c r="D20" s="21">
        <v>280.55</v>
      </c>
      <c r="E20" s="21">
        <v>67.66</v>
      </c>
      <c r="F20" s="22">
        <v>2</v>
      </c>
      <c r="G20" s="20" t="s">
        <v>17</v>
      </c>
      <c r="H20" s="20" t="s">
        <v>37</v>
      </c>
      <c r="I20" s="23">
        <f t="shared" si="0"/>
        <v>140.27500000000001</v>
      </c>
      <c r="J20" s="28">
        <f t="shared" si="1"/>
        <v>0</v>
      </c>
    </row>
    <row r="21" spans="1:10" ht="15.75" customHeight="1" x14ac:dyDescent="0.3">
      <c r="A21" s="18">
        <v>44984</v>
      </c>
      <c r="B21" s="19" t="s">
        <v>15</v>
      </c>
      <c r="C21" s="20" t="s">
        <v>38</v>
      </c>
      <c r="D21" s="21">
        <v>71.8</v>
      </c>
      <c r="E21" s="21">
        <v>31.57</v>
      </c>
      <c r="F21" s="22">
        <v>2</v>
      </c>
      <c r="G21" s="20" t="s">
        <v>10</v>
      </c>
      <c r="H21" s="20" t="s">
        <v>39</v>
      </c>
      <c r="I21" s="23">
        <f t="shared" si="0"/>
        <v>35.9</v>
      </c>
      <c r="J21" s="28">
        <f t="shared" si="1"/>
        <v>1</v>
      </c>
    </row>
    <row r="22" spans="1:10" ht="15.75" customHeight="1" x14ac:dyDescent="0.3">
      <c r="A22" s="18">
        <v>45139</v>
      </c>
      <c r="B22" s="19" t="s">
        <v>8</v>
      </c>
      <c r="C22" s="20" t="s">
        <v>13</v>
      </c>
      <c r="D22" s="21">
        <v>31.94</v>
      </c>
      <c r="E22" s="21">
        <v>7.22</v>
      </c>
      <c r="F22" s="22">
        <v>0</v>
      </c>
      <c r="G22" s="20" t="s">
        <v>17</v>
      </c>
      <c r="H22" s="20" t="s">
        <v>40</v>
      </c>
      <c r="I22" s="23">
        <f t="shared" si="0"/>
        <v>0</v>
      </c>
      <c r="J22" s="28">
        <f t="shared" si="1"/>
        <v>0</v>
      </c>
    </row>
    <row r="23" spans="1:10" ht="15.75" customHeight="1" x14ac:dyDescent="0.3">
      <c r="A23" s="18">
        <v>45032</v>
      </c>
      <c r="B23" s="19" t="s">
        <v>21</v>
      </c>
      <c r="C23" s="20" t="s">
        <v>23</v>
      </c>
      <c r="D23" s="21">
        <v>432.95</v>
      </c>
      <c r="E23" s="21">
        <v>242.63</v>
      </c>
      <c r="F23" s="22">
        <v>7</v>
      </c>
      <c r="G23" s="20" t="s">
        <v>10</v>
      </c>
      <c r="H23" s="20" t="s">
        <v>41</v>
      </c>
      <c r="I23" s="23">
        <f t="shared" si="0"/>
        <v>61.85</v>
      </c>
      <c r="J23" s="28">
        <f t="shared" si="1"/>
        <v>1</v>
      </c>
    </row>
    <row r="24" spans="1:10" ht="15.75" customHeight="1" x14ac:dyDescent="0.3">
      <c r="A24" s="18">
        <v>45060</v>
      </c>
      <c r="B24" s="19" t="s">
        <v>15</v>
      </c>
      <c r="C24" s="20" t="s">
        <v>38</v>
      </c>
      <c r="D24" s="21">
        <v>462.21</v>
      </c>
      <c r="E24" s="21">
        <v>275.75</v>
      </c>
      <c r="F24" s="22">
        <v>10</v>
      </c>
      <c r="G24" s="20" t="s">
        <v>17</v>
      </c>
      <c r="H24" s="20" t="s">
        <v>42</v>
      </c>
      <c r="I24" s="23">
        <f t="shared" si="0"/>
        <v>46.220999999999997</v>
      </c>
      <c r="J24" s="28">
        <f t="shared" si="1"/>
        <v>0</v>
      </c>
    </row>
    <row r="25" spans="1:10" ht="15.75" customHeight="1" x14ac:dyDescent="0.3">
      <c r="A25" s="18">
        <v>45063</v>
      </c>
      <c r="B25" s="19" t="s">
        <v>15</v>
      </c>
      <c r="C25" s="20" t="s">
        <v>9</v>
      </c>
      <c r="D25" s="21">
        <v>239.46</v>
      </c>
      <c r="E25" s="21">
        <v>48.29</v>
      </c>
      <c r="F25" s="22">
        <v>3</v>
      </c>
      <c r="G25" s="20" t="s">
        <v>17</v>
      </c>
      <c r="H25" s="20" t="s">
        <v>43</v>
      </c>
      <c r="I25" s="23">
        <f t="shared" si="0"/>
        <v>79.820000000000007</v>
      </c>
      <c r="J25" s="28">
        <f t="shared" si="1"/>
        <v>0</v>
      </c>
    </row>
    <row r="26" spans="1:10" ht="15.75" customHeight="1" x14ac:dyDescent="0.3">
      <c r="A26" s="18">
        <v>45033</v>
      </c>
      <c r="B26" s="19" t="s">
        <v>12</v>
      </c>
      <c r="C26" s="20" t="s">
        <v>26</v>
      </c>
      <c r="D26" s="21">
        <v>307.27999999999997</v>
      </c>
      <c r="E26" s="21">
        <v>93.01</v>
      </c>
      <c r="F26" s="22">
        <v>3</v>
      </c>
      <c r="G26" s="20" t="s">
        <v>10</v>
      </c>
      <c r="H26" s="20" t="s">
        <v>44</v>
      </c>
      <c r="I26" s="23">
        <f t="shared" si="0"/>
        <v>102.42666666666666</v>
      </c>
      <c r="J26" s="28">
        <f t="shared" si="1"/>
        <v>1</v>
      </c>
    </row>
    <row r="27" spans="1:10" ht="15.75" customHeight="1" x14ac:dyDescent="0.3">
      <c r="A27" s="18">
        <v>45103</v>
      </c>
      <c r="B27" s="19" t="s">
        <v>21</v>
      </c>
      <c r="C27" s="20" t="s">
        <v>38</v>
      </c>
      <c r="D27" s="21">
        <v>220.66</v>
      </c>
      <c r="E27" s="21">
        <v>80.8</v>
      </c>
      <c r="F27" s="22">
        <v>2</v>
      </c>
      <c r="G27" s="20" t="s">
        <v>10</v>
      </c>
      <c r="H27" s="20" t="s">
        <v>45</v>
      </c>
      <c r="I27" s="23">
        <f t="shared" si="0"/>
        <v>110.33</v>
      </c>
      <c r="J27" s="28">
        <f t="shared" si="1"/>
        <v>1</v>
      </c>
    </row>
    <row r="28" spans="1:10" ht="15.75" customHeight="1" x14ac:dyDescent="0.3">
      <c r="A28" s="18">
        <v>45291</v>
      </c>
      <c r="B28" s="19" t="s">
        <v>21</v>
      </c>
      <c r="C28" s="20" t="s">
        <v>26</v>
      </c>
      <c r="D28" s="21">
        <v>89.88</v>
      </c>
      <c r="E28" s="21">
        <v>56.08</v>
      </c>
      <c r="F28" s="22">
        <v>1</v>
      </c>
      <c r="G28" s="20" t="s">
        <v>10</v>
      </c>
      <c r="H28" s="20" t="s">
        <v>46</v>
      </c>
      <c r="I28" s="23">
        <f t="shared" si="0"/>
        <v>89.88</v>
      </c>
      <c r="J28" s="28">
        <f t="shared" si="1"/>
        <v>1</v>
      </c>
    </row>
    <row r="29" spans="1:10" ht="15.75" customHeight="1" x14ac:dyDescent="0.3">
      <c r="A29" s="18">
        <v>45109</v>
      </c>
      <c r="B29" s="19" t="s">
        <v>15</v>
      </c>
      <c r="C29" s="20" t="s">
        <v>26</v>
      </c>
      <c r="D29" s="21">
        <v>372.05</v>
      </c>
      <c r="E29" s="21">
        <v>188.65</v>
      </c>
      <c r="F29" s="22">
        <v>18</v>
      </c>
      <c r="G29" s="20" t="s">
        <v>10</v>
      </c>
      <c r="H29" s="20" t="s">
        <v>47</v>
      </c>
      <c r="I29" s="23">
        <f t="shared" si="0"/>
        <v>20.669444444444444</v>
      </c>
      <c r="J29" s="28">
        <f t="shared" si="1"/>
        <v>1</v>
      </c>
    </row>
    <row r="30" spans="1:10" ht="15.75" customHeight="1" x14ac:dyDescent="0.3">
      <c r="A30" s="18">
        <v>45049</v>
      </c>
      <c r="B30" s="19" t="s">
        <v>8</v>
      </c>
      <c r="C30" s="20" t="s">
        <v>38</v>
      </c>
      <c r="D30" s="21">
        <v>463.88</v>
      </c>
      <c r="E30" s="21">
        <v>184.53</v>
      </c>
      <c r="F30" s="22">
        <v>7</v>
      </c>
      <c r="G30" s="20" t="s">
        <v>17</v>
      </c>
      <c r="H30" s="20" t="s">
        <v>48</v>
      </c>
      <c r="I30" s="23">
        <f t="shared" si="0"/>
        <v>66.268571428571434</v>
      </c>
      <c r="J30" s="28">
        <f t="shared" si="1"/>
        <v>0</v>
      </c>
    </row>
    <row r="31" spans="1:10" ht="15.75" customHeight="1" x14ac:dyDescent="0.3">
      <c r="A31" s="18">
        <v>45086</v>
      </c>
      <c r="B31" s="19" t="s">
        <v>8</v>
      </c>
      <c r="C31" s="20" t="s">
        <v>9</v>
      </c>
      <c r="D31" s="21">
        <v>71.45</v>
      </c>
      <c r="E31" s="21">
        <v>22.58</v>
      </c>
      <c r="F31" s="22">
        <v>1</v>
      </c>
      <c r="G31" s="20" t="s">
        <v>10</v>
      </c>
      <c r="H31" s="20" t="s">
        <v>49</v>
      </c>
      <c r="I31" s="23">
        <f t="shared" si="0"/>
        <v>71.45</v>
      </c>
      <c r="J31" s="28">
        <f t="shared" si="1"/>
        <v>1</v>
      </c>
    </row>
    <row r="32" spans="1:10" ht="15.75" customHeight="1" x14ac:dyDescent="0.3">
      <c r="A32" s="18">
        <v>45026</v>
      </c>
      <c r="B32" s="19" t="s">
        <v>12</v>
      </c>
      <c r="C32" s="20" t="s">
        <v>13</v>
      </c>
      <c r="D32" s="21">
        <v>168.97</v>
      </c>
      <c r="E32" s="21">
        <v>70.099999999999994</v>
      </c>
      <c r="F32" s="22">
        <v>5</v>
      </c>
      <c r="G32" s="20" t="s">
        <v>10</v>
      </c>
      <c r="H32" s="20" t="s">
        <v>50</v>
      </c>
      <c r="I32" s="23">
        <f t="shared" si="0"/>
        <v>33.793999999999997</v>
      </c>
      <c r="J32" s="28">
        <f t="shared" si="1"/>
        <v>1</v>
      </c>
    </row>
    <row r="33" spans="1:10" ht="15.75" customHeight="1" x14ac:dyDescent="0.3">
      <c r="A33" s="18">
        <v>45236</v>
      </c>
      <c r="B33" s="19" t="s">
        <v>8</v>
      </c>
      <c r="C33" s="20" t="s">
        <v>9</v>
      </c>
      <c r="D33" s="21">
        <v>208.14</v>
      </c>
      <c r="E33" s="21">
        <v>88.37</v>
      </c>
      <c r="F33" s="22">
        <v>4</v>
      </c>
      <c r="G33" s="20" t="s">
        <v>10</v>
      </c>
      <c r="H33" s="20" t="s">
        <v>51</v>
      </c>
      <c r="I33" s="23">
        <f t="shared" si="0"/>
        <v>52.034999999999997</v>
      </c>
      <c r="J33" s="28">
        <f t="shared" si="1"/>
        <v>1</v>
      </c>
    </row>
    <row r="34" spans="1:10" ht="15.75" customHeight="1" x14ac:dyDescent="0.3">
      <c r="A34" s="18">
        <v>45198</v>
      </c>
      <c r="B34" s="19" t="s">
        <v>15</v>
      </c>
      <c r="C34" s="20" t="s">
        <v>23</v>
      </c>
      <c r="D34" s="21">
        <v>357.77</v>
      </c>
      <c r="E34" s="21">
        <v>115.45</v>
      </c>
      <c r="F34" s="22">
        <v>5</v>
      </c>
      <c r="G34" s="20" t="s">
        <v>10</v>
      </c>
      <c r="H34" s="20" t="s">
        <v>52</v>
      </c>
      <c r="I34" s="23">
        <f t="shared" si="0"/>
        <v>71.554000000000002</v>
      </c>
      <c r="J34" s="28">
        <f t="shared" si="1"/>
        <v>1</v>
      </c>
    </row>
    <row r="35" spans="1:10" ht="15.75" customHeight="1" x14ac:dyDescent="0.3">
      <c r="A35" s="18">
        <v>44944</v>
      </c>
      <c r="B35" s="19" t="s">
        <v>12</v>
      </c>
      <c r="C35" s="20" t="s">
        <v>26</v>
      </c>
      <c r="D35" s="21">
        <v>333.21</v>
      </c>
      <c r="E35" s="21">
        <v>294.45</v>
      </c>
      <c r="F35" s="22">
        <v>7</v>
      </c>
      <c r="G35" s="20" t="s">
        <v>17</v>
      </c>
      <c r="H35" s="20" t="s">
        <v>53</v>
      </c>
      <c r="I35" s="23">
        <f t="shared" si="0"/>
        <v>47.601428571428571</v>
      </c>
      <c r="J35" s="28">
        <f t="shared" si="1"/>
        <v>0</v>
      </c>
    </row>
    <row r="36" spans="1:10" ht="15.75" customHeight="1" x14ac:dyDescent="0.3">
      <c r="A36" s="18">
        <v>44998</v>
      </c>
      <c r="B36" s="19" t="s">
        <v>12</v>
      </c>
      <c r="C36" s="20" t="s">
        <v>13</v>
      </c>
      <c r="D36" s="21">
        <v>206.97</v>
      </c>
      <c r="E36" s="21">
        <v>85.97</v>
      </c>
      <c r="F36" s="22">
        <v>2</v>
      </c>
      <c r="G36" s="20" t="s">
        <v>17</v>
      </c>
      <c r="H36" s="20" t="s">
        <v>54</v>
      </c>
      <c r="I36" s="23">
        <f t="shared" si="0"/>
        <v>103.485</v>
      </c>
      <c r="J36" s="28">
        <f t="shared" si="1"/>
        <v>0</v>
      </c>
    </row>
    <row r="37" spans="1:10" ht="15.75" customHeight="1" x14ac:dyDescent="0.3">
      <c r="A37" s="18">
        <v>45105</v>
      </c>
      <c r="B37" s="19" t="s">
        <v>21</v>
      </c>
      <c r="C37" s="20" t="s">
        <v>38</v>
      </c>
      <c r="D37" s="21">
        <v>45.14</v>
      </c>
      <c r="E37" s="21">
        <v>18.09</v>
      </c>
      <c r="F37" s="22">
        <v>0</v>
      </c>
      <c r="G37" s="20" t="s">
        <v>17</v>
      </c>
      <c r="H37" s="20" t="s">
        <v>55</v>
      </c>
      <c r="I37" s="23">
        <f t="shared" si="0"/>
        <v>0</v>
      </c>
      <c r="J37" s="28">
        <f t="shared" si="1"/>
        <v>0</v>
      </c>
    </row>
    <row r="38" spans="1:10" ht="15.75" customHeight="1" x14ac:dyDescent="0.3">
      <c r="A38" s="18">
        <v>45037</v>
      </c>
      <c r="B38" s="19" t="s">
        <v>21</v>
      </c>
      <c r="C38" s="20" t="s">
        <v>13</v>
      </c>
      <c r="D38" s="21">
        <v>132.04</v>
      </c>
      <c r="E38" s="21">
        <v>27.14</v>
      </c>
      <c r="F38" s="22">
        <v>1</v>
      </c>
      <c r="G38" s="20" t="s">
        <v>10</v>
      </c>
      <c r="H38" s="20" t="s">
        <v>56</v>
      </c>
      <c r="I38" s="23">
        <f t="shared" si="0"/>
        <v>132.04</v>
      </c>
      <c r="J38" s="28">
        <f t="shared" si="1"/>
        <v>1</v>
      </c>
    </row>
    <row r="39" spans="1:10" ht="15.75" customHeight="1" x14ac:dyDescent="0.3">
      <c r="A39" s="18">
        <v>45168</v>
      </c>
      <c r="B39" s="19" t="s">
        <v>12</v>
      </c>
      <c r="C39" s="20" t="s">
        <v>38</v>
      </c>
      <c r="D39" s="21">
        <v>409.45</v>
      </c>
      <c r="E39" s="21">
        <v>87.14</v>
      </c>
      <c r="F39" s="22">
        <v>5</v>
      </c>
      <c r="G39" s="20" t="s">
        <v>10</v>
      </c>
      <c r="H39" s="20" t="s">
        <v>57</v>
      </c>
      <c r="I39" s="23">
        <f t="shared" si="0"/>
        <v>81.89</v>
      </c>
      <c r="J39" s="28">
        <f t="shared" si="1"/>
        <v>1</v>
      </c>
    </row>
    <row r="40" spans="1:10" ht="15.75" customHeight="1" x14ac:dyDescent="0.3">
      <c r="A40" s="18">
        <v>45214</v>
      </c>
      <c r="B40" s="19" t="s">
        <v>8</v>
      </c>
      <c r="C40" s="20" t="s">
        <v>9</v>
      </c>
      <c r="D40" s="21">
        <v>444.17</v>
      </c>
      <c r="E40" s="21">
        <v>92.5</v>
      </c>
      <c r="F40" s="22">
        <v>7</v>
      </c>
      <c r="G40" s="20" t="s">
        <v>17</v>
      </c>
      <c r="H40" s="20" t="s">
        <v>58</v>
      </c>
      <c r="I40" s="23">
        <f t="shared" si="0"/>
        <v>63.452857142857148</v>
      </c>
      <c r="J40" s="28">
        <f t="shared" si="1"/>
        <v>0</v>
      </c>
    </row>
    <row r="41" spans="1:10" ht="15.75" customHeight="1" x14ac:dyDescent="0.3">
      <c r="A41" s="18">
        <v>45014</v>
      </c>
      <c r="B41" s="19" t="s">
        <v>12</v>
      </c>
      <c r="C41" s="20" t="s">
        <v>16</v>
      </c>
      <c r="D41" s="21">
        <v>35.619999999999997</v>
      </c>
      <c r="E41" s="21">
        <v>9.18</v>
      </c>
      <c r="F41" s="22">
        <v>0</v>
      </c>
      <c r="G41" s="20" t="s">
        <v>17</v>
      </c>
      <c r="H41" s="20" t="s">
        <v>59</v>
      </c>
      <c r="I41" s="23">
        <f t="shared" si="0"/>
        <v>0</v>
      </c>
      <c r="J41" s="28">
        <f t="shared" si="1"/>
        <v>0</v>
      </c>
    </row>
    <row r="42" spans="1:10" ht="15.75" customHeight="1" x14ac:dyDescent="0.3">
      <c r="A42" s="18">
        <v>45196</v>
      </c>
      <c r="B42" s="19" t="s">
        <v>21</v>
      </c>
      <c r="C42" s="20" t="s">
        <v>38</v>
      </c>
      <c r="D42" s="21">
        <v>57.84</v>
      </c>
      <c r="E42" s="21">
        <v>25.21</v>
      </c>
      <c r="F42" s="22">
        <v>0</v>
      </c>
      <c r="G42" s="20" t="s">
        <v>10</v>
      </c>
      <c r="H42" s="20" t="s">
        <v>60</v>
      </c>
      <c r="I42" s="23">
        <f t="shared" si="0"/>
        <v>0</v>
      </c>
      <c r="J42" s="28">
        <f t="shared" si="1"/>
        <v>1</v>
      </c>
    </row>
    <row r="43" spans="1:10" ht="15.75" customHeight="1" x14ac:dyDescent="0.3">
      <c r="A43" s="18">
        <v>45007</v>
      </c>
      <c r="B43" s="19" t="s">
        <v>8</v>
      </c>
      <c r="C43" s="20" t="s">
        <v>13</v>
      </c>
      <c r="D43" s="21">
        <v>138.65</v>
      </c>
      <c r="E43" s="21">
        <v>42.53</v>
      </c>
      <c r="F43" s="22">
        <v>1</v>
      </c>
      <c r="G43" s="20" t="s">
        <v>17</v>
      </c>
      <c r="H43" s="20" t="s">
        <v>61</v>
      </c>
      <c r="I43" s="23">
        <f t="shared" si="0"/>
        <v>138.65</v>
      </c>
      <c r="J43" s="28">
        <f t="shared" si="1"/>
        <v>0</v>
      </c>
    </row>
    <row r="44" spans="1:10" ht="15.75" customHeight="1" x14ac:dyDescent="0.3">
      <c r="A44" s="18">
        <v>44959</v>
      </c>
      <c r="B44" s="19" t="s">
        <v>12</v>
      </c>
      <c r="C44" s="20" t="s">
        <v>26</v>
      </c>
      <c r="D44" s="21">
        <v>90.36</v>
      </c>
      <c r="E44" s="21">
        <v>28.33</v>
      </c>
      <c r="F44" s="22">
        <v>6</v>
      </c>
      <c r="G44" s="20" t="s">
        <v>17</v>
      </c>
      <c r="H44" s="20" t="s">
        <v>62</v>
      </c>
      <c r="I44" s="23">
        <f t="shared" si="0"/>
        <v>15.06</v>
      </c>
      <c r="J44" s="28">
        <f t="shared" si="1"/>
        <v>0</v>
      </c>
    </row>
    <row r="45" spans="1:10" ht="15.75" customHeight="1" x14ac:dyDescent="0.3">
      <c r="A45" s="18">
        <v>45007</v>
      </c>
      <c r="B45" s="19" t="s">
        <v>12</v>
      </c>
      <c r="C45" s="20" t="s">
        <v>16</v>
      </c>
      <c r="D45" s="21">
        <v>408.04</v>
      </c>
      <c r="E45" s="21">
        <v>358.42</v>
      </c>
      <c r="F45" s="22">
        <v>6</v>
      </c>
      <c r="G45" s="20" t="s">
        <v>10</v>
      </c>
      <c r="H45" s="20" t="s">
        <v>63</v>
      </c>
      <c r="I45" s="23">
        <f t="shared" si="0"/>
        <v>68.006666666666675</v>
      </c>
      <c r="J45" s="28">
        <f t="shared" si="1"/>
        <v>1</v>
      </c>
    </row>
    <row r="46" spans="1:10" ht="15.75" customHeight="1" x14ac:dyDescent="0.3">
      <c r="A46" s="18">
        <v>45277</v>
      </c>
      <c r="B46" s="19" t="s">
        <v>15</v>
      </c>
      <c r="C46" s="20" t="s">
        <v>16</v>
      </c>
      <c r="D46" s="21">
        <v>378.32</v>
      </c>
      <c r="E46" s="21">
        <v>269.13</v>
      </c>
      <c r="F46" s="22">
        <v>5</v>
      </c>
      <c r="G46" s="20" t="s">
        <v>10</v>
      </c>
      <c r="H46" s="20" t="s">
        <v>64</v>
      </c>
      <c r="I46" s="23">
        <f t="shared" si="0"/>
        <v>75.664000000000001</v>
      </c>
      <c r="J46" s="28">
        <f t="shared" si="1"/>
        <v>1</v>
      </c>
    </row>
    <row r="47" spans="1:10" ht="15.75" customHeight="1" x14ac:dyDescent="0.3">
      <c r="A47" s="18">
        <v>45201</v>
      </c>
      <c r="B47" s="19" t="s">
        <v>8</v>
      </c>
      <c r="C47" s="20" t="s">
        <v>13</v>
      </c>
      <c r="D47" s="21">
        <v>122.19</v>
      </c>
      <c r="E47" s="21">
        <v>38.21</v>
      </c>
      <c r="F47" s="22">
        <v>4</v>
      </c>
      <c r="G47" s="20" t="s">
        <v>17</v>
      </c>
      <c r="H47" s="20" t="s">
        <v>65</v>
      </c>
      <c r="I47" s="23">
        <f t="shared" si="0"/>
        <v>30.547499999999999</v>
      </c>
      <c r="J47" s="28">
        <f t="shared" si="1"/>
        <v>0</v>
      </c>
    </row>
    <row r="48" spans="1:10" ht="15.75" customHeight="1" x14ac:dyDescent="0.3">
      <c r="A48" s="18">
        <v>45010</v>
      </c>
      <c r="B48" s="19" t="s">
        <v>21</v>
      </c>
      <c r="C48" s="20" t="s">
        <v>23</v>
      </c>
      <c r="D48" s="21">
        <v>432.4</v>
      </c>
      <c r="E48" s="21">
        <v>127.84</v>
      </c>
      <c r="F48" s="22">
        <v>14</v>
      </c>
      <c r="G48" s="20" t="s">
        <v>10</v>
      </c>
      <c r="H48" s="20" t="s">
        <v>66</v>
      </c>
      <c r="I48" s="23">
        <f t="shared" si="0"/>
        <v>30.885714285714283</v>
      </c>
      <c r="J48" s="28">
        <f t="shared" si="1"/>
        <v>1</v>
      </c>
    </row>
    <row r="49" spans="1:10" ht="15.75" customHeight="1" x14ac:dyDescent="0.3">
      <c r="A49" s="18">
        <v>44928</v>
      </c>
      <c r="B49" s="19" t="s">
        <v>21</v>
      </c>
      <c r="C49" s="20" t="s">
        <v>23</v>
      </c>
      <c r="D49" s="21">
        <v>322.25</v>
      </c>
      <c r="E49" s="21">
        <v>93.41</v>
      </c>
      <c r="F49" s="22">
        <v>4</v>
      </c>
      <c r="G49" s="20" t="s">
        <v>10</v>
      </c>
      <c r="H49" s="20" t="s">
        <v>67</v>
      </c>
      <c r="I49" s="23">
        <f t="shared" si="0"/>
        <v>80.5625</v>
      </c>
      <c r="J49" s="28">
        <f t="shared" si="1"/>
        <v>1</v>
      </c>
    </row>
    <row r="50" spans="1:10" ht="15.75" customHeight="1" x14ac:dyDescent="0.3">
      <c r="A50" s="18">
        <v>45269</v>
      </c>
      <c r="B50" s="19" t="s">
        <v>21</v>
      </c>
      <c r="C50" s="20" t="s">
        <v>9</v>
      </c>
      <c r="D50" s="21">
        <v>86.41</v>
      </c>
      <c r="E50" s="21">
        <v>34.28</v>
      </c>
      <c r="F50" s="22">
        <v>1</v>
      </c>
      <c r="G50" s="20" t="s">
        <v>17</v>
      </c>
      <c r="H50" s="20" t="s">
        <v>68</v>
      </c>
      <c r="I50" s="23">
        <f t="shared" si="0"/>
        <v>86.41</v>
      </c>
      <c r="J50" s="28">
        <f t="shared" si="1"/>
        <v>0</v>
      </c>
    </row>
    <row r="51" spans="1:10" ht="15.75" customHeight="1" x14ac:dyDescent="0.3">
      <c r="A51" s="18">
        <v>45086</v>
      </c>
      <c r="B51" s="19" t="s">
        <v>12</v>
      </c>
      <c r="C51" s="20" t="s">
        <v>13</v>
      </c>
      <c r="D51" s="21">
        <v>347.61</v>
      </c>
      <c r="E51" s="21">
        <v>231</v>
      </c>
      <c r="F51" s="22">
        <v>5</v>
      </c>
      <c r="G51" s="20" t="s">
        <v>17</v>
      </c>
      <c r="H51" s="20" t="s">
        <v>69</v>
      </c>
      <c r="I51" s="23">
        <f t="shared" si="0"/>
        <v>69.522000000000006</v>
      </c>
      <c r="J51" s="28">
        <f t="shared" si="1"/>
        <v>0</v>
      </c>
    </row>
    <row r="52" spans="1:10" ht="15.75" customHeight="1" x14ac:dyDescent="0.3">
      <c r="A52" s="18">
        <v>45283</v>
      </c>
      <c r="B52" s="19" t="s">
        <v>12</v>
      </c>
      <c r="C52" s="20" t="s">
        <v>16</v>
      </c>
      <c r="D52" s="21">
        <v>212.7</v>
      </c>
      <c r="E52" s="21">
        <v>67.38</v>
      </c>
      <c r="F52" s="22">
        <v>3</v>
      </c>
      <c r="G52" s="20" t="s">
        <v>10</v>
      </c>
      <c r="H52" s="20" t="s">
        <v>70</v>
      </c>
      <c r="I52" s="23">
        <f t="shared" si="0"/>
        <v>70.899999999999991</v>
      </c>
      <c r="J52" s="28">
        <f t="shared" si="1"/>
        <v>1</v>
      </c>
    </row>
    <row r="53" spans="1:10" ht="15.75" customHeight="1" x14ac:dyDescent="0.3">
      <c r="A53" s="18">
        <v>44976</v>
      </c>
      <c r="B53" s="19" t="s">
        <v>8</v>
      </c>
      <c r="C53" s="20" t="s">
        <v>26</v>
      </c>
      <c r="D53" s="21">
        <v>173.53</v>
      </c>
      <c r="E53" s="21">
        <v>102.02</v>
      </c>
      <c r="F53" s="22">
        <v>3</v>
      </c>
      <c r="G53" s="20" t="s">
        <v>10</v>
      </c>
      <c r="H53" s="20" t="s">
        <v>71</v>
      </c>
      <c r="I53" s="23">
        <f t="shared" si="0"/>
        <v>57.843333333333334</v>
      </c>
      <c r="J53" s="28">
        <f t="shared" si="1"/>
        <v>1</v>
      </c>
    </row>
    <row r="54" spans="1:10" ht="15.75" customHeight="1" x14ac:dyDescent="0.3">
      <c r="A54" s="18">
        <v>45182</v>
      </c>
      <c r="B54" s="19" t="s">
        <v>21</v>
      </c>
      <c r="C54" s="20" t="s">
        <v>13</v>
      </c>
      <c r="D54" s="21">
        <v>458.38</v>
      </c>
      <c r="E54" s="21">
        <v>338.36</v>
      </c>
      <c r="F54" s="22">
        <v>6</v>
      </c>
      <c r="G54" s="20" t="s">
        <v>17</v>
      </c>
      <c r="H54" s="20" t="s">
        <v>72</v>
      </c>
      <c r="I54" s="23">
        <f t="shared" si="0"/>
        <v>76.396666666666661</v>
      </c>
      <c r="J54" s="28">
        <f t="shared" si="1"/>
        <v>0</v>
      </c>
    </row>
    <row r="55" spans="1:10" ht="15.75" customHeight="1" x14ac:dyDescent="0.3">
      <c r="A55" s="18">
        <v>45227</v>
      </c>
      <c r="B55" s="19" t="s">
        <v>21</v>
      </c>
      <c r="C55" s="20" t="s">
        <v>16</v>
      </c>
      <c r="D55" s="21">
        <v>490.44</v>
      </c>
      <c r="E55" s="21">
        <v>127.49</v>
      </c>
      <c r="F55" s="22">
        <v>7</v>
      </c>
      <c r="G55" s="20" t="s">
        <v>17</v>
      </c>
      <c r="H55" s="20" t="s">
        <v>73</v>
      </c>
      <c r="I55" s="23">
        <f t="shared" si="0"/>
        <v>70.062857142857141</v>
      </c>
      <c r="J55" s="28">
        <f t="shared" si="1"/>
        <v>0</v>
      </c>
    </row>
    <row r="56" spans="1:10" ht="15.75" customHeight="1" x14ac:dyDescent="0.3">
      <c r="A56" s="18">
        <v>45164</v>
      </c>
      <c r="B56" s="19" t="s">
        <v>12</v>
      </c>
      <c r="C56" s="20" t="s">
        <v>13</v>
      </c>
      <c r="D56" s="21">
        <v>193.84</v>
      </c>
      <c r="E56" s="21">
        <v>49.49</v>
      </c>
      <c r="F56" s="22">
        <v>4</v>
      </c>
      <c r="G56" s="20" t="s">
        <v>17</v>
      </c>
      <c r="H56" s="20" t="s">
        <v>74</v>
      </c>
      <c r="I56" s="23">
        <f t="shared" si="0"/>
        <v>48.46</v>
      </c>
      <c r="J56" s="28">
        <f t="shared" si="1"/>
        <v>0</v>
      </c>
    </row>
    <row r="57" spans="1:10" ht="15.75" customHeight="1" x14ac:dyDescent="0.3">
      <c r="A57" s="18">
        <v>44959</v>
      </c>
      <c r="B57" s="19" t="s">
        <v>12</v>
      </c>
      <c r="C57" s="20" t="s">
        <v>16</v>
      </c>
      <c r="D57" s="21">
        <v>419.47</v>
      </c>
      <c r="E57" s="21">
        <v>413.92</v>
      </c>
      <c r="F57" s="22">
        <v>4</v>
      </c>
      <c r="G57" s="20" t="s">
        <v>10</v>
      </c>
      <c r="H57" s="20" t="s">
        <v>75</v>
      </c>
      <c r="I57" s="23">
        <f t="shared" si="0"/>
        <v>104.86750000000001</v>
      </c>
      <c r="J57" s="28">
        <f t="shared" si="1"/>
        <v>1</v>
      </c>
    </row>
    <row r="58" spans="1:10" ht="15.75" customHeight="1" x14ac:dyDescent="0.3">
      <c r="A58" s="18">
        <v>45282</v>
      </c>
      <c r="B58" s="19" t="s">
        <v>12</v>
      </c>
      <c r="C58" s="20" t="s">
        <v>23</v>
      </c>
      <c r="D58" s="21">
        <v>30.45</v>
      </c>
      <c r="E58" s="21">
        <v>30.07</v>
      </c>
      <c r="F58" s="22">
        <v>1</v>
      </c>
      <c r="G58" s="20" t="s">
        <v>10</v>
      </c>
      <c r="H58" s="20" t="s">
        <v>76</v>
      </c>
      <c r="I58" s="23">
        <f t="shared" si="0"/>
        <v>30.45</v>
      </c>
      <c r="J58" s="28">
        <f t="shared" si="1"/>
        <v>1</v>
      </c>
    </row>
    <row r="59" spans="1:10" ht="15.75" customHeight="1" x14ac:dyDescent="0.3">
      <c r="A59" s="18">
        <v>45135</v>
      </c>
      <c r="B59" s="19" t="s">
        <v>15</v>
      </c>
      <c r="C59" s="20" t="s">
        <v>16</v>
      </c>
      <c r="D59" s="21">
        <v>191.25</v>
      </c>
      <c r="E59" s="21">
        <v>45.16</v>
      </c>
      <c r="F59" s="22">
        <v>2</v>
      </c>
      <c r="G59" s="20" t="s">
        <v>17</v>
      </c>
      <c r="H59" s="20" t="s">
        <v>77</v>
      </c>
      <c r="I59" s="23">
        <f t="shared" si="0"/>
        <v>95.625</v>
      </c>
      <c r="J59" s="28">
        <f t="shared" si="1"/>
        <v>0</v>
      </c>
    </row>
    <row r="60" spans="1:10" ht="15.75" customHeight="1" x14ac:dyDescent="0.3">
      <c r="A60" s="18">
        <v>45230</v>
      </c>
      <c r="B60" s="19" t="s">
        <v>8</v>
      </c>
      <c r="C60" s="20" t="s">
        <v>38</v>
      </c>
      <c r="D60" s="21">
        <v>26.17</v>
      </c>
      <c r="E60" s="21">
        <v>22.42</v>
      </c>
      <c r="F60" s="22">
        <v>0</v>
      </c>
      <c r="G60" s="20" t="s">
        <v>10</v>
      </c>
      <c r="H60" s="20" t="s">
        <v>78</v>
      </c>
      <c r="I60" s="23">
        <f t="shared" si="0"/>
        <v>0</v>
      </c>
      <c r="J60" s="28">
        <f t="shared" si="1"/>
        <v>1</v>
      </c>
    </row>
    <row r="61" spans="1:10" ht="15.75" customHeight="1" x14ac:dyDescent="0.3">
      <c r="A61" s="18">
        <v>45007</v>
      </c>
      <c r="B61" s="19" t="s">
        <v>15</v>
      </c>
      <c r="C61" s="20" t="s">
        <v>23</v>
      </c>
      <c r="D61" s="21">
        <v>304.94</v>
      </c>
      <c r="E61" s="21">
        <v>165.63</v>
      </c>
      <c r="F61" s="22">
        <v>17</v>
      </c>
      <c r="G61" s="20" t="s">
        <v>17</v>
      </c>
      <c r="H61" s="20" t="s">
        <v>79</v>
      </c>
      <c r="I61" s="23">
        <f t="shared" si="0"/>
        <v>17.937647058823529</v>
      </c>
      <c r="J61" s="28">
        <f t="shared" si="1"/>
        <v>0</v>
      </c>
    </row>
    <row r="62" spans="1:10" ht="15.75" customHeight="1" x14ac:dyDescent="0.3">
      <c r="A62" s="18">
        <v>45197</v>
      </c>
      <c r="B62" s="19" t="s">
        <v>15</v>
      </c>
      <c r="C62" s="20" t="s">
        <v>9</v>
      </c>
      <c r="D62" s="21">
        <v>110.53</v>
      </c>
      <c r="E62" s="21">
        <v>23.34</v>
      </c>
      <c r="F62" s="22">
        <v>1</v>
      </c>
      <c r="G62" s="20" t="s">
        <v>17</v>
      </c>
      <c r="H62" s="20" t="s">
        <v>80</v>
      </c>
      <c r="I62" s="23">
        <f t="shared" si="0"/>
        <v>110.53</v>
      </c>
      <c r="J62" s="28">
        <f t="shared" si="1"/>
        <v>0</v>
      </c>
    </row>
    <row r="63" spans="1:10" ht="15.75" customHeight="1" x14ac:dyDescent="0.3">
      <c r="A63" s="18">
        <v>45132</v>
      </c>
      <c r="B63" s="19" t="s">
        <v>15</v>
      </c>
      <c r="C63" s="20" t="s">
        <v>26</v>
      </c>
      <c r="D63" s="21">
        <v>111.84</v>
      </c>
      <c r="E63" s="21">
        <v>25.92</v>
      </c>
      <c r="F63" s="22">
        <v>1</v>
      </c>
      <c r="G63" s="20" t="s">
        <v>10</v>
      </c>
      <c r="H63" s="20" t="s">
        <v>81</v>
      </c>
      <c r="I63" s="23">
        <f t="shared" si="0"/>
        <v>111.84</v>
      </c>
      <c r="J63" s="28">
        <f t="shared" si="1"/>
        <v>1</v>
      </c>
    </row>
    <row r="64" spans="1:10" ht="15.75" customHeight="1" x14ac:dyDescent="0.3">
      <c r="A64" s="18">
        <v>44973</v>
      </c>
      <c r="B64" s="19" t="s">
        <v>8</v>
      </c>
      <c r="C64" s="20" t="s">
        <v>23</v>
      </c>
      <c r="D64" s="21">
        <v>227.28</v>
      </c>
      <c r="E64" s="21">
        <v>74.48</v>
      </c>
      <c r="F64" s="22">
        <v>2</v>
      </c>
      <c r="G64" s="20" t="s">
        <v>17</v>
      </c>
      <c r="H64" s="20" t="s">
        <v>82</v>
      </c>
      <c r="I64" s="23">
        <f t="shared" si="0"/>
        <v>113.64</v>
      </c>
      <c r="J64" s="28">
        <f t="shared" si="1"/>
        <v>0</v>
      </c>
    </row>
    <row r="65" spans="1:10" ht="15.75" customHeight="1" x14ac:dyDescent="0.3">
      <c r="A65" s="18">
        <v>45046</v>
      </c>
      <c r="B65" s="19" t="s">
        <v>15</v>
      </c>
      <c r="C65" s="20" t="s">
        <v>16</v>
      </c>
      <c r="D65" s="21">
        <v>480.67</v>
      </c>
      <c r="E65" s="21">
        <v>330.94</v>
      </c>
      <c r="F65" s="22">
        <v>10</v>
      </c>
      <c r="G65" s="20" t="s">
        <v>17</v>
      </c>
      <c r="H65" s="20" t="s">
        <v>83</v>
      </c>
      <c r="I65" s="23">
        <f t="shared" si="0"/>
        <v>48.067</v>
      </c>
      <c r="J65" s="28">
        <f t="shared" si="1"/>
        <v>0</v>
      </c>
    </row>
    <row r="66" spans="1:10" ht="15.75" customHeight="1" x14ac:dyDescent="0.3">
      <c r="A66" s="18">
        <v>44997</v>
      </c>
      <c r="B66" s="19" t="s">
        <v>8</v>
      </c>
      <c r="C66" s="20" t="s">
        <v>16</v>
      </c>
      <c r="D66" s="21">
        <v>212.68</v>
      </c>
      <c r="E66" s="21">
        <v>122.21</v>
      </c>
      <c r="F66" s="22">
        <v>5</v>
      </c>
      <c r="G66" s="20" t="s">
        <v>10</v>
      </c>
      <c r="H66" s="20" t="s">
        <v>84</v>
      </c>
      <c r="I66" s="23">
        <f t="shared" ref="I66:I129" si="2">IF(F66=0, 0, D66/F66)</f>
        <v>42.536000000000001</v>
      </c>
      <c r="J66" s="28">
        <f t="shared" si="1"/>
        <v>1</v>
      </c>
    </row>
    <row r="67" spans="1:10" ht="15.75" customHeight="1" x14ac:dyDescent="0.3">
      <c r="A67" s="18">
        <v>45046</v>
      </c>
      <c r="B67" s="19" t="s">
        <v>21</v>
      </c>
      <c r="C67" s="20" t="s">
        <v>26</v>
      </c>
      <c r="D67" s="21">
        <v>135.31</v>
      </c>
      <c r="E67" s="21">
        <v>83.96</v>
      </c>
      <c r="F67" s="22">
        <v>1</v>
      </c>
      <c r="G67" s="20" t="s">
        <v>17</v>
      </c>
      <c r="H67" s="20" t="s">
        <v>85</v>
      </c>
      <c r="I67" s="23">
        <f t="shared" si="2"/>
        <v>135.31</v>
      </c>
      <c r="J67" s="28">
        <f t="shared" ref="J67:J130" si="3">IF(G67="Returning", 1, 0)</f>
        <v>0</v>
      </c>
    </row>
    <row r="68" spans="1:10" ht="15.75" customHeight="1" x14ac:dyDescent="0.3">
      <c r="A68" s="18">
        <v>45082</v>
      </c>
      <c r="B68" s="19" t="s">
        <v>21</v>
      </c>
      <c r="C68" s="20" t="s">
        <v>13</v>
      </c>
      <c r="D68" s="21">
        <v>491.94</v>
      </c>
      <c r="E68" s="21">
        <v>161.27000000000001</v>
      </c>
      <c r="F68" s="22">
        <v>14</v>
      </c>
      <c r="G68" s="20" t="s">
        <v>10</v>
      </c>
      <c r="H68" s="20" t="s">
        <v>86</v>
      </c>
      <c r="I68" s="23">
        <f t="shared" si="2"/>
        <v>35.138571428571431</v>
      </c>
      <c r="J68" s="28">
        <f t="shared" si="3"/>
        <v>1</v>
      </c>
    </row>
    <row r="69" spans="1:10" ht="15.75" customHeight="1" x14ac:dyDescent="0.3">
      <c r="A69" s="18">
        <v>45087</v>
      </c>
      <c r="B69" s="19" t="s">
        <v>12</v>
      </c>
      <c r="C69" s="20" t="s">
        <v>23</v>
      </c>
      <c r="D69" s="21">
        <v>204.47</v>
      </c>
      <c r="E69" s="21">
        <v>195.55</v>
      </c>
      <c r="F69" s="22">
        <v>9</v>
      </c>
      <c r="G69" s="20" t="s">
        <v>17</v>
      </c>
      <c r="H69" s="20" t="s">
        <v>87</v>
      </c>
      <c r="I69" s="23">
        <f t="shared" si="2"/>
        <v>22.718888888888888</v>
      </c>
      <c r="J69" s="28">
        <f t="shared" si="3"/>
        <v>0</v>
      </c>
    </row>
    <row r="70" spans="1:10" ht="15.75" customHeight="1" x14ac:dyDescent="0.3">
      <c r="A70" s="18">
        <v>45182</v>
      </c>
      <c r="B70" s="19" t="s">
        <v>21</v>
      </c>
      <c r="C70" s="20" t="s">
        <v>9</v>
      </c>
      <c r="D70" s="21">
        <v>492.52</v>
      </c>
      <c r="E70" s="21">
        <v>329.06</v>
      </c>
      <c r="F70" s="22">
        <v>5</v>
      </c>
      <c r="G70" s="20" t="s">
        <v>17</v>
      </c>
      <c r="H70" s="20" t="s">
        <v>88</v>
      </c>
      <c r="I70" s="23">
        <f t="shared" si="2"/>
        <v>98.503999999999991</v>
      </c>
      <c r="J70" s="28">
        <f t="shared" si="3"/>
        <v>0</v>
      </c>
    </row>
    <row r="71" spans="1:10" ht="15.75" customHeight="1" x14ac:dyDescent="0.3">
      <c r="A71" s="18">
        <v>45010</v>
      </c>
      <c r="B71" s="19" t="s">
        <v>15</v>
      </c>
      <c r="C71" s="20" t="s">
        <v>23</v>
      </c>
      <c r="D71" s="21">
        <v>451.99</v>
      </c>
      <c r="E71" s="21">
        <v>92.5</v>
      </c>
      <c r="F71" s="22">
        <v>4</v>
      </c>
      <c r="G71" s="20" t="s">
        <v>10</v>
      </c>
      <c r="H71" s="20" t="s">
        <v>89</v>
      </c>
      <c r="I71" s="23">
        <f t="shared" si="2"/>
        <v>112.9975</v>
      </c>
      <c r="J71" s="28">
        <f t="shared" si="3"/>
        <v>1</v>
      </c>
    </row>
    <row r="72" spans="1:10" ht="15.75" customHeight="1" x14ac:dyDescent="0.3">
      <c r="A72" s="18">
        <v>45126</v>
      </c>
      <c r="B72" s="19" t="s">
        <v>21</v>
      </c>
      <c r="C72" s="20" t="s">
        <v>13</v>
      </c>
      <c r="D72" s="21">
        <v>123.71</v>
      </c>
      <c r="E72" s="21">
        <v>93.44</v>
      </c>
      <c r="F72" s="22">
        <v>1</v>
      </c>
      <c r="G72" s="20" t="s">
        <v>17</v>
      </c>
      <c r="H72" s="20" t="s">
        <v>90</v>
      </c>
      <c r="I72" s="23">
        <f t="shared" si="2"/>
        <v>123.71</v>
      </c>
      <c r="J72" s="28">
        <f t="shared" si="3"/>
        <v>0</v>
      </c>
    </row>
    <row r="73" spans="1:10" ht="15.75" customHeight="1" x14ac:dyDescent="0.3">
      <c r="A73" s="18">
        <v>44951</v>
      </c>
      <c r="B73" s="19" t="s">
        <v>12</v>
      </c>
      <c r="C73" s="20" t="s">
        <v>9</v>
      </c>
      <c r="D73" s="21">
        <v>108.36</v>
      </c>
      <c r="E73" s="21">
        <v>68.959999999999994</v>
      </c>
      <c r="F73" s="22">
        <v>1</v>
      </c>
      <c r="G73" s="20" t="s">
        <v>10</v>
      </c>
      <c r="H73" s="20" t="s">
        <v>91</v>
      </c>
      <c r="I73" s="23">
        <f t="shared" si="2"/>
        <v>108.36</v>
      </c>
      <c r="J73" s="28">
        <f t="shared" si="3"/>
        <v>1</v>
      </c>
    </row>
    <row r="74" spans="1:10" ht="15.75" customHeight="1" x14ac:dyDescent="0.3">
      <c r="A74" s="18">
        <v>44985</v>
      </c>
      <c r="B74" s="19" t="s">
        <v>21</v>
      </c>
      <c r="C74" s="20" t="s">
        <v>13</v>
      </c>
      <c r="D74" s="21">
        <v>456.19</v>
      </c>
      <c r="E74" s="21">
        <v>135.57</v>
      </c>
      <c r="F74" s="22">
        <v>5</v>
      </c>
      <c r="G74" s="20" t="s">
        <v>17</v>
      </c>
      <c r="H74" s="20" t="s">
        <v>92</v>
      </c>
      <c r="I74" s="23">
        <f t="shared" si="2"/>
        <v>91.238</v>
      </c>
      <c r="J74" s="28">
        <f t="shared" si="3"/>
        <v>0</v>
      </c>
    </row>
    <row r="75" spans="1:10" ht="15.75" customHeight="1" x14ac:dyDescent="0.3">
      <c r="A75" s="18">
        <v>45010</v>
      </c>
      <c r="B75" s="19" t="s">
        <v>8</v>
      </c>
      <c r="C75" s="20" t="s">
        <v>23</v>
      </c>
      <c r="D75" s="21">
        <v>84.24</v>
      </c>
      <c r="E75" s="21">
        <v>17.079999999999998</v>
      </c>
      <c r="F75" s="22">
        <v>1</v>
      </c>
      <c r="G75" s="20" t="s">
        <v>17</v>
      </c>
      <c r="H75" s="20" t="s">
        <v>93</v>
      </c>
      <c r="I75" s="23">
        <f t="shared" si="2"/>
        <v>84.24</v>
      </c>
      <c r="J75" s="28">
        <f t="shared" si="3"/>
        <v>0</v>
      </c>
    </row>
    <row r="76" spans="1:10" ht="15.75" customHeight="1" x14ac:dyDescent="0.3">
      <c r="A76" s="18">
        <v>45169</v>
      </c>
      <c r="B76" s="19" t="s">
        <v>15</v>
      </c>
      <c r="C76" s="20" t="s">
        <v>26</v>
      </c>
      <c r="D76" s="21">
        <v>72.38</v>
      </c>
      <c r="E76" s="21">
        <v>30.76</v>
      </c>
      <c r="F76" s="22">
        <v>1</v>
      </c>
      <c r="G76" s="20" t="s">
        <v>10</v>
      </c>
      <c r="H76" s="20" t="s">
        <v>94</v>
      </c>
      <c r="I76" s="23">
        <f t="shared" si="2"/>
        <v>72.38</v>
      </c>
      <c r="J76" s="28">
        <f t="shared" si="3"/>
        <v>1</v>
      </c>
    </row>
    <row r="77" spans="1:10" ht="15.75" customHeight="1" x14ac:dyDescent="0.3">
      <c r="A77" s="18">
        <v>45020</v>
      </c>
      <c r="B77" s="19" t="s">
        <v>8</v>
      </c>
      <c r="C77" s="20" t="s">
        <v>16</v>
      </c>
      <c r="D77" s="21">
        <v>270.13</v>
      </c>
      <c r="E77" s="21">
        <v>165.15</v>
      </c>
      <c r="F77" s="22">
        <v>4</v>
      </c>
      <c r="G77" s="20" t="s">
        <v>10</v>
      </c>
      <c r="H77" s="20" t="s">
        <v>95</v>
      </c>
      <c r="I77" s="23">
        <f t="shared" si="2"/>
        <v>67.532499999999999</v>
      </c>
      <c r="J77" s="28">
        <f t="shared" si="3"/>
        <v>1</v>
      </c>
    </row>
    <row r="78" spans="1:10" ht="15.75" customHeight="1" x14ac:dyDescent="0.3">
      <c r="A78" s="18">
        <v>45096</v>
      </c>
      <c r="B78" s="19" t="s">
        <v>21</v>
      </c>
      <c r="C78" s="20" t="s">
        <v>26</v>
      </c>
      <c r="D78" s="21">
        <v>494.03</v>
      </c>
      <c r="E78" s="21">
        <v>195.85</v>
      </c>
      <c r="F78" s="22">
        <v>9</v>
      </c>
      <c r="G78" s="20" t="s">
        <v>17</v>
      </c>
      <c r="H78" s="20" t="s">
        <v>96</v>
      </c>
      <c r="I78" s="23">
        <f t="shared" si="2"/>
        <v>54.892222222222216</v>
      </c>
      <c r="J78" s="28">
        <f t="shared" si="3"/>
        <v>0</v>
      </c>
    </row>
    <row r="79" spans="1:10" ht="15.75" customHeight="1" x14ac:dyDescent="0.3">
      <c r="A79" s="18">
        <v>45134</v>
      </c>
      <c r="B79" s="19" t="s">
        <v>12</v>
      </c>
      <c r="C79" s="20" t="s">
        <v>13</v>
      </c>
      <c r="D79" s="21">
        <v>356.57</v>
      </c>
      <c r="E79" s="21">
        <v>158.22</v>
      </c>
      <c r="F79" s="22">
        <v>19</v>
      </c>
      <c r="G79" s="20" t="s">
        <v>10</v>
      </c>
      <c r="H79" s="20" t="s">
        <v>97</v>
      </c>
      <c r="I79" s="23">
        <f t="shared" si="2"/>
        <v>18.766842105263159</v>
      </c>
      <c r="J79" s="28">
        <f t="shared" si="3"/>
        <v>1</v>
      </c>
    </row>
    <row r="80" spans="1:10" ht="15.75" customHeight="1" x14ac:dyDescent="0.3">
      <c r="A80" s="18">
        <v>45278</v>
      </c>
      <c r="B80" s="19" t="s">
        <v>15</v>
      </c>
      <c r="C80" s="20" t="s">
        <v>16</v>
      </c>
      <c r="D80" s="21">
        <v>374.56</v>
      </c>
      <c r="E80" s="21">
        <v>159.33000000000001</v>
      </c>
      <c r="F80" s="22">
        <v>6</v>
      </c>
      <c r="G80" s="20" t="s">
        <v>10</v>
      </c>
      <c r="H80" s="20" t="s">
        <v>98</v>
      </c>
      <c r="I80" s="23">
        <f t="shared" si="2"/>
        <v>62.426666666666669</v>
      </c>
      <c r="J80" s="28">
        <f t="shared" si="3"/>
        <v>1</v>
      </c>
    </row>
    <row r="81" spans="1:10" ht="15.75" customHeight="1" x14ac:dyDescent="0.3">
      <c r="A81" s="18">
        <v>45157</v>
      </c>
      <c r="B81" s="19" t="s">
        <v>15</v>
      </c>
      <c r="C81" s="20" t="s">
        <v>13</v>
      </c>
      <c r="D81" s="21">
        <v>147.13999999999999</v>
      </c>
      <c r="E81" s="21">
        <v>29.56</v>
      </c>
      <c r="F81" s="22">
        <v>1</v>
      </c>
      <c r="G81" s="20" t="s">
        <v>17</v>
      </c>
      <c r="H81" s="20" t="s">
        <v>99</v>
      </c>
      <c r="I81" s="23">
        <f t="shared" si="2"/>
        <v>147.13999999999999</v>
      </c>
      <c r="J81" s="28">
        <f t="shared" si="3"/>
        <v>0</v>
      </c>
    </row>
    <row r="82" spans="1:10" ht="15.75" customHeight="1" x14ac:dyDescent="0.3">
      <c r="A82" s="18">
        <v>44969</v>
      </c>
      <c r="B82" s="19" t="s">
        <v>12</v>
      </c>
      <c r="C82" s="20" t="s">
        <v>16</v>
      </c>
      <c r="D82" s="21">
        <v>34.65</v>
      </c>
      <c r="E82" s="21">
        <v>9.94</v>
      </c>
      <c r="F82" s="22">
        <v>0</v>
      </c>
      <c r="G82" s="20" t="s">
        <v>17</v>
      </c>
      <c r="H82" s="20" t="s">
        <v>100</v>
      </c>
      <c r="I82" s="23">
        <f t="shared" si="2"/>
        <v>0</v>
      </c>
      <c r="J82" s="28">
        <f t="shared" si="3"/>
        <v>0</v>
      </c>
    </row>
    <row r="83" spans="1:10" ht="15.75" customHeight="1" x14ac:dyDescent="0.3">
      <c r="A83" s="18">
        <v>45138</v>
      </c>
      <c r="B83" s="19" t="s">
        <v>15</v>
      </c>
      <c r="C83" s="20" t="s">
        <v>38</v>
      </c>
      <c r="D83" s="21">
        <v>148.09</v>
      </c>
      <c r="E83" s="21">
        <v>39.32</v>
      </c>
      <c r="F83" s="22">
        <v>1</v>
      </c>
      <c r="G83" s="20" t="s">
        <v>17</v>
      </c>
      <c r="H83" s="20" t="s">
        <v>101</v>
      </c>
      <c r="I83" s="23">
        <f t="shared" si="2"/>
        <v>148.09</v>
      </c>
      <c r="J83" s="28">
        <f t="shared" si="3"/>
        <v>0</v>
      </c>
    </row>
    <row r="84" spans="1:10" ht="15.75" customHeight="1" x14ac:dyDescent="0.3">
      <c r="A84" s="18">
        <v>45267</v>
      </c>
      <c r="B84" s="19" t="s">
        <v>8</v>
      </c>
      <c r="C84" s="20" t="s">
        <v>38</v>
      </c>
      <c r="D84" s="21">
        <v>353.41</v>
      </c>
      <c r="E84" s="21">
        <v>133.41</v>
      </c>
      <c r="F84" s="22">
        <v>7</v>
      </c>
      <c r="G84" s="20" t="s">
        <v>10</v>
      </c>
      <c r="H84" s="20" t="s">
        <v>102</v>
      </c>
      <c r="I84" s="23">
        <f t="shared" si="2"/>
        <v>50.487142857142864</v>
      </c>
      <c r="J84" s="28">
        <f t="shared" si="3"/>
        <v>1</v>
      </c>
    </row>
    <row r="85" spans="1:10" ht="15.75" customHeight="1" x14ac:dyDescent="0.3">
      <c r="A85" s="18">
        <v>45116</v>
      </c>
      <c r="B85" s="19" t="s">
        <v>12</v>
      </c>
      <c r="C85" s="20" t="s">
        <v>23</v>
      </c>
      <c r="D85" s="21">
        <v>75.98</v>
      </c>
      <c r="E85" s="21">
        <v>37.619999999999997</v>
      </c>
      <c r="F85" s="22">
        <v>1</v>
      </c>
      <c r="G85" s="20" t="s">
        <v>10</v>
      </c>
      <c r="H85" s="20" t="s">
        <v>103</v>
      </c>
      <c r="I85" s="23">
        <f t="shared" si="2"/>
        <v>75.98</v>
      </c>
      <c r="J85" s="28">
        <f t="shared" si="3"/>
        <v>1</v>
      </c>
    </row>
    <row r="86" spans="1:10" ht="15.75" customHeight="1" x14ac:dyDescent="0.3">
      <c r="A86" s="18">
        <v>45068</v>
      </c>
      <c r="B86" s="19" t="s">
        <v>21</v>
      </c>
      <c r="C86" s="20" t="s">
        <v>26</v>
      </c>
      <c r="D86" s="21">
        <v>73.59</v>
      </c>
      <c r="E86" s="21">
        <v>51.11</v>
      </c>
      <c r="F86" s="22">
        <v>0</v>
      </c>
      <c r="G86" s="20" t="s">
        <v>10</v>
      </c>
      <c r="H86" s="20" t="s">
        <v>104</v>
      </c>
      <c r="I86" s="23">
        <f t="shared" si="2"/>
        <v>0</v>
      </c>
      <c r="J86" s="28">
        <f t="shared" si="3"/>
        <v>1</v>
      </c>
    </row>
    <row r="87" spans="1:10" ht="15.75" customHeight="1" x14ac:dyDescent="0.3">
      <c r="A87" s="18">
        <v>45034</v>
      </c>
      <c r="B87" s="19" t="s">
        <v>15</v>
      </c>
      <c r="C87" s="20" t="s">
        <v>26</v>
      </c>
      <c r="D87" s="21">
        <v>313.45</v>
      </c>
      <c r="E87" s="21">
        <v>72.95</v>
      </c>
      <c r="F87" s="22">
        <v>4</v>
      </c>
      <c r="G87" s="20" t="s">
        <v>17</v>
      </c>
      <c r="H87" s="20" t="s">
        <v>105</v>
      </c>
      <c r="I87" s="23">
        <f t="shared" si="2"/>
        <v>78.362499999999997</v>
      </c>
      <c r="J87" s="28">
        <f t="shared" si="3"/>
        <v>0</v>
      </c>
    </row>
    <row r="88" spans="1:10" ht="15.75" customHeight="1" x14ac:dyDescent="0.3">
      <c r="A88" s="18">
        <v>45174</v>
      </c>
      <c r="B88" s="19" t="s">
        <v>8</v>
      </c>
      <c r="C88" s="20" t="s">
        <v>13</v>
      </c>
      <c r="D88" s="21">
        <v>377.57</v>
      </c>
      <c r="E88" s="21">
        <v>87.71</v>
      </c>
      <c r="F88" s="22">
        <v>5</v>
      </c>
      <c r="G88" s="20" t="s">
        <v>17</v>
      </c>
      <c r="H88" s="20" t="s">
        <v>106</v>
      </c>
      <c r="I88" s="23">
        <f t="shared" si="2"/>
        <v>75.513999999999996</v>
      </c>
      <c r="J88" s="28">
        <f t="shared" si="3"/>
        <v>0</v>
      </c>
    </row>
    <row r="89" spans="1:10" ht="15.75" customHeight="1" x14ac:dyDescent="0.3">
      <c r="A89" s="18">
        <v>45290</v>
      </c>
      <c r="B89" s="19" t="s">
        <v>8</v>
      </c>
      <c r="C89" s="20" t="s">
        <v>13</v>
      </c>
      <c r="D89" s="21">
        <v>167.4</v>
      </c>
      <c r="E89" s="21">
        <v>164.33</v>
      </c>
      <c r="F89" s="22">
        <v>4</v>
      </c>
      <c r="G89" s="20" t="s">
        <v>10</v>
      </c>
      <c r="H89" s="20" t="s">
        <v>107</v>
      </c>
      <c r="I89" s="23">
        <f t="shared" si="2"/>
        <v>41.85</v>
      </c>
      <c r="J89" s="28">
        <f t="shared" si="3"/>
        <v>1</v>
      </c>
    </row>
    <row r="90" spans="1:10" ht="15.75" customHeight="1" x14ac:dyDescent="0.3">
      <c r="A90" s="18">
        <v>45122</v>
      </c>
      <c r="B90" s="19" t="s">
        <v>12</v>
      </c>
      <c r="C90" s="20" t="s">
        <v>13</v>
      </c>
      <c r="D90" s="21">
        <v>212.57</v>
      </c>
      <c r="E90" s="21">
        <v>47.26</v>
      </c>
      <c r="F90" s="22">
        <v>8</v>
      </c>
      <c r="G90" s="20" t="s">
        <v>17</v>
      </c>
      <c r="H90" s="20" t="s">
        <v>108</v>
      </c>
      <c r="I90" s="23">
        <f t="shared" si="2"/>
        <v>26.571249999999999</v>
      </c>
      <c r="J90" s="28">
        <f t="shared" si="3"/>
        <v>0</v>
      </c>
    </row>
    <row r="91" spans="1:10" ht="15.75" customHeight="1" x14ac:dyDescent="0.3">
      <c r="A91" s="18">
        <v>45262</v>
      </c>
      <c r="B91" s="19" t="s">
        <v>8</v>
      </c>
      <c r="C91" s="20" t="s">
        <v>23</v>
      </c>
      <c r="D91" s="21">
        <v>418.34</v>
      </c>
      <c r="E91" s="21">
        <v>162.71</v>
      </c>
      <c r="F91" s="22">
        <v>10</v>
      </c>
      <c r="G91" s="20" t="s">
        <v>17</v>
      </c>
      <c r="H91" s="20" t="s">
        <v>109</v>
      </c>
      <c r="I91" s="23">
        <f t="shared" si="2"/>
        <v>41.833999999999996</v>
      </c>
      <c r="J91" s="28">
        <f t="shared" si="3"/>
        <v>0</v>
      </c>
    </row>
    <row r="92" spans="1:10" ht="15.75" customHeight="1" x14ac:dyDescent="0.3">
      <c r="A92" s="18">
        <v>45094</v>
      </c>
      <c r="B92" s="19" t="s">
        <v>21</v>
      </c>
      <c r="C92" s="20" t="s">
        <v>16</v>
      </c>
      <c r="D92" s="21">
        <v>346.02</v>
      </c>
      <c r="E92" s="21">
        <v>71.47</v>
      </c>
      <c r="F92" s="22">
        <v>7</v>
      </c>
      <c r="G92" s="20" t="s">
        <v>17</v>
      </c>
      <c r="H92" s="20" t="s">
        <v>110</v>
      </c>
      <c r="I92" s="23">
        <f t="shared" si="2"/>
        <v>49.431428571428569</v>
      </c>
      <c r="J92" s="28">
        <f t="shared" si="3"/>
        <v>0</v>
      </c>
    </row>
    <row r="93" spans="1:10" ht="15.75" customHeight="1" x14ac:dyDescent="0.3">
      <c r="A93" s="18">
        <v>45249</v>
      </c>
      <c r="B93" s="19" t="s">
        <v>8</v>
      </c>
      <c r="C93" s="20" t="s">
        <v>26</v>
      </c>
      <c r="D93" s="21">
        <v>368.89</v>
      </c>
      <c r="E93" s="21">
        <v>149.4</v>
      </c>
      <c r="F93" s="22">
        <v>5</v>
      </c>
      <c r="G93" s="20" t="s">
        <v>17</v>
      </c>
      <c r="H93" s="20" t="s">
        <v>111</v>
      </c>
      <c r="I93" s="23">
        <f t="shared" si="2"/>
        <v>73.777999999999992</v>
      </c>
      <c r="J93" s="28">
        <f t="shared" si="3"/>
        <v>0</v>
      </c>
    </row>
    <row r="94" spans="1:10" ht="15.75" customHeight="1" x14ac:dyDescent="0.3">
      <c r="A94" s="18">
        <v>45195</v>
      </c>
      <c r="B94" s="19" t="s">
        <v>21</v>
      </c>
      <c r="C94" s="20" t="s">
        <v>38</v>
      </c>
      <c r="D94" s="21">
        <v>398.8</v>
      </c>
      <c r="E94" s="21">
        <v>130.22</v>
      </c>
      <c r="F94" s="22">
        <v>12</v>
      </c>
      <c r="G94" s="20" t="s">
        <v>10</v>
      </c>
      <c r="H94" s="20" t="s">
        <v>112</v>
      </c>
      <c r="I94" s="23">
        <f t="shared" si="2"/>
        <v>33.233333333333334</v>
      </c>
      <c r="J94" s="28">
        <f t="shared" si="3"/>
        <v>1</v>
      </c>
    </row>
    <row r="95" spans="1:10" ht="15.75" customHeight="1" x14ac:dyDescent="0.3">
      <c r="A95" s="18">
        <v>45013</v>
      </c>
      <c r="B95" s="19" t="s">
        <v>15</v>
      </c>
      <c r="C95" s="20" t="s">
        <v>13</v>
      </c>
      <c r="D95" s="21">
        <v>399.93</v>
      </c>
      <c r="E95" s="21">
        <v>90.49</v>
      </c>
      <c r="F95" s="22">
        <v>4</v>
      </c>
      <c r="G95" s="20" t="s">
        <v>17</v>
      </c>
      <c r="H95" s="20" t="s">
        <v>113</v>
      </c>
      <c r="I95" s="23">
        <f t="shared" si="2"/>
        <v>99.982500000000002</v>
      </c>
      <c r="J95" s="28">
        <f t="shared" si="3"/>
        <v>0</v>
      </c>
    </row>
    <row r="96" spans="1:10" ht="15.75" customHeight="1" x14ac:dyDescent="0.3">
      <c r="A96" s="18">
        <v>45097</v>
      </c>
      <c r="B96" s="19" t="s">
        <v>15</v>
      </c>
      <c r="C96" s="20" t="s">
        <v>38</v>
      </c>
      <c r="D96" s="21">
        <v>197.44</v>
      </c>
      <c r="E96" s="21">
        <v>43.68</v>
      </c>
      <c r="F96" s="22">
        <v>4</v>
      </c>
      <c r="G96" s="20" t="s">
        <v>17</v>
      </c>
      <c r="H96" s="20" t="s">
        <v>114</v>
      </c>
      <c r="I96" s="23">
        <f t="shared" si="2"/>
        <v>49.36</v>
      </c>
      <c r="J96" s="28">
        <f t="shared" si="3"/>
        <v>0</v>
      </c>
    </row>
    <row r="97" spans="1:10" ht="15.75" customHeight="1" x14ac:dyDescent="0.3">
      <c r="A97" s="18">
        <v>45008</v>
      </c>
      <c r="B97" s="19" t="s">
        <v>15</v>
      </c>
      <c r="C97" s="20" t="s">
        <v>9</v>
      </c>
      <c r="D97" s="21">
        <v>54.86</v>
      </c>
      <c r="E97" s="21">
        <v>31.12</v>
      </c>
      <c r="F97" s="22">
        <v>0</v>
      </c>
      <c r="G97" s="20" t="s">
        <v>17</v>
      </c>
      <c r="H97" s="20" t="s">
        <v>115</v>
      </c>
      <c r="I97" s="23">
        <f t="shared" si="2"/>
        <v>0</v>
      </c>
      <c r="J97" s="28">
        <f t="shared" si="3"/>
        <v>0</v>
      </c>
    </row>
    <row r="98" spans="1:10" ht="15.75" customHeight="1" x14ac:dyDescent="0.3">
      <c r="A98" s="18">
        <v>45258</v>
      </c>
      <c r="B98" s="19" t="s">
        <v>12</v>
      </c>
      <c r="C98" s="20" t="s">
        <v>9</v>
      </c>
      <c r="D98" s="21">
        <v>300.49</v>
      </c>
      <c r="E98" s="21">
        <v>194.13</v>
      </c>
      <c r="F98" s="22">
        <v>4</v>
      </c>
      <c r="G98" s="20" t="s">
        <v>17</v>
      </c>
      <c r="H98" s="20" t="s">
        <v>116</v>
      </c>
      <c r="I98" s="23">
        <f t="shared" si="2"/>
        <v>75.122500000000002</v>
      </c>
      <c r="J98" s="28">
        <f t="shared" si="3"/>
        <v>0</v>
      </c>
    </row>
    <row r="99" spans="1:10" ht="15.75" customHeight="1" x14ac:dyDescent="0.3">
      <c r="A99" s="18">
        <v>45181</v>
      </c>
      <c r="B99" s="19" t="s">
        <v>15</v>
      </c>
      <c r="C99" s="20" t="s">
        <v>9</v>
      </c>
      <c r="D99" s="21">
        <v>321.2</v>
      </c>
      <c r="E99" s="21">
        <v>222.4</v>
      </c>
      <c r="F99" s="22">
        <v>7</v>
      </c>
      <c r="G99" s="20" t="s">
        <v>17</v>
      </c>
      <c r="H99" s="20" t="s">
        <v>117</v>
      </c>
      <c r="I99" s="23">
        <f t="shared" si="2"/>
        <v>45.885714285714286</v>
      </c>
      <c r="J99" s="28">
        <f t="shared" si="3"/>
        <v>0</v>
      </c>
    </row>
    <row r="100" spans="1:10" ht="15.75" customHeight="1" x14ac:dyDescent="0.3">
      <c r="A100" s="18">
        <v>45060</v>
      </c>
      <c r="B100" s="19" t="s">
        <v>15</v>
      </c>
      <c r="C100" s="20" t="s">
        <v>26</v>
      </c>
      <c r="D100" s="21">
        <v>114.06</v>
      </c>
      <c r="E100" s="21">
        <v>22.85</v>
      </c>
      <c r="F100" s="22">
        <v>6</v>
      </c>
      <c r="G100" s="20" t="s">
        <v>10</v>
      </c>
      <c r="H100" s="20" t="s">
        <v>118</v>
      </c>
      <c r="I100" s="23">
        <f t="shared" si="2"/>
        <v>19.010000000000002</v>
      </c>
      <c r="J100" s="28">
        <f t="shared" si="3"/>
        <v>1</v>
      </c>
    </row>
    <row r="101" spans="1:10" ht="15.75" customHeight="1" x14ac:dyDescent="0.3">
      <c r="A101" s="18">
        <v>45228</v>
      </c>
      <c r="B101" s="19" t="s">
        <v>8</v>
      </c>
      <c r="C101" s="20" t="s">
        <v>9</v>
      </c>
      <c r="D101" s="21">
        <v>106.41</v>
      </c>
      <c r="E101" s="21">
        <v>93.58</v>
      </c>
      <c r="F101" s="22">
        <v>1</v>
      </c>
      <c r="G101" s="20" t="s">
        <v>10</v>
      </c>
      <c r="H101" s="20" t="s">
        <v>119</v>
      </c>
      <c r="I101" s="23">
        <f t="shared" si="2"/>
        <v>106.41</v>
      </c>
      <c r="J101" s="28">
        <f t="shared" si="3"/>
        <v>1</v>
      </c>
    </row>
    <row r="102" spans="1:10" ht="15.75" customHeight="1" x14ac:dyDescent="0.3">
      <c r="A102" s="18">
        <v>45025</v>
      </c>
      <c r="B102" s="19" t="s">
        <v>8</v>
      </c>
      <c r="C102" s="20" t="s">
        <v>13</v>
      </c>
      <c r="D102" s="21">
        <v>297.17</v>
      </c>
      <c r="E102" s="21">
        <v>76.81</v>
      </c>
      <c r="F102" s="22">
        <v>26</v>
      </c>
      <c r="G102" s="20" t="s">
        <v>17</v>
      </c>
      <c r="H102" s="20" t="s">
        <v>120</v>
      </c>
      <c r="I102" s="23">
        <f t="shared" si="2"/>
        <v>11.429615384615385</v>
      </c>
      <c r="J102" s="28">
        <f t="shared" si="3"/>
        <v>0</v>
      </c>
    </row>
    <row r="103" spans="1:10" ht="15.75" customHeight="1" x14ac:dyDescent="0.3">
      <c r="A103" s="18">
        <v>45143</v>
      </c>
      <c r="B103" s="19" t="s">
        <v>21</v>
      </c>
      <c r="C103" s="20" t="s">
        <v>38</v>
      </c>
      <c r="D103" s="21">
        <v>250.78</v>
      </c>
      <c r="E103" s="21">
        <v>61.2</v>
      </c>
      <c r="F103" s="22">
        <v>4</v>
      </c>
      <c r="G103" s="20" t="s">
        <v>10</v>
      </c>
      <c r="H103" s="20" t="s">
        <v>121</v>
      </c>
      <c r="I103" s="23">
        <f t="shared" si="2"/>
        <v>62.695</v>
      </c>
      <c r="J103" s="28">
        <f t="shared" si="3"/>
        <v>1</v>
      </c>
    </row>
    <row r="104" spans="1:10" ht="15.75" customHeight="1" x14ac:dyDescent="0.3">
      <c r="A104" s="18">
        <v>44996</v>
      </c>
      <c r="B104" s="19" t="s">
        <v>8</v>
      </c>
      <c r="C104" s="20" t="s">
        <v>16</v>
      </c>
      <c r="D104" s="21">
        <v>154.02000000000001</v>
      </c>
      <c r="E104" s="21">
        <v>35.33</v>
      </c>
      <c r="F104" s="22">
        <v>2</v>
      </c>
      <c r="G104" s="20" t="s">
        <v>17</v>
      </c>
      <c r="H104" s="20" t="s">
        <v>122</v>
      </c>
      <c r="I104" s="23">
        <f t="shared" si="2"/>
        <v>77.010000000000005</v>
      </c>
      <c r="J104" s="28">
        <f t="shared" si="3"/>
        <v>0</v>
      </c>
    </row>
    <row r="105" spans="1:10" ht="15.75" customHeight="1" x14ac:dyDescent="0.3">
      <c r="A105" s="18">
        <v>45097</v>
      </c>
      <c r="B105" s="19" t="s">
        <v>15</v>
      </c>
      <c r="C105" s="20" t="s">
        <v>23</v>
      </c>
      <c r="D105" s="21">
        <v>116.51</v>
      </c>
      <c r="E105" s="21">
        <v>69.64</v>
      </c>
      <c r="F105" s="22">
        <v>1</v>
      </c>
      <c r="G105" s="20" t="s">
        <v>10</v>
      </c>
      <c r="H105" s="20" t="s">
        <v>123</v>
      </c>
      <c r="I105" s="23">
        <f t="shared" si="2"/>
        <v>116.51</v>
      </c>
      <c r="J105" s="28">
        <f t="shared" si="3"/>
        <v>1</v>
      </c>
    </row>
    <row r="106" spans="1:10" ht="15.75" customHeight="1" x14ac:dyDescent="0.3">
      <c r="A106" s="18">
        <v>45026</v>
      </c>
      <c r="B106" s="19" t="s">
        <v>12</v>
      </c>
      <c r="C106" s="20" t="s">
        <v>9</v>
      </c>
      <c r="D106" s="21">
        <v>206.04</v>
      </c>
      <c r="E106" s="21">
        <v>205.78</v>
      </c>
      <c r="F106" s="22">
        <v>2</v>
      </c>
      <c r="G106" s="20" t="s">
        <v>17</v>
      </c>
      <c r="H106" s="20" t="s">
        <v>124</v>
      </c>
      <c r="I106" s="23">
        <f t="shared" si="2"/>
        <v>103.02</v>
      </c>
      <c r="J106" s="28">
        <f t="shared" si="3"/>
        <v>0</v>
      </c>
    </row>
    <row r="107" spans="1:10" ht="15.75" customHeight="1" x14ac:dyDescent="0.3">
      <c r="A107" s="18">
        <v>45221</v>
      </c>
      <c r="B107" s="19" t="s">
        <v>15</v>
      </c>
      <c r="C107" s="20" t="s">
        <v>9</v>
      </c>
      <c r="D107" s="21">
        <v>29.04</v>
      </c>
      <c r="E107" s="21">
        <v>24.68</v>
      </c>
      <c r="F107" s="22">
        <v>1</v>
      </c>
      <c r="G107" s="20" t="s">
        <v>17</v>
      </c>
      <c r="H107" s="20" t="s">
        <v>125</v>
      </c>
      <c r="I107" s="23">
        <f t="shared" si="2"/>
        <v>29.04</v>
      </c>
      <c r="J107" s="28">
        <f t="shared" si="3"/>
        <v>0</v>
      </c>
    </row>
    <row r="108" spans="1:10" ht="15.75" customHeight="1" x14ac:dyDescent="0.3">
      <c r="A108" s="18">
        <v>45124</v>
      </c>
      <c r="B108" s="19" t="s">
        <v>8</v>
      </c>
      <c r="C108" s="20" t="s">
        <v>23</v>
      </c>
      <c r="D108" s="21">
        <v>368.42</v>
      </c>
      <c r="E108" s="21">
        <v>285.75</v>
      </c>
      <c r="F108" s="22">
        <v>13</v>
      </c>
      <c r="G108" s="20" t="s">
        <v>10</v>
      </c>
      <c r="H108" s="20" t="s">
        <v>126</v>
      </c>
      <c r="I108" s="23">
        <f t="shared" si="2"/>
        <v>28.34</v>
      </c>
      <c r="J108" s="28">
        <f t="shared" si="3"/>
        <v>1</v>
      </c>
    </row>
    <row r="109" spans="1:10" ht="15.75" customHeight="1" x14ac:dyDescent="0.3">
      <c r="A109" s="18">
        <v>44993</v>
      </c>
      <c r="B109" s="19" t="s">
        <v>8</v>
      </c>
      <c r="C109" s="20" t="s">
        <v>23</v>
      </c>
      <c r="D109" s="21">
        <v>277.07</v>
      </c>
      <c r="E109" s="21">
        <v>155.6</v>
      </c>
      <c r="F109" s="22">
        <v>14</v>
      </c>
      <c r="G109" s="20" t="s">
        <v>10</v>
      </c>
      <c r="H109" s="20" t="s">
        <v>127</v>
      </c>
      <c r="I109" s="23">
        <f t="shared" si="2"/>
        <v>19.790714285714284</v>
      </c>
      <c r="J109" s="28">
        <f t="shared" si="3"/>
        <v>1</v>
      </c>
    </row>
    <row r="110" spans="1:10" ht="15.75" customHeight="1" x14ac:dyDescent="0.3">
      <c r="A110" s="18">
        <v>45067</v>
      </c>
      <c r="B110" s="19" t="s">
        <v>21</v>
      </c>
      <c r="C110" s="20" t="s">
        <v>13</v>
      </c>
      <c r="D110" s="21">
        <v>113.87</v>
      </c>
      <c r="E110" s="21">
        <v>25.52</v>
      </c>
      <c r="F110" s="22">
        <v>1</v>
      </c>
      <c r="G110" s="20" t="s">
        <v>17</v>
      </c>
      <c r="H110" s="20" t="s">
        <v>128</v>
      </c>
      <c r="I110" s="23">
        <f t="shared" si="2"/>
        <v>113.87</v>
      </c>
      <c r="J110" s="28">
        <f t="shared" si="3"/>
        <v>0</v>
      </c>
    </row>
    <row r="111" spans="1:10" ht="15.75" customHeight="1" x14ac:dyDescent="0.3">
      <c r="A111" s="18">
        <v>45075</v>
      </c>
      <c r="B111" s="19" t="s">
        <v>12</v>
      </c>
      <c r="C111" s="20" t="s">
        <v>9</v>
      </c>
      <c r="D111" s="21">
        <v>46.79</v>
      </c>
      <c r="E111" s="21">
        <v>17.350000000000001</v>
      </c>
      <c r="F111" s="22">
        <v>4</v>
      </c>
      <c r="G111" s="20" t="s">
        <v>17</v>
      </c>
      <c r="H111" s="20" t="s">
        <v>129</v>
      </c>
      <c r="I111" s="23">
        <f t="shared" si="2"/>
        <v>11.6975</v>
      </c>
      <c r="J111" s="28">
        <f t="shared" si="3"/>
        <v>0</v>
      </c>
    </row>
    <row r="112" spans="1:10" ht="15.75" customHeight="1" x14ac:dyDescent="0.3">
      <c r="A112" s="18">
        <v>45095</v>
      </c>
      <c r="B112" s="19" t="s">
        <v>21</v>
      </c>
      <c r="C112" s="20" t="s">
        <v>13</v>
      </c>
      <c r="D112" s="21">
        <v>155.03</v>
      </c>
      <c r="E112" s="21">
        <v>40.99</v>
      </c>
      <c r="F112" s="22">
        <v>3</v>
      </c>
      <c r="G112" s="20" t="s">
        <v>17</v>
      </c>
      <c r="H112" s="20" t="s">
        <v>130</v>
      </c>
      <c r="I112" s="23">
        <f t="shared" si="2"/>
        <v>51.676666666666669</v>
      </c>
      <c r="J112" s="28">
        <f t="shared" si="3"/>
        <v>0</v>
      </c>
    </row>
    <row r="113" spans="1:10" ht="15.75" customHeight="1" x14ac:dyDescent="0.3">
      <c r="A113" s="18">
        <v>45100</v>
      </c>
      <c r="B113" s="19" t="s">
        <v>12</v>
      </c>
      <c r="C113" s="20" t="s">
        <v>26</v>
      </c>
      <c r="D113" s="21">
        <v>99.93</v>
      </c>
      <c r="E113" s="21">
        <v>24.33</v>
      </c>
      <c r="F113" s="22">
        <v>1</v>
      </c>
      <c r="G113" s="20" t="s">
        <v>17</v>
      </c>
      <c r="H113" s="20" t="s">
        <v>131</v>
      </c>
      <c r="I113" s="23">
        <f t="shared" si="2"/>
        <v>99.93</v>
      </c>
      <c r="J113" s="28">
        <f t="shared" si="3"/>
        <v>0</v>
      </c>
    </row>
    <row r="114" spans="1:10" ht="15.75" customHeight="1" x14ac:dyDescent="0.3">
      <c r="A114" s="18">
        <v>45234</v>
      </c>
      <c r="B114" s="19" t="s">
        <v>15</v>
      </c>
      <c r="C114" s="20" t="s">
        <v>13</v>
      </c>
      <c r="D114" s="21">
        <v>230.63</v>
      </c>
      <c r="E114" s="21">
        <v>50.95</v>
      </c>
      <c r="F114" s="22">
        <v>4</v>
      </c>
      <c r="G114" s="20" t="s">
        <v>17</v>
      </c>
      <c r="H114" s="20" t="s">
        <v>132</v>
      </c>
      <c r="I114" s="23">
        <f t="shared" si="2"/>
        <v>57.657499999999999</v>
      </c>
      <c r="J114" s="28">
        <f t="shared" si="3"/>
        <v>0</v>
      </c>
    </row>
    <row r="115" spans="1:10" ht="15.75" customHeight="1" x14ac:dyDescent="0.3">
      <c r="A115" s="18">
        <v>44952</v>
      </c>
      <c r="B115" s="19" t="s">
        <v>8</v>
      </c>
      <c r="C115" s="20" t="s">
        <v>13</v>
      </c>
      <c r="D115" s="21">
        <v>52.7</v>
      </c>
      <c r="E115" s="21">
        <v>17.920000000000002</v>
      </c>
      <c r="F115" s="22">
        <v>0</v>
      </c>
      <c r="G115" s="20" t="s">
        <v>10</v>
      </c>
      <c r="H115" s="20" t="s">
        <v>133</v>
      </c>
      <c r="I115" s="23">
        <f t="shared" si="2"/>
        <v>0</v>
      </c>
      <c r="J115" s="28">
        <f t="shared" si="3"/>
        <v>1</v>
      </c>
    </row>
    <row r="116" spans="1:10" ht="15.75" customHeight="1" x14ac:dyDescent="0.3">
      <c r="A116" s="18">
        <v>44999</v>
      </c>
      <c r="B116" s="19" t="s">
        <v>21</v>
      </c>
      <c r="C116" s="20" t="s">
        <v>13</v>
      </c>
      <c r="D116" s="21">
        <v>237.48</v>
      </c>
      <c r="E116" s="21">
        <v>49.48</v>
      </c>
      <c r="F116" s="22">
        <v>21</v>
      </c>
      <c r="G116" s="20" t="s">
        <v>17</v>
      </c>
      <c r="H116" s="20" t="s">
        <v>134</v>
      </c>
      <c r="I116" s="23">
        <f t="shared" si="2"/>
        <v>11.308571428571428</v>
      </c>
      <c r="J116" s="28">
        <f t="shared" si="3"/>
        <v>0</v>
      </c>
    </row>
    <row r="117" spans="1:10" ht="15.75" customHeight="1" x14ac:dyDescent="0.3">
      <c r="A117" s="18">
        <v>45023</v>
      </c>
      <c r="B117" s="19" t="s">
        <v>15</v>
      </c>
      <c r="C117" s="20" t="s">
        <v>9</v>
      </c>
      <c r="D117" s="21">
        <v>131.16999999999999</v>
      </c>
      <c r="E117" s="21">
        <v>30.08</v>
      </c>
      <c r="F117" s="22">
        <v>2</v>
      </c>
      <c r="G117" s="20" t="s">
        <v>17</v>
      </c>
      <c r="H117" s="20" t="s">
        <v>135</v>
      </c>
      <c r="I117" s="23">
        <f t="shared" si="2"/>
        <v>65.584999999999994</v>
      </c>
      <c r="J117" s="28">
        <f t="shared" si="3"/>
        <v>0</v>
      </c>
    </row>
    <row r="118" spans="1:10" ht="15.75" customHeight="1" x14ac:dyDescent="0.3">
      <c r="A118" s="18">
        <v>45017</v>
      </c>
      <c r="B118" s="19" t="s">
        <v>21</v>
      </c>
      <c r="C118" s="20" t="s">
        <v>38</v>
      </c>
      <c r="D118" s="21">
        <v>100.47</v>
      </c>
      <c r="E118" s="21">
        <v>29.21</v>
      </c>
      <c r="F118" s="22">
        <v>1</v>
      </c>
      <c r="G118" s="20" t="s">
        <v>17</v>
      </c>
      <c r="H118" s="20" t="s">
        <v>136</v>
      </c>
      <c r="I118" s="23">
        <f t="shared" si="2"/>
        <v>100.47</v>
      </c>
      <c r="J118" s="28">
        <f t="shared" si="3"/>
        <v>0</v>
      </c>
    </row>
    <row r="119" spans="1:10" ht="15.75" customHeight="1" x14ac:dyDescent="0.3">
      <c r="A119" s="18">
        <v>44957</v>
      </c>
      <c r="B119" s="19" t="s">
        <v>12</v>
      </c>
      <c r="C119" s="20" t="s">
        <v>16</v>
      </c>
      <c r="D119" s="21">
        <v>291.37</v>
      </c>
      <c r="E119" s="21">
        <v>123.32</v>
      </c>
      <c r="F119" s="22">
        <v>3</v>
      </c>
      <c r="G119" s="20" t="s">
        <v>10</v>
      </c>
      <c r="H119" s="20" t="s">
        <v>137</v>
      </c>
      <c r="I119" s="23">
        <f t="shared" si="2"/>
        <v>97.123333333333335</v>
      </c>
      <c r="J119" s="28">
        <f t="shared" si="3"/>
        <v>1</v>
      </c>
    </row>
    <row r="120" spans="1:10" ht="15.75" customHeight="1" x14ac:dyDescent="0.3">
      <c r="A120" s="18">
        <v>44993</v>
      </c>
      <c r="B120" s="19" t="s">
        <v>8</v>
      </c>
      <c r="C120" s="20" t="s">
        <v>9</v>
      </c>
      <c r="D120" s="21">
        <v>282.55</v>
      </c>
      <c r="E120" s="21">
        <v>64.7</v>
      </c>
      <c r="F120" s="22">
        <v>18</v>
      </c>
      <c r="G120" s="20" t="s">
        <v>17</v>
      </c>
      <c r="H120" s="20" t="s">
        <v>138</v>
      </c>
      <c r="I120" s="23">
        <f t="shared" si="2"/>
        <v>15.697222222222223</v>
      </c>
      <c r="J120" s="28">
        <f t="shared" si="3"/>
        <v>0</v>
      </c>
    </row>
    <row r="121" spans="1:10" ht="15.75" customHeight="1" x14ac:dyDescent="0.3">
      <c r="A121" s="18">
        <v>45268</v>
      </c>
      <c r="B121" s="19" t="s">
        <v>21</v>
      </c>
      <c r="C121" s="20" t="s">
        <v>26</v>
      </c>
      <c r="D121" s="21">
        <v>378.35</v>
      </c>
      <c r="E121" s="21">
        <v>294.45</v>
      </c>
      <c r="F121" s="22">
        <v>14</v>
      </c>
      <c r="G121" s="20" t="s">
        <v>10</v>
      </c>
      <c r="H121" s="20" t="s">
        <v>139</v>
      </c>
      <c r="I121" s="23">
        <f t="shared" si="2"/>
        <v>27.025000000000002</v>
      </c>
      <c r="J121" s="28">
        <f t="shared" si="3"/>
        <v>1</v>
      </c>
    </row>
    <row r="122" spans="1:10" ht="15.75" customHeight="1" x14ac:dyDescent="0.3">
      <c r="A122" s="18">
        <v>44968</v>
      </c>
      <c r="B122" s="19" t="s">
        <v>12</v>
      </c>
      <c r="C122" s="20" t="s">
        <v>38</v>
      </c>
      <c r="D122" s="21">
        <v>14.14</v>
      </c>
      <c r="E122" s="21">
        <v>4.5</v>
      </c>
      <c r="F122" s="22">
        <v>0</v>
      </c>
      <c r="G122" s="20" t="s">
        <v>17</v>
      </c>
      <c r="H122" s="20" t="s">
        <v>140</v>
      </c>
      <c r="I122" s="23">
        <f t="shared" si="2"/>
        <v>0</v>
      </c>
      <c r="J122" s="28">
        <f t="shared" si="3"/>
        <v>0</v>
      </c>
    </row>
    <row r="123" spans="1:10" ht="15.75" customHeight="1" x14ac:dyDescent="0.3">
      <c r="A123" s="18">
        <v>44958</v>
      </c>
      <c r="B123" s="19" t="s">
        <v>15</v>
      </c>
      <c r="C123" s="20" t="s">
        <v>9</v>
      </c>
      <c r="D123" s="21">
        <v>339.34</v>
      </c>
      <c r="E123" s="21">
        <v>72.930000000000007</v>
      </c>
      <c r="F123" s="22">
        <v>3</v>
      </c>
      <c r="G123" s="20" t="s">
        <v>10</v>
      </c>
      <c r="H123" s="20" t="s">
        <v>141</v>
      </c>
      <c r="I123" s="23">
        <f t="shared" si="2"/>
        <v>113.11333333333333</v>
      </c>
      <c r="J123" s="28">
        <f t="shared" si="3"/>
        <v>1</v>
      </c>
    </row>
    <row r="124" spans="1:10" ht="15.75" customHeight="1" x14ac:dyDescent="0.3">
      <c r="A124" s="18">
        <v>44928</v>
      </c>
      <c r="B124" s="19" t="s">
        <v>12</v>
      </c>
      <c r="C124" s="20" t="s">
        <v>38</v>
      </c>
      <c r="D124" s="21">
        <v>65.37</v>
      </c>
      <c r="E124" s="21">
        <v>34.46</v>
      </c>
      <c r="F124" s="22">
        <v>1</v>
      </c>
      <c r="G124" s="20" t="s">
        <v>10</v>
      </c>
      <c r="H124" s="20" t="s">
        <v>142</v>
      </c>
      <c r="I124" s="23">
        <f t="shared" si="2"/>
        <v>65.37</v>
      </c>
      <c r="J124" s="28">
        <f t="shared" si="3"/>
        <v>1</v>
      </c>
    </row>
    <row r="125" spans="1:10" ht="15.75" customHeight="1" x14ac:dyDescent="0.3">
      <c r="A125" s="18">
        <v>45105</v>
      </c>
      <c r="B125" s="19" t="s">
        <v>15</v>
      </c>
      <c r="C125" s="20" t="s">
        <v>16</v>
      </c>
      <c r="D125" s="21">
        <v>355.2</v>
      </c>
      <c r="E125" s="21">
        <v>204.39</v>
      </c>
      <c r="F125" s="22">
        <v>32</v>
      </c>
      <c r="G125" s="20" t="s">
        <v>17</v>
      </c>
      <c r="H125" s="20" t="s">
        <v>143</v>
      </c>
      <c r="I125" s="23">
        <f t="shared" si="2"/>
        <v>11.1</v>
      </c>
      <c r="J125" s="28">
        <f t="shared" si="3"/>
        <v>0</v>
      </c>
    </row>
    <row r="126" spans="1:10" ht="15.75" customHeight="1" x14ac:dyDescent="0.3">
      <c r="A126" s="18">
        <v>45225</v>
      </c>
      <c r="B126" s="19" t="s">
        <v>12</v>
      </c>
      <c r="C126" s="20" t="s">
        <v>23</v>
      </c>
      <c r="D126" s="21">
        <v>497.38</v>
      </c>
      <c r="E126" s="21">
        <v>101.17</v>
      </c>
      <c r="F126" s="22">
        <v>9</v>
      </c>
      <c r="G126" s="20" t="s">
        <v>10</v>
      </c>
      <c r="H126" s="20" t="s">
        <v>144</v>
      </c>
      <c r="I126" s="23">
        <f t="shared" si="2"/>
        <v>55.264444444444443</v>
      </c>
      <c r="J126" s="28">
        <f t="shared" si="3"/>
        <v>1</v>
      </c>
    </row>
    <row r="127" spans="1:10" ht="15.75" customHeight="1" x14ac:dyDescent="0.3">
      <c r="A127" s="18">
        <v>45267</v>
      </c>
      <c r="B127" s="19" t="s">
        <v>21</v>
      </c>
      <c r="C127" s="20" t="s">
        <v>16</v>
      </c>
      <c r="D127" s="21">
        <v>176.86</v>
      </c>
      <c r="E127" s="21">
        <v>44.48</v>
      </c>
      <c r="F127" s="22">
        <v>7</v>
      </c>
      <c r="G127" s="20" t="s">
        <v>10</v>
      </c>
      <c r="H127" s="20" t="s">
        <v>145</v>
      </c>
      <c r="I127" s="23">
        <f t="shared" si="2"/>
        <v>25.265714285714289</v>
      </c>
      <c r="J127" s="28">
        <f t="shared" si="3"/>
        <v>1</v>
      </c>
    </row>
    <row r="128" spans="1:10" ht="15.75" customHeight="1" x14ac:dyDescent="0.3">
      <c r="A128" s="18">
        <v>45021</v>
      </c>
      <c r="B128" s="19" t="s">
        <v>21</v>
      </c>
      <c r="C128" s="20" t="s">
        <v>16</v>
      </c>
      <c r="D128" s="21">
        <v>473.19</v>
      </c>
      <c r="E128" s="21">
        <v>98.09</v>
      </c>
      <c r="F128" s="22">
        <v>5</v>
      </c>
      <c r="G128" s="20" t="s">
        <v>10</v>
      </c>
      <c r="H128" s="20" t="s">
        <v>146</v>
      </c>
      <c r="I128" s="23">
        <f t="shared" si="2"/>
        <v>94.638000000000005</v>
      </c>
      <c r="J128" s="28">
        <f t="shared" si="3"/>
        <v>1</v>
      </c>
    </row>
    <row r="129" spans="1:10" ht="15.75" customHeight="1" x14ac:dyDescent="0.3">
      <c r="A129" s="18">
        <v>45004</v>
      </c>
      <c r="B129" s="19" t="s">
        <v>12</v>
      </c>
      <c r="C129" s="20" t="s">
        <v>23</v>
      </c>
      <c r="D129" s="21">
        <v>147.41999999999999</v>
      </c>
      <c r="E129" s="21">
        <v>52.21</v>
      </c>
      <c r="F129" s="22">
        <v>2</v>
      </c>
      <c r="G129" s="20" t="s">
        <v>17</v>
      </c>
      <c r="H129" s="20" t="s">
        <v>147</v>
      </c>
      <c r="I129" s="23">
        <f t="shared" si="2"/>
        <v>73.709999999999994</v>
      </c>
      <c r="J129" s="28">
        <f t="shared" si="3"/>
        <v>0</v>
      </c>
    </row>
    <row r="130" spans="1:10" ht="15.75" customHeight="1" x14ac:dyDescent="0.3">
      <c r="A130" s="18">
        <v>44953</v>
      </c>
      <c r="B130" s="19" t="s">
        <v>21</v>
      </c>
      <c r="C130" s="20" t="s">
        <v>23</v>
      </c>
      <c r="D130" s="21">
        <v>492.43</v>
      </c>
      <c r="E130" s="21">
        <v>121</v>
      </c>
      <c r="F130" s="22">
        <v>5</v>
      </c>
      <c r="G130" s="20" t="s">
        <v>10</v>
      </c>
      <c r="H130" s="20" t="s">
        <v>148</v>
      </c>
      <c r="I130" s="23">
        <f t="shared" ref="I130:I193" si="4">IF(F130=0, 0, D130/F130)</f>
        <v>98.486000000000004</v>
      </c>
      <c r="J130" s="28">
        <f t="shared" si="3"/>
        <v>1</v>
      </c>
    </row>
    <row r="131" spans="1:10" ht="15.75" customHeight="1" x14ac:dyDescent="0.3">
      <c r="A131" s="18">
        <v>44985</v>
      </c>
      <c r="B131" s="19" t="s">
        <v>8</v>
      </c>
      <c r="C131" s="20" t="s">
        <v>13</v>
      </c>
      <c r="D131" s="21">
        <v>200.39</v>
      </c>
      <c r="E131" s="21">
        <v>56.59</v>
      </c>
      <c r="F131" s="22">
        <v>3</v>
      </c>
      <c r="G131" s="20" t="s">
        <v>10</v>
      </c>
      <c r="H131" s="20" t="s">
        <v>149</v>
      </c>
      <c r="I131" s="23">
        <f t="shared" si="4"/>
        <v>66.796666666666667</v>
      </c>
      <c r="J131" s="28">
        <f t="shared" ref="J131:J194" si="5">IF(G131="Returning", 1, 0)</f>
        <v>1</v>
      </c>
    </row>
    <row r="132" spans="1:10" ht="15.75" customHeight="1" x14ac:dyDescent="0.3">
      <c r="A132" s="18">
        <v>44961</v>
      </c>
      <c r="B132" s="19" t="s">
        <v>12</v>
      </c>
      <c r="C132" s="20" t="s">
        <v>13</v>
      </c>
      <c r="D132" s="21">
        <v>394.43</v>
      </c>
      <c r="E132" s="21">
        <v>122.18</v>
      </c>
      <c r="F132" s="22">
        <v>4</v>
      </c>
      <c r="G132" s="20" t="s">
        <v>10</v>
      </c>
      <c r="H132" s="20" t="s">
        <v>150</v>
      </c>
      <c r="I132" s="23">
        <f t="shared" si="4"/>
        <v>98.607500000000002</v>
      </c>
      <c r="J132" s="28">
        <f t="shared" si="5"/>
        <v>1</v>
      </c>
    </row>
    <row r="133" spans="1:10" ht="15.75" customHeight="1" x14ac:dyDescent="0.3">
      <c r="A133" s="18">
        <v>45128</v>
      </c>
      <c r="B133" s="19" t="s">
        <v>21</v>
      </c>
      <c r="C133" s="20" t="s">
        <v>13</v>
      </c>
      <c r="D133" s="21">
        <v>60.14</v>
      </c>
      <c r="E133" s="21">
        <v>55.7</v>
      </c>
      <c r="F133" s="22">
        <v>0</v>
      </c>
      <c r="G133" s="20" t="s">
        <v>17</v>
      </c>
      <c r="H133" s="20" t="s">
        <v>151</v>
      </c>
      <c r="I133" s="23">
        <f t="shared" si="4"/>
        <v>0</v>
      </c>
      <c r="J133" s="28">
        <f t="shared" si="5"/>
        <v>0</v>
      </c>
    </row>
    <row r="134" spans="1:10" ht="15.75" customHeight="1" x14ac:dyDescent="0.3">
      <c r="A134" s="18">
        <v>45215</v>
      </c>
      <c r="B134" s="19" t="s">
        <v>12</v>
      </c>
      <c r="C134" s="20" t="s">
        <v>16</v>
      </c>
      <c r="D134" s="21">
        <v>254.03</v>
      </c>
      <c r="E134" s="21">
        <v>67.09</v>
      </c>
      <c r="F134" s="22">
        <v>3</v>
      </c>
      <c r="G134" s="20" t="s">
        <v>10</v>
      </c>
      <c r="H134" s="20" t="s">
        <v>152</v>
      </c>
      <c r="I134" s="23">
        <f t="shared" si="4"/>
        <v>84.676666666666662</v>
      </c>
      <c r="J134" s="28">
        <f t="shared" si="5"/>
        <v>1</v>
      </c>
    </row>
    <row r="135" spans="1:10" ht="15.75" customHeight="1" x14ac:dyDescent="0.3">
      <c r="A135" s="18">
        <v>45253</v>
      </c>
      <c r="B135" s="19" t="s">
        <v>21</v>
      </c>
      <c r="C135" s="20" t="s">
        <v>9</v>
      </c>
      <c r="D135" s="21">
        <v>193.95</v>
      </c>
      <c r="E135" s="21">
        <v>55.9</v>
      </c>
      <c r="F135" s="22">
        <v>2</v>
      </c>
      <c r="G135" s="20" t="s">
        <v>10</v>
      </c>
      <c r="H135" s="20" t="s">
        <v>153</v>
      </c>
      <c r="I135" s="23">
        <f t="shared" si="4"/>
        <v>96.974999999999994</v>
      </c>
      <c r="J135" s="28">
        <f t="shared" si="5"/>
        <v>1</v>
      </c>
    </row>
    <row r="136" spans="1:10" ht="15.75" customHeight="1" x14ac:dyDescent="0.3">
      <c r="A136" s="18">
        <v>45248</v>
      </c>
      <c r="B136" s="19" t="s">
        <v>21</v>
      </c>
      <c r="C136" s="20" t="s">
        <v>26</v>
      </c>
      <c r="D136" s="21">
        <v>230.66</v>
      </c>
      <c r="E136" s="21">
        <v>143.44999999999999</v>
      </c>
      <c r="F136" s="22">
        <v>15</v>
      </c>
      <c r="G136" s="20" t="s">
        <v>10</v>
      </c>
      <c r="H136" s="20" t="s">
        <v>154</v>
      </c>
      <c r="I136" s="23">
        <f t="shared" si="4"/>
        <v>15.377333333333333</v>
      </c>
      <c r="J136" s="28">
        <f t="shared" si="5"/>
        <v>1</v>
      </c>
    </row>
    <row r="137" spans="1:10" ht="15.75" customHeight="1" x14ac:dyDescent="0.3">
      <c r="A137" s="18">
        <v>44984</v>
      </c>
      <c r="B137" s="19" t="s">
        <v>15</v>
      </c>
      <c r="C137" s="20" t="s">
        <v>23</v>
      </c>
      <c r="D137" s="21">
        <v>360.71</v>
      </c>
      <c r="E137" s="21">
        <v>77.3</v>
      </c>
      <c r="F137" s="22">
        <v>6</v>
      </c>
      <c r="G137" s="20" t="s">
        <v>10</v>
      </c>
      <c r="H137" s="20" t="s">
        <v>155</v>
      </c>
      <c r="I137" s="23">
        <f t="shared" si="4"/>
        <v>60.118333333333332</v>
      </c>
      <c r="J137" s="28">
        <f t="shared" si="5"/>
        <v>1</v>
      </c>
    </row>
    <row r="138" spans="1:10" ht="15.75" customHeight="1" x14ac:dyDescent="0.3">
      <c r="A138" s="18">
        <v>45282</v>
      </c>
      <c r="B138" s="19" t="s">
        <v>21</v>
      </c>
      <c r="C138" s="20" t="s">
        <v>9</v>
      </c>
      <c r="D138" s="21">
        <v>92.3</v>
      </c>
      <c r="E138" s="21">
        <v>62</v>
      </c>
      <c r="F138" s="22">
        <v>1</v>
      </c>
      <c r="G138" s="20" t="s">
        <v>10</v>
      </c>
      <c r="H138" s="20" t="s">
        <v>156</v>
      </c>
      <c r="I138" s="23">
        <f t="shared" si="4"/>
        <v>92.3</v>
      </c>
      <c r="J138" s="28">
        <f t="shared" si="5"/>
        <v>1</v>
      </c>
    </row>
    <row r="139" spans="1:10" ht="15.75" customHeight="1" x14ac:dyDescent="0.3">
      <c r="A139" s="18">
        <v>45201</v>
      </c>
      <c r="B139" s="19" t="s">
        <v>8</v>
      </c>
      <c r="C139" s="20" t="s">
        <v>9</v>
      </c>
      <c r="D139" s="21">
        <v>218.12</v>
      </c>
      <c r="E139" s="21">
        <v>56.09</v>
      </c>
      <c r="F139" s="22">
        <v>2</v>
      </c>
      <c r="G139" s="20" t="s">
        <v>17</v>
      </c>
      <c r="H139" s="20" t="s">
        <v>157</v>
      </c>
      <c r="I139" s="23">
        <f t="shared" si="4"/>
        <v>109.06</v>
      </c>
      <c r="J139" s="28">
        <f t="shared" si="5"/>
        <v>0</v>
      </c>
    </row>
    <row r="140" spans="1:10" ht="15.75" customHeight="1" x14ac:dyDescent="0.3">
      <c r="A140" s="18">
        <v>45071</v>
      </c>
      <c r="B140" s="19" t="s">
        <v>21</v>
      </c>
      <c r="C140" s="20" t="s">
        <v>13</v>
      </c>
      <c r="D140" s="21">
        <v>378.45</v>
      </c>
      <c r="E140" s="21">
        <v>81.540000000000006</v>
      </c>
      <c r="F140" s="22">
        <v>5</v>
      </c>
      <c r="G140" s="20" t="s">
        <v>17</v>
      </c>
      <c r="H140" s="20" t="s">
        <v>158</v>
      </c>
      <c r="I140" s="23">
        <f t="shared" si="4"/>
        <v>75.69</v>
      </c>
      <c r="J140" s="28">
        <f t="shared" si="5"/>
        <v>0</v>
      </c>
    </row>
    <row r="141" spans="1:10" ht="15.75" customHeight="1" x14ac:dyDescent="0.3">
      <c r="A141" s="18">
        <v>45158</v>
      </c>
      <c r="B141" s="19" t="s">
        <v>12</v>
      </c>
      <c r="C141" s="20" t="s">
        <v>38</v>
      </c>
      <c r="D141" s="21">
        <v>218.58</v>
      </c>
      <c r="E141" s="21">
        <v>217.66</v>
      </c>
      <c r="F141" s="22">
        <v>11</v>
      </c>
      <c r="G141" s="20" t="s">
        <v>10</v>
      </c>
      <c r="H141" s="20" t="s">
        <v>159</v>
      </c>
      <c r="I141" s="23">
        <f t="shared" si="4"/>
        <v>19.870909090909091</v>
      </c>
      <c r="J141" s="28">
        <f t="shared" si="5"/>
        <v>1</v>
      </c>
    </row>
    <row r="142" spans="1:10" ht="15.75" customHeight="1" x14ac:dyDescent="0.3">
      <c r="A142" s="18">
        <v>45056</v>
      </c>
      <c r="B142" s="19" t="s">
        <v>8</v>
      </c>
      <c r="C142" s="20" t="s">
        <v>9</v>
      </c>
      <c r="D142" s="21">
        <v>261.02</v>
      </c>
      <c r="E142" s="21">
        <v>58.12</v>
      </c>
      <c r="F142" s="22">
        <v>7</v>
      </c>
      <c r="G142" s="20" t="s">
        <v>17</v>
      </c>
      <c r="H142" s="20" t="s">
        <v>160</v>
      </c>
      <c r="I142" s="23">
        <f t="shared" si="4"/>
        <v>37.288571428571423</v>
      </c>
      <c r="J142" s="28">
        <f t="shared" si="5"/>
        <v>0</v>
      </c>
    </row>
    <row r="143" spans="1:10" ht="15.75" customHeight="1" x14ac:dyDescent="0.3">
      <c r="A143" s="18">
        <v>44981</v>
      </c>
      <c r="B143" s="19" t="s">
        <v>8</v>
      </c>
      <c r="C143" s="20" t="s">
        <v>23</v>
      </c>
      <c r="D143" s="21">
        <v>191.34</v>
      </c>
      <c r="E143" s="21">
        <v>39.19</v>
      </c>
      <c r="F143" s="22">
        <v>7</v>
      </c>
      <c r="G143" s="20" t="s">
        <v>17</v>
      </c>
      <c r="H143" s="20" t="s">
        <v>161</v>
      </c>
      <c r="I143" s="23">
        <f t="shared" si="4"/>
        <v>27.334285714285716</v>
      </c>
      <c r="J143" s="28">
        <f t="shared" si="5"/>
        <v>0</v>
      </c>
    </row>
    <row r="144" spans="1:10" ht="15.75" customHeight="1" x14ac:dyDescent="0.3">
      <c r="A144" s="18">
        <v>45219</v>
      </c>
      <c r="B144" s="19" t="s">
        <v>21</v>
      </c>
      <c r="C144" s="20" t="s">
        <v>26</v>
      </c>
      <c r="D144" s="21">
        <v>250.61</v>
      </c>
      <c r="E144" s="21">
        <v>85.34</v>
      </c>
      <c r="F144" s="22">
        <v>3</v>
      </c>
      <c r="G144" s="20" t="s">
        <v>17</v>
      </c>
      <c r="H144" s="20" t="s">
        <v>162</v>
      </c>
      <c r="I144" s="23">
        <f t="shared" si="4"/>
        <v>83.536666666666676</v>
      </c>
      <c r="J144" s="28">
        <f t="shared" si="5"/>
        <v>0</v>
      </c>
    </row>
    <row r="145" spans="1:10" ht="15.75" customHeight="1" x14ac:dyDescent="0.3">
      <c r="A145" s="18">
        <v>44959</v>
      </c>
      <c r="B145" s="19" t="s">
        <v>21</v>
      </c>
      <c r="C145" s="20" t="s">
        <v>26</v>
      </c>
      <c r="D145" s="21">
        <v>270.10000000000002</v>
      </c>
      <c r="E145" s="21">
        <v>169.65</v>
      </c>
      <c r="F145" s="22">
        <v>5</v>
      </c>
      <c r="G145" s="20" t="s">
        <v>10</v>
      </c>
      <c r="H145" s="20" t="s">
        <v>163</v>
      </c>
      <c r="I145" s="23">
        <f t="shared" si="4"/>
        <v>54.02</v>
      </c>
      <c r="J145" s="28">
        <f t="shared" si="5"/>
        <v>1</v>
      </c>
    </row>
    <row r="146" spans="1:10" ht="15.75" customHeight="1" x14ac:dyDescent="0.3">
      <c r="A146" s="18">
        <v>45197</v>
      </c>
      <c r="B146" s="19" t="s">
        <v>21</v>
      </c>
      <c r="C146" s="20" t="s">
        <v>38</v>
      </c>
      <c r="D146" s="21">
        <v>258.83999999999997</v>
      </c>
      <c r="E146" s="21">
        <v>77.650000000000006</v>
      </c>
      <c r="F146" s="22">
        <v>3</v>
      </c>
      <c r="G146" s="20" t="s">
        <v>10</v>
      </c>
      <c r="H146" s="20" t="s">
        <v>164</v>
      </c>
      <c r="I146" s="23">
        <f t="shared" si="4"/>
        <v>86.279999999999987</v>
      </c>
      <c r="J146" s="28">
        <f t="shared" si="5"/>
        <v>1</v>
      </c>
    </row>
    <row r="147" spans="1:10" ht="15.75" customHeight="1" x14ac:dyDescent="0.3">
      <c r="A147" s="18">
        <v>45148</v>
      </c>
      <c r="B147" s="19" t="s">
        <v>21</v>
      </c>
      <c r="C147" s="20" t="s">
        <v>26</v>
      </c>
      <c r="D147" s="21">
        <v>250.7</v>
      </c>
      <c r="E147" s="21">
        <v>57.08</v>
      </c>
      <c r="F147" s="22">
        <v>3</v>
      </c>
      <c r="G147" s="20" t="s">
        <v>17</v>
      </c>
      <c r="H147" s="20" t="s">
        <v>165</v>
      </c>
      <c r="I147" s="23">
        <f t="shared" si="4"/>
        <v>83.566666666666663</v>
      </c>
      <c r="J147" s="28">
        <f t="shared" si="5"/>
        <v>0</v>
      </c>
    </row>
    <row r="148" spans="1:10" ht="15.75" customHeight="1" x14ac:dyDescent="0.3">
      <c r="A148" s="18">
        <v>45267</v>
      </c>
      <c r="B148" s="19" t="s">
        <v>21</v>
      </c>
      <c r="C148" s="20" t="s">
        <v>9</v>
      </c>
      <c r="D148" s="21">
        <v>95.77</v>
      </c>
      <c r="E148" s="21">
        <v>19.920000000000002</v>
      </c>
      <c r="F148" s="22">
        <v>1</v>
      </c>
      <c r="G148" s="20" t="s">
        <v>10</v>
      </c>
      <c r="H148" s="20" t="s">
        <v>166</v>
      </c>
      <c r="I148" s="23">
        <f t="shared" si="4"/>
        <v>95.77</v>
      </c>
      <c r="J148" s="28">
        <f t="shared" si="5"/>
        <v>1</v>
      </c>
    </row>
    <row r="149" spans="1:10" ht="15.75" customHeight="1" x14ac:dyDescent="0.3">
      <c r="A149" s="18">
        <v>45023</v>
      </c>
      <c r="B149" s="19" t="s">
        <v>21</v>
      </c>
      <c r="C149" s="20" t="s">
        <v>23</v>
      </c>
      <c r="D149" s="21">
        <v>98.27</v>
      </c>
      <c r="E149" s="21">
        <v>82.71</v>
      </c>
      <c r="F149" s="22">
        <v>9</v>
      </c>
      <c r="G149" s="20" t="s">
        <v>10</v>
      </c>
      <c r="H149" s="20" t="s">
        <v>167</v>
      </c>
      <c r="I149" s="23">
        <f t="shared" si="4"/>
        <v>10.918888888888889</v>
      </c>
      <c r="J149" s="28">
        <f t="shared" si="5"/>
        <v>1</v>
      </c>
    </row>
    <row r="150" spans="1:10" ht="15.75" customHeight="1" x14ac:dyDescent="0.3">
      <c r="A150" s="18">
        <v>45132</v>
      </c>
      <c r="B150" s="19" t="s">
        <v>15</v>
      </c>
      <c r="C150" s="20" t="s">
        <v>23</v>
      </c>
      <c r="D150" s="21">
        <v>113.24</v>
      </c>
      <c r="E150" s="21">
        <v>83.24</v>
      </c>
      <c r="F150" s="22">
        <v>1</v>
      </c>
      <c r="G150" s="20" t="s">
        <v>17</v>
      </c>
      <c r="H150" s="20" t="s">
        <v>168</v>
      </c>
      <c r="I150" s="23">
        <f t="shared" si="4"/>
        <v>113.24</v>
      </c>
      <c r="J150" s="28">
        <f t="shared" si="5"/>
        <v>0</v>
      </c>
    </row>
    <row r="151" spans="1:10" ht="15.75" customHeight="1" x14ac:dyDescent="0.3">
      <c r="A151" s="18">
        <v>45132</v>
      </c>
      <c r="B151" s="19" t="s">
        <v>12</v>
      </c>
      <c r="C151" s="20" t="s">
        <v>23</v>
      </c>
      <c r="D151" s="21">
        <v>213.46</v>
      </c>
      <c r="E151" s="21">
        <v>69.84</v>
      </c>
      <c r="F151" s="22">
        <v>3</v>
      </c>
      <c r="G151" s="20" t="s">
        <v>17</v>
      </c>
      <c r="H151" s="20" t="s">
        <v>169</v>
      </c>
      <c r="I151" s="23">
        <f t="shared" si="4"/>
        <v>71.153333333333336</v>
      </c>
      <c r="J151" s="28">
        <f t="shared" si="5"/>
        <v>0</v>
      </c>
    </row>
    <row r="152" spans="1:10" ht="15.75" customHeight="1" x14ac:dyDescent="0.3">
      <c r="A152" s="18">
        <v>45171</v>
      </c>
      <c r="B152" s="19" t="s">
        <v>12</v>
      </c>
      <c r="C152" s="20" t="s">
        <v>9</v>
      </c>
      <c r="D152" s="21">
        <v>198.32</v>
      </c>
      <c r="E152" s="21">
        <v>102.91</v>
      </c>
      <c r="F152" s="22">
        <v>3</v>
      </c>
      <c r="G152" s="20" t="s">
        <v>10</v>
      </c>
      <c r="H152" s="20" t="s">
        <v>170</v>
      </c>
      <c r="I152" s="23">
        <f t="shared" si="4"/>
        <v>66.106666666666669</v>
      </c>
      <c r="J152" s="28">
        <f t="shared" si="5"/>
        <v>1</v>
      </c>
    </row>
    <row r="153" spans="1:10" ht="15.75" customHeight="1" x14ac:dyDescent="0.3">
      <c r="A153" s="18">
        <v>45257</v>
      </c>
      <c r="B153" s="19" t="s">
        <v>21</v>
      </c>
      <c r="C153" s="20" t="s">
        <v>38</v>
      </c>
      <c r="D153" s="21">
        <v>412.72</v>
      </c>
      <c r="E153" s="21">
        <v>83.28</v>
      </c>
      <c r="F153" s="22">
        <v>19</v>
      </c>
      <c r="G153" s="20" t="s">
        <v>17</v>
      </c>
      <c r="H153" s="20" t="s">
        <v>171</v>
      </c>
      <c r="I153" s="23">
        <f t="shared" si="4"/>
        <v>21.722105263157896</v>
      </c>
      <c r="J153" s="28">
        <f t="shared" si="5"/>
        <v>0</v>
      </c>
    </row>
    <row r="154" spans="1:10" ht="15.75" customHeight="1" x14ac:dyDescent="0.3">
      <c r="A154" s="18">
        <v>45217</v>
      </c>
      <c r="B154" s="19" t="s">
        <v>8</v>
      </c>
      <c r="C154" s="20" t="s">
        <v>38</v>
      </c>
      <c r="D154" s="21">
        <v>392.59</v>
      </c>
      <c r="E154" s="21">
        <v>237.71</v>
      </c>
      <c r="F154" s="22">
        <v>6</v>
      </c>
      <c r="G154" s="20" t="s">
        <v>10</v>
      </c>
      <c r="H154" s="20" t="s">
        <v>172</v>
      </c>
      <c r="I154" s="23">
        <f t="shared" si="4"/>
        <v>65.431666666666658</v>
      </c>
      <c r="J154" s="28">
        <f t="shared" si="5"/>
        <v>1</v>
      </c>
    </row>
    <row r="155" spans="1:10" ht="15.75" customHeight="1" x14ac:dyDescent="0.3">
      <c r="A155" s="18">
        <v>45158</v>
      </c>
      <c r="B155" s="19" t="s">
        <v>15</v>
      </c>
      <c r="C155" s="20" t="s">
        <v>26</v>
      </c>
      <c r="D155" s="21">
        <v>123.71</v>
      </c>
      <c r="E155" s="21">
        <v>40.24</v>
      </c>
      <c r="F155" s="22">
        <v>1</v>
      </c>
      <c r="G155" s="20" t="s">
        <v>10</v>
      </c>
      <c r="H155" s="20" t="s">
        <v>173</v>
      </c>
      <c r="I155" s="23">
        <f t="shared" si="4"/>
        <v>123.71</v>
      </c>
      <c r="J155" s="28">
        <f t="shared" si="5"/>
        <v>1</v>
      </c>
    </row>
    <row r="156" spans="1:10" ht="15.75" customHeight="1" x14ac:dyDescent="0.3">
      <c r="A156" s="18">
        <v>45249</v>
      </c>
      <c r="B156" s="19" t="s">
        <v>21</v>
      </c>
      <c r="C156" s="20" t="s">
        <v>26</v>
      </c>
      <c r="D156" s="21">
        <v>40.299999999999997</v>
      </c>
      <c r="E156" s="21">
        <v>21.48</v>
      </c>
      <c r="F156" s="22">
        <v>0</v>
      </c>
      <c r="G156" s="20" t="s">
        <v>17</v>
      </c>
      <c r="H156" s="20" t="s">
        <v>174</v>
      </c>
      <c r="I156" s="23">
        <f t="shared" si="4"/>
        <v>0</v>
      </c>
      <c r="J156" s="28">
        <f t="shared" si="5"/>
        <v>0</v>
      </c>
    </row>
    <row r="157" spans="1:10" ht="15.75" customHeight="1" x14ac:dyDescent="0.3">
      <c r="A157" s="18">
        <v>45268</v>
      </c>
      <c r="B157" s="19" t="s">
        <v>15</v>
      </c>
      <c r="C157" s="20" t="s">
        <v>16</v>
      </c>
      <c r="D157" s="21">
        <v>97.95</v>
      </c>
      <c r="E157" s="21">
        <v>26.26</v>
      </c>
      <c r="F157" s="22">
        <v>2</v>
      </c>
      <c r="G157" s="20" t="s">
        <v>10</v>
      </c>
      <c r="H157" s="20" t="s">
        <v>175</v>
      </c>
      <c r="I157" s="23">
        <f t="shared" si="4"/>
        <v>48.975000000000001</v>
      </c>
      <c r="J157" s="28">
        <f t="shared" si="5"/>
        <v>1</v>
      </c>
    </row>
    <row r="158" spans="1:10" ht="15.75" customHeight="1" x14ac:dyDescent="0.3">
      <c r="A158" s="18">
        <v>45285</v>
      </c>
      <c r="B158" s="19" t="s">
        <v>21</v>
      </c>
      <c r="C158" s="20" t="s">
        <v>23</v>
      </c>
      <c r="D158" s="21">
        <v>163.6</v>
      </c>
      <c r="E158" s="21">
        <v>49.4</v>
      </c>
      <c r="F158" s="22">
        <v>3</v>
      </c>
      <c r="G158" s="20" t="s">
        <v>10</v>
      </c>
      <c r="H158" s="20" t="s">
        <v>176</v>
      </c>
      <c r="I158" s="23">
        <f t="shared" si="4"/>
        <v>54.533333333333331</v>
      </c>
      <c r="J158" s="28">
        <f t="shared" si="5"/>
        <v>1</v>
      </c>
    </row>
    <row r="159" spans="1:10" ht="15.75" customHeight="1" x14ac:dyDescent="0.3">
      <c r="A159" s="18">
        <v>45245</v>
      </c>
      <c r="B159" s="19" t="s">
        <v>12</v>
      </c>
      <c r="C159" s="20" t="s">
        <v>38</v>
      </c>
      <c r="D159" s="21">
        <v>221.44</v>
      </c>
      <c r="E159" s="21">
        <v>56.8</v>
      </c>
      <c r="F159" s="22">
        <v>6</v>
      </c>
      <c r="G159" s="20" t="s">
        <v>17</v>
      </c>
      <c r="H159" s="20" t="s">
        <v>177</v>
      </c>
      <c r="I159" s="23">
        <f t="shared" si="4"/>
        <v>36.906666666666666</v>
      </c>
      <c r="J159" s="28">
        <f t="shared" si="5"/>
        <v>0</v>
      </c>
    </row>
    <row r="160" spans="1:10" ht="15.75" customHeight="1" x14ac:dyDescent="0.3">
      <c r="A160" s="18">
        <v>44927</v>
      </c>
      <c r="B160" s="19" t="s">
        <v>15</v>
      </c>
      <c r="C160" s="20" t="s">
        <v>26</v>
      </c>
      <c r="D160" s="21">
        <v>365.8</v>
      </c>
      <c r="E160" s="21">
        <v>246.17</v>
      </c>
      <c r="F160" s="22">
        <v>8</v>
      </c>
      <c r="G160" s="20" t="s">
        <v>10</v>
      </c>
      <c r="H160" s="20" t="s">
        <v>178</v>
      </c>
      <c r="I160" s="23">
        <f t="shared" si="4"/>
        <v>45.725000000000001</v>
      </c>
      <c r="J160" s="28">
        <f t="shared" si="5"/>
        <v>1</v>
      </c>
    </row>
    <row r="161" spans="1:10" ht="15.75" customHeight="1" x14ac:dyDescent="0.3">
      <c r="A161" s="18">
        <v>45081</v>
      </c>
      <c r="B161" s="19" t="s">
        <v>15</v>
      </c>
      <c r="C161" s="20" t="s">
        <v>26</v>
      </c>
      <c r="D161" s="21">
        <v>359.46</v>
      </c>
      <c r="E161" s="21">
        <v>275.81</v>
      </c>
      <c r="F161" s="22">
        <v>3</v>
      </c>
      <c r="G161" s="20" t="s">
        <v>17</v>
      </c>
      <c r="H161" s="20" t="s">
        <v>179</v>
      </c>
      <c r="I161" s="23">
        <f t="shared" si="4"/>
        <v>119.82</v>
      </c>
      <c r="J161" s="28">
        <f t="shared" si="5"/>
        <v>0</v>
      </c>
    </row>
    <row r="162" spans="1:10" ht="15.75" customHeight="1" x14ac:dyDescent="0.3">
      <c r="A162" s="18">
        <v>45125</v>
      </c>
      <c r="B162" s="19" t="s">
        <v>8</v>
      </c>
      <c r="C162" s="20" t="s">
        <v>9</v>
      </c>
      <c r="D162" s="21">
        <v>465.87</v>
      </c>
      <c r="E162" s="21">
        <v>138.06</v>
      </c>
      <c r="F162" s="22">
        <v>6</v>
      </c>
      <c r="G162" s="20" t="s">
        <v>17</v>
      </c>
      <c r="H162" s="20" t="s">
        <v>180</v>
      </c>
      <c r="I162" s="23">
        <f t="shared" si="4"/>
        <v>77.644999999999996</v>
      </c>
      <c r="J162" s="28">
        <f t="shared" si="5"/>
        <v>0</v>
      </c>
    </row>
    <row r="163" spans="1:10" ht="15.75" customHeight="1" x14ac:dyDescent="0.3">
      <c r="A163" s="18">
        <v>44963</v>
      </c>
      <c r="B163" s="19" t="s">
        <v>8</v>
      </c>
      <c r="C163" s="20" t="s">
        <v>13</v>
      </c>
      <c r="D163" s="21">
        <v>148.18</v>
      </c>
      <c r="E163" s="21">
        <v>46.08</v>
      </c>
      <c r="F163" s="22">
        <v>3</v>
      </c>
      <c r="G163" s="20" t="s">
        <v>17</v>
      </c>
      <c r="H163" s="20" t="s">
        <v>181</v>
      </c>
      <c r="I163" s="23">
        <f t="shared" si="4"/>
        <v>49.393333333333338</v>
      </c>
      <c r="J163" s="28">
        <f t="shared" si="5"/>
        <v>0</v>
      </c>
    </row>
    <row r="164" spans="1:10" ht="15.75" customHeight="1" x14ac:dyDescent="0.3">
      <c r="A164" s="18">
        <v>45181</v>
      </c>
      <c r="B164" s="19" t="s">
        <v>12</v>
      </c>
      <c r="C164" s="20" t="s">
        <v>13</v>
      </c>
      <c r="D164" s="21">
        <v>450.67</v>
      </c>
      <c r="E164" s="21">
        <v>291.43</v>
      </c>
      <c r="F164" s="22">
        <v>9</v>
      </c>
      <c r="G164" s="20" t="s">
        <v>10</v>
      </c>
      <c r="H164" s="20" t="s">
        <v>182</v>
      </c>
      <c r="I164" s="23">
        <f t="shared" si="4"/>
        <v>50.074444444444445</v>
      </c>
      <c r="J164" s="28">
        <f t="shared" si="5"/>
        <v>1</v>
      </c>
    </row>
    <row r="165" spans="1:10" ht="15.75" customHeight="1" x14ac:dyDescent="0.3">
      <c r="A165" s="18">
        <v>45044</v>
      </c>
      <c r="B165" s="19" t="s">
        <v>12</v>
      </c>
      <c r="C165" s="20" t="s">
        <v>16</v>
      </c>
      <c r="D165" s="21">
        <v>35.5</v>
      </c>
      <c r="E165" s="21">
        <v>15.19</v>
      </c>
      <c r="F165" s="22">
        <v>0</v>
      </c>
      <c r="G165" s="20" t="s">
        <v>10</v>
      </c>
      <c r="H165" s="20" t="s">
        <v>183</v>
      </c>
      <c r="I165" s="23">
        <f t="shared" si="4"/>
        <v>0</v>
      </c>
      <c r="J165" s="28">
        <f t="shared" si="5"/>
        <v>1</v>
      </c>
    </row>
    <row r="166" spans="1:10" ht="15.75" customHeight="1" x14ac:dyDescent="0.3">
      <c r="A166" s="18">
        <v>45072</v>
      </c>
      <c r="B166" s="19" t="s">
        <v>15</v>
      </c>
      <c r="C166" s="20" t="s">
        <v>16</v>
      </c>
      <c r="D166" s="21">
        <v>190.65</v>
      </c>
      <c r="E166" s="21">
        <v>43.76</v>
      </c>
      <c r="F166" s="22">
        <v>1</v>
      </c>
      <c r="G166" s="20" t="s">
        <v>17</v>
      </c>
      <c r="H166" s="20" t="s">
        <v>184</v>
      </c>
      <c r="I166" s="23">
        <f t="shared" si="4"/>
        <v>190.65</v>
      </c>
      <c r="J166" s="28">
        <f t="shared" si="5"/>
        <v>0</v>
      </c>
    </row>
    <row r="167" spans="1:10" ht="15.75" customHeight="1" x14ac:dyDescent="0.3">
      <c r="A167" s="18">
        <v>45083</v>
      </c>
      <c r="B167" s="19" t="s">
        <v>12</v>
      </c>
      <c r="C167" s="20" t="s">
        <v>38</v>
      </c>
      <c r="D167" s="21">
        <v>182.47</v>
      </c>
      <c r="E167" s="21">
        <v>50.07</v>
      </c>
      <c r="F167" s="22">
        <v>2</v>
      </c>
      <c r="G167" s="20" t="s">
        <v>17</v>
      </c>
      <c r="H167" s="20" t="s">
        <v>185</v>
      </c>
      <c r="I167" s="23">
        <f t="shared" si="4"/>
        <v>91.234999999999999</v>
      </c>
      <c r="J167" s="28">
        <f t="shared" si="5"/>
        <v>0</v>
      </c>
    </row>
    <row r="168" spans="1:10" ht="15.75" customHeight="1" x14ac:dyDescent="0.3">
      <c r="A168" s="18">
        <v>45191</v>
      </c>
      <c r="B168" s="19" t="s">
        <v>12</v>
      </c>
      <c r="C168" s="20" t="s">
        <v>16</v>
      </c>
      <c r="D168" s="21">
        <v>117.34</v>
      </c>
      <c r="E168" s="21">
        <v>59.24</v>
      </c>
      <c r="F168" s="22">
        <v>1</v>
      </c>
      <c r="G168" s="20" t="s">
        <v>10</v>
      </c>
      <c r="H168" s="20" t="s">
        <v>186</v>
      </c>
      <c r="I168" s="23">
        <f t="shared" si="4"/>
        <v>117.34</v>
      </c>
      <c r="J168" s="28">
        <f t="shared" si="5"/>
        <v>1</v>
      </c>
    </row>
    <row r="169" spans="1:10" ht="15.75" customHeight="1" x14ac:dyDescent="0.3">
      <c r="A169" s="18">
        <v>45139</v>
      </c>
      <c r="B169" s="19" t="s">
        <v>8</v>
      </c>
      <c r="C169" s="20" t="s">
        <v>13</v>
      </c>
      <c r="D169" s="21">
        <v>422.8</v>
      </c>
      <c r="E169" s="21">
        <v>96.16</v>
      </c>
      <c r="F169" s="22">
        <v>6</v>
      </c>
      <c r="G169" s="20" t="s">
        <v>10</v>
      </c>
      <c r="H169" s="20" t="s">
        <v>187</v>
      </c>
      <c r="I169" s="23">
        <f t="shared" si="4"/>
        <v>70.466666666666669</v>
      </c>
      <c r="J169" s="28">
        <f t="shared" si="5"/>
        <v>1</v>
      </c>
    </row>
    <row r="170" spans="1:10" ht="15.75" customHeight="1" x14ac:dyDescent="0.3">
      <c r="A170" s="18">
        <v>44991</v>
      </c>
      <c r="B170" s="19" t="s">
        <v>8</v>
      </c>
      <c r="C170" s="20" t="s">
        <v>9</v>
      </c>
      <c r="D170" s="21">
        <v>285.64</v>
      </c>
      <c r="E170" s="21">
        <v>65.099999999999994</v>
      </c>
      <c r="F170" s="22">
        <v>7</v>
      </c>
      <c r="G170" s="20" t="s">
        <v>17</v>
      </c>
      <c r="H170" s="20" t="s">
        <v>188</v>
      </c>
      <c r="I170" s="23">
        <f t="shared" si="4"/>
        <v>40.805714285714281</v>
      </c>
      <c r="J170" s="28">
        <f t="shared" si="5"/>
        <v>0</v>
      </c>
    </row>
    <row r="171" spans="1:10" ht="15.75" customHeight="1" x14ac:dyDescent="0.3">
      <c r="A171" s="18">
        <v>45279</v>
      </c>
      <c r="B171" s="19" t="s">
        <v>21</v>
      </c>
      <c r="C171" s="20" t="s">
        <v>16</v>
      </c>
      <c r="D171" s="21">
        <v>135.52000000000001</v>
      </c>
      <c r="E171" s="21">
        <v>29.67</v>
      </c>
      <c r="F171" s="22">
        <v>6</v>
      </c>
      <c r="G171" s="20" t="s">
        <v>17</v>
      </c>
      <c r="H171" s="20" t="s">
        <v>189</v>
      </c>
      <c r="I171" s="23">
        <f t="shared" si="4"/>
        <v>22.58666666666667</v>
      </c>
      <c r="J171" s="28">
        <f t="shared" si="5"/>
        <v>0</v>
      </c>
    </row>
    <row r="172" spans="1:10" ht="15.75" customHeight="1" x14ac:dyDescent="0.3">
      <c r="A172" s="18">
        <v>45043</v>
      </c>
      <c r="B172" s="19" t="s">
        <v>12</v>
      </c>
      <c r="C172" s="20" t="s">
        <v>9</v>
      </c>
      <c r="D172" s="21">
        <v>246.84</v>
      </c>
      <c r="E172" s="21">
        <v>70.2</v>
      </c>
      <c r="F172" s="22">
        <v>3</v>
      </c>
      <c r="G172" s="20" t="s">
        <v>10</v>
      </c>
      <c r="H172" s="20" t="s">
        <v>190</v>
      </c>
      <c r="I172" s="23">
        <f t="shared" si="4"/>
        <v>82.28</v>
      </c>
      <c r="J172" s="28">
        <f t="shared" si="5"/>
        <v>1</v>
      </c>
    </row>
    <row r="173" spans="1:10" ht="15.75" customHeight="1" x14ac:dyDescent="0.3">
      <c r="A173" s="18">
        <v>45130</v>
      </c>
      <c r="B173" s="19" t="s">
        <v>21</v>
      </c>
      <c r="C173" s="20" t="s">
        <v>16</v>
      </c>
      <c r="D173" s="21">
        <v>179.03</v>
      </c>
      <c r="E173" s="21">
        <v>36.17</v>
      </c>
      <c r="F173" s="22">
        <v>11</v>
      </c>
      <c r="G173" s="20" t="s">
        <v>17</v>
      </c>
      <c r="H173" s="20" t="s">
        <v>191</v>
      </c>
      <c r="I173" s="23">
        <f t="shared" si="4"/>
        <v>16.275454545454547</v>
      </c>
      <c r="J173" s="28">
        <f t="shared" si="5"/>
        <v>0</v>
      </c>
    </row>
    <row r="174" spans="1:10" ht="15.75" customHeight="1" x14ac:dyDescent="0.3">
      <c r="A174" s="18">
        <v>45189</v>
      </c>
      <c r="B174" s="19" t="s">
        <v>21</v>
      </c>
      <c r="C174" s="20" t="s">
        <v>23</v>
      </c>
      <c r="D174" s="21">
        <v>322.08</v>
      </c>
      <c r="E174" s="21">
        <v>88.53</v>
      </c>
      <c r="F174" s="22">
        <v>3</v>
      </c>
      <c r="G174" s="20" t="s">
        <v>10</v>
      </c>
      <c r="H174" s="20" t="s">
        <v>192</v>
      </c>
      <c r="I174" s="23">
        <f t="shared" si="4"/>
        <v>107.36</v>
      </c>
      <c r="J174" s="28">
        <f t="shared" si="5"/>
        <v>1</v>
      </c>
    </row>
    <row r="175" spans="1:10" ht="15.75" customHeight="1" x14ac:dyDescent="0.3">
      <c r="A175" s="18">
        <v>44931</v>
      </c>
      <c r="B175" s="19" t="s">
        <v>15</v>
      </c>
      <c r="C175" s="20" t="s">
        <v>23</v>
      </c>
      <c r="D175" s="21">
        <v>239.86</v>
      </c>
      <c r="E175" s="21">
        <v>84.21</v>
      </c>
      <c r="F175" s="22">
        <v>3</v>
      </c>
      <c r="G175" s="20" t="s">
        <v>10</v>
      </c>
      <c r="H175" s="20" t="s">
        <v>193</v>
      </c>
      <c r="I175" s="23">
        <f t="shared" si="4"/>
        <v>79.953333333333333</v>
      </c>
      <c r="J175" s="28">
        <f t="shared" si="5"/>
        <v>1</v>
      </c>
    </row>
    <row r="176" spans="1:10" ht="15.75" customHeight="1" x14ac:dyDescent="0.3">
      <c r="A176" s="18">
        <v>44929</v>
      </c>
      <c r="B176" s="19" t="s">
        <v>15</v>
      </c>
      <c r="C176" s="20" t="s">
        <v>23</v>
      </c>
      <c r="D176" s="21">
        <v>162.28</v>
      </c>
      <c r="E176" s="21">
        <v>129.94</v>
      </c>
      <c r="F176" s="22">
        <v>1</v>
      </c>
      <c r="G176" s="20" t="s">
        <v>17</v>
      </c>
      <c r="H176" s="20" t="s">
        <v>194</v>
      </c>
      <c r="I176" s="23">
        <f t="shared" si="4"/>
        <v>162.28</v>
      </c>
      <c r="J176" s="28">
        <f t="shared" si="5"/>
        <v>0</v>
      </c>
    </row>
    <row r="177" spans="1:10" ht="15.75" customHeight="1" x14ac:dyDescent="0.3">
      <c r="A177" s="18">
        <v>44997</v>
      </c>
      <c r="B177" s="19" t="s">
        <v>8</v>
      </c>
      <c r="C177" s="20" t="s">
        <v>26</v>
      </c>
      <c r="D177" s="21">
        <v>366.58</v>
      </c>
      <c r="E177" s="21">
        <v>200.58</v>
      </c>
      <c r="F177" s="22">
        <v>7</v>
      </c>
      <c r="G177" s="20" t="s">
        <v>17</v>
      </c>
      <c r="H177" s="20" t="s">
        <v>195</v>
      </c>
      <c r="I177" s="23">
        <f t="shared" si="4"/>
        <v>52.368571428571428</v>
      </c>
      <c r="J177" s="28">
        <f t="shared" si="5"/>
        <v>0</v>
      </c>
    </row>
    <row r="178" spans="1:10" ht="15.75" customHeight="1" x14ac:dyDescent="0.3">
      <c r="A178" s="18">
        <v>45050</v>
      </c>
      <c r="B178" s="19" t="s">
        <v>21</v>
      </c>
      <c r="C178" s="20" t="s">
        <v>16</v>
      </c>
      <c r="D178" s="21">
        <v>120.19</v>
      </c>
      <c r="E178" s="21">
        <v>85.73</v>
      </c>
      <c r="F178" s="22">
        <v>1</v>
      </c>
      <c r="G178" s="20" t="s">
        <v>17</v>
      </c>
      <c r="H178" s="20" t="s">
        <v>196</v>
      </c>
      <c r="I178" s="23">
        <f t="shared" si="4"/>
        <v>120.19</v>
      </c>
      <c r="J178" s="28">
        <f t="shared" si="5"/>
        <v>0</v>
      </c>
    </row>
    <row r="179" spans="1:10" ht="15.75" customHeight="1" x14ac:dyDescent="0.3">
      <c r="A179" s="18">
        <v>44945</v>
      </c>
      <c r="B179" s="19" t="s">
        <v>8</v>
      </c>
      <c r="C179" s="20" t="s">
        <v>13</v>
      </c>
      <c r="D179" s="21">
        <v>297.5</v>
      </c>
      <c r="E179" s="21">
        <v>125.79</v>
      </c>
      <c r="F179" s="22">
        <v>11</v>
      </c>
      <c r="G179" s="20" t="s">
        <v>10</v>
      </c>
      <c r="H179" s="20" t="s">
        <v>197</v>
      </c>
      <c r="I179" s="23">
        <f t="shared" si="4"/>
        <v>27.045454545454547</v>
      </c>
      <c r="J179" s="28">
        <f t="shared" si="5"/>
        <v>1</v>
      </c>
    </row>
    <row r="180" spans="1:10" ht="15.75" customHeight="1" x14ac:dyDescent="0.3">
      <c r="A180" s="18">
        <v>45195</v>
      </c>
      <c r="B180" s="19" t="s">
        <v>8</v>
      </c>
      <c r="C180" s="20" t="s">
        <v>26</v>
      </c>
      <c r="D180" s="21">
        <v>419.73</v>
      </c>
      <c r="E180" s="21">
        <v>118.97</v>
      </c>
      <c r="F180" s="22">
        <v>6</v>
      </c>
      <c r="G180" s="20" t="s">
        <v>10</v>
      </c>
      <c r="H180" s="20" t="s">
        <v>198</v>
      </c>
      <c r="I180" s="23">
        <f t="shared" si="4"/>
        <v>69.954999999999998</v>
      </c>
      <c r="J180" s="28">
        <f t="shared" si="5"/>
        <v>1</v>
      </c>
    </row>
    <row r="181" spans="1:10" ht="15.75" customHeight="1" x14ac:dyDescent="0.3">
      <c r="A181" s="18">
        <v>45114</v>
      </c>
      <c r="B181" s="19" t="s">
        <v>12</v>
      </c>
      <c r="C181" s="20" t="s">
        <v>23</v>
      </c>
      <c r="D181" s="21">
        <v>471.94</v>
      </c>
      <c r="E181" s="21">
        <v>98.48</v>
      </c>
      <c r="F181" s="22">
        <v>5</v>
      </c>
      <c r="G181" s="20" t="s">
        <v>17</v>
      </c>
      <c r="H181" s="20" t="s">
        <v>199</v>
      </c>
      <c r="I181" s="23">
        <f t="shared" si="4"/>
        <v>94.388000000000005</v>
      </c>
      <c r="J181" s="28">
        <f t="shared" si="5"/>
        <v>0</v>
      </c>
    </row>
    <row r="182" spans="1:10" ht="15.75" customHeight="1" x14ac:dyDescent="0.3">
      <c r="A182" s="18">
        <v>44971</v>
      </c>
      <c r="B182" s="19" t="s">
        <v>21</v>
      </c>
      <c r="C182" s="20" t="s">
        <v>13</v>
      </c>
      <c r="D182" s="21">
        <v>101.28</v>
      </c>
      <c r="E182" s="21">
        <v>39.17</v>
      </c>
      <c r="F182" s="22">
        <v>1</v>
      </c>
      <c r="G182" s="20" t="s">
        <v>17</v>
      </c>
      <c r="H182" s="20" t="s">
        <v>200</v>
      </c>
      <c r="I182" s="23">
        <f t="shared" si="4"/>
        <v>101.28</v>
      </c>
      <c r="J182" s="28">
        <f t="shared" si="5"/>
        <v>0</v>
      </c>
    </row>
    <row r="183" spans="1:10" ht="15.75" customHeight="1" x14ac:dyDescent="0.3">
      <c r="A183" s="18">
        <v>44953</v>
      </c>
      <c r="B183" s="19" t="s">
        <v>12</v>
      </c>
      <c r="C183" s="20" t="s">
        <v>13</v>
      </c>
      <c r="D183" s="21">
        <v>49.45</v>
      </c>
      <c r="E183" s="21">
        <v>11.02</v>
      </c>
      <c r="F183" s="22">
        <v>1</v>
      </c>
      <c r="G183" s="20" t="s">
        <v>10</v>
      </c>
      <c r="H183" s="20" t="s">
        <v>201</v>
      </c>
      <c r="I183" s="23">
        <f t="shared" si="4"/>
        <v>49.45</v>
      </c>
      <c r="J183" s="28">
        <f t="shared" si="5"/>
        <v>1</v>
      </c>
    </row>
    <row r="184" spans="1:10" ht="15.75" customHeight="1" x14ac:dyDescent="0.3">
      <c r="A184" s="18">
        <v>45163</v>
      </c>
      <c r="B184" s="19" t="s">
        <v>12</v>
      </c>
      <c r="C184" s="20" t="s">
        <v>26</v>
      </c>
      <c r="D184" s="21">
        <v>484.92</v>
      </c>
      <c r="E184" s="21">
        <v>149.25</v>
      </c>
      <c r="F184" s="22">
        <v>4</v>
      </c>
      <c r="G184" s="20" t="s">
        <v>17</v>
      </c>
      <c r="H184" s="20" t="s">
        <v>202</v>
      </c>
      <c r="I184" s="23">
        <f t="shared" si="4"/>
        <v>121.23</v>
      </c>
      <c r="J184" s="28">
        <f t="shared" si="5"/>
        <v>0</v>
      </c>
    </row>
    <row r="185" spans="1:10" ht="15.75" customHeight="1" x14ac:dyDescent="0.3">
      <c r="A185" s="18">
        <v>44981</v>
      </c>
      <c r="B185" s="19" t="s">
        <v>8</v>
      </c>
      <c r="C185" s="20" t="s">
        <v>16</v>
      </c>
      <c r="D185" s="21">
        <v>378.95</v>
      </c>
      <c r="E185" s="21">
        <v>84.81</v>
      </c>
      <c r="F185" s="22">
        <v>9</v>
      </c>
      <c r="G185" s="20" t="s">
        <v>17</v>
      </c>
      <c r="H185" s="20" t="s">
        <v>203</v>
      </c>
      <c r="I185" s="23">
        <f t="shared" si="4"/>
        <v>42.105555555555554</v>
      </c>
      <c r="J185" s="28">
        <f t="shared" si="5"/>
        <v>0</v>
      </c>
    </row>
    <row r="186" spans="1:10" ht="15.75" customHeight="1" x14ac:dyDescent="0.3">
      <c r="A186" s="18">
        <v>45248</v>
      </c>
      <c r="B186" s="19" t="s">
        <v>21</v>
      </c>
      <c r="C186" s="20" t="s">
        <v>9</v>
      </c>
      <c r="D186" s="21">
        <v>123.45</v>
      </c>
      <c r="E186" s="21">
        <v>39.78</v>
      </c>
      <c r="F186" s="22">
        <v>2</v>
      </c>
      <c r="G186" s="20" t="s">
        <v>10</v>
      </c>
      <c r="H186" s="20" t="s">
        <v>204</v>
      </c>
      <c r="I186" s="23">
        <f t="shared" si="4"/>
        <v>61.725000000000001</v>
      </c>
      <c r="J186" s="28">
        <f t="shared" si="5"/>
        <v>1</v>
      </c>
    </row>
    <row r="187" spans="1:10" ht="15.75" customHeight="1" x14ac:dyDescent="0.3">
      <c r="A187" s="18">
        <v>44977</v>
      </c>
      <c r="B187" s="19" t="s">
        <v>15</v>
      </c>
      <c r="C187" s="20" t="s">
        <v>9</v>
      </c>
      <c r="D187" s="21">
        <v>94.73</v>
      </c>
      <c r="E187" s="21">
        <v>19.100000000000001</v>
      </c>
      <c r="F187" s="22">
        <v>1</v>
      </c>
      <c r="G187" s="20" t="s">
        <v>10</v>
      </c>
      <c r="H187" s="20" t="s">
        <v>205</v>
      </c>
      <c r="I187" s="23">
        <f t="shared" si="4"/>
        <v>94.73</v>
      </c>
      <c r="J187" s="28">
        <f t="shared" si="5"/>
        <v>1</v>
      </c>
    </row>
    <row r="188" spans="1:10" ht="15.75" customHeight="1" x14ac:dyDescent="0.3">
      <c r="A188" s="18">
        <v>45183</v>
      </c>
      <c r="B188" s="19" t="s">
        <v>12</v>
      </c>
      <c r="C188" s="20" t="s">
        <v>23</v>
      </c>
      <c r="D188" s="21">
        <v>436.6</v>
      </c>
      <c r="E188" s="21">
        <v>97.69</v>
      </c>
      <c r="F188" s="22">
        <v>34</v>
      </c>
      <c r="G188" s="20" t="s">
        <v>10</v>
      </c>
      <c r="H188" s="20" t="s">
        <v>206</v>
      </c>
      <c r="I188" s="23">
        <f t="shared" si="4"/>
        <v>12.841176470588236</v>
      </c>
      <c r="J188" s="28">
        <f t="shared" si="5"/>
        <v>1</v>
      </c>
    </row>
    <row r="189" spans="1:10" ht="15.75" customHeight="1" x14ac:dyDescent="0.3">
      <c r="A189" s="18">
        <v>45220</v>
      </c>
      <c r="B189" s="19" t="s">
        <v>21</v>
      </c>
      <c r="C189" s="20" t="s">
        <v>16</v>
      </c>
      <c r="D189" s="21">
        <v>261.47000000000003</v>
      </c>
      <c r="E189" s="21">
        <v>137.21</v>
      </c>
      <c r="F189" s="22">
        <v>7</v>
      </c>
      <c r="G189" s="20" t="s">
        <v>10</v>
      </c>
      <c r="H189" s="20" t="s">
        <v>207</v>
      </c>
      <c r="I189" s="23">
        <f t="shared" si="4"/>
        <v>37.352857142857147</v>
      </c>
      <c r="J189" s="28">
        <f t="shared" si="5"/>
        <v>1</v>
      </c>
    </row>
    <row r="190" spans="1:10" ht="15.75" customHeight="1" x14ac:dyDescent="0.3">
      <c r="A190" s="18">
        <v>45276</v>
      </c>
      <c r="B190" s="19" t="s">
        <v>21</v>
      </c>
      <c r="C190" s="20" t="s">
        <v>23</v>
      </c>
      <c r="D190" s="21">
        <v>298.36</v>
      </c>
      <c r="E190" s="21">
        <v>133.44999999999999</v>
      </c>
      <c r="F190" s="22">
        <v>4</v>
      </c>
      <c r="G190" s="20" t="s">
        <v>10</v>
      </c>
      <c r="H190" s="20" t="s">
        <v>208</v>
      </c>
      <c r="I190" s="23">
        <f t="shared" si="4"/>
        <v>74.59</v>
      </c>
      <c r="J190" s="28">
        <f t="shared" si="5"/>
        <v>1</v>
      </c>
    </row>
    <row r="191" spans="1:10" ht="15.75" customHeight="1" x14ac:dyDescent="0.3">
      <c r="A191" s="18">
        <v>45148</v>
      </c>
      <c r="B191" s="19" t="s">
        <v>21</v>
      </c>
      <c r="C191" s="20" t="s">
        <v>16</v>
      </c>
      <c r="D191" s="21">
        <v>40.69</v>
      </c>
      <c r="E191" s="21">
        <v>16.12</v>
      </c>
      <c r="F191" s="22">
        <v>2</v>
      </c>
      <c r="G191" s="20" t="s">
        <v>10</v>
      </c>
      <c r="H191" s="20" t="s">
        <v>209</v>
      </c>
      <c r="I191" s="23">
        <f t="shared" si="4"/>
        <v>20.344999999999999</v>
      </c>
      <c r="J191" s="28">
        <f t="shared" si="5"/>
        <v>1</v>
      </c>
    </row>
    <row r="192" spans="1:10" ht="15.75" customHeight="1" x14ac:dyDescent="0.3">
      <c r="A192" s="18">
        <v>44972</v>
      </c>
      <c r="B192" s="19" t="s">
        <v>21</v>
      </c>
      <c r="C192" s="20" t="s">
        <v>38</v>
      </c>
      <c r="D192" s="21">
        <v>16.2</v>
      </c>
      <c r="E192" s="21">
        <v>6.68</v>
      </c>
      <c r="F192" s="22">
        <v>0</v>
      </c>
      <c r="G192" s="20" t="s">
        <v>10</v>
      </c>
      <c r="H192" s="20" t="s">
        <v>210</v>
      </c>
      <c r="I192" s="23">
        <f t="shared" si="4"/>
        <v>0</v>
      </c>
      <c r="J192" s="28">
        <f t="shared" si="5"/>
        <v>1</v>
      </c>
    </row>
    <row r="193" spans="1:10" ht="15.75" customHeight="1" x14ac:dyDescent="0.3">
      <c r="A193" s="18">
        <v>45222</v>
      </c>
      <c r="B193" s="19" t="s">
        <v>12</v>
      </c>
      <c r="C193" s="20" t="s">
        <v>38</v>
      </c>
      <c r="D193" s="21">
        <v>495.76</v>
      </c>
      <c r="E193" s="21">
        <v>312.87</v>
      </c>
      <c r="F193" s="22">
        <v>9</v>
      </c>
      <c r="G193" s="20" t="s">
        <v>17</v>
      </c>
      <c r="H193" s="20" t="s">
        <v>211</v>
      </c>
      <c r="I193" s="23">
        <f t="shared" si="4"/>
        <v>55.084444444444443</v>
      </c>
      <c r="J193" s="28">
        <f t="shared" si="5"/>
        <v>0</v>
      </c>
    </row>
    <row r="194" spans="1:10" ht="15.75" customHeight="1" x14ac:dyDescent="0.3">
      <c r="A194" s="18">
        <v>45107</v>
      </c>
      <c r="B194" s="19" t="s">
        <v>15</v>
      </c>
      <c r="C194" s="20" t="s">
        <v>16</v>
      </c>
      <c r="D194" s="21">
        <v>176.59</v>
      </c>
      <c r="E194" s="21">
        <v>80.069999999999993</v>
      </c>
      <c r="F194" s="22">
        <v>4</v>
      </c>
      <c r="G194" s="20" t="s">
        <v>17</v>
      </c>
      <c r="H194" s="20" t="s">
        <v>212</v>
      </c>
      <c r="I194" s="23">
        <f t="shared" ref="I194:I257" si="6">IF(F194=0, 0, D194/F194)</f>
        <v>44.147500000000001</v>
      </c>
      <c r="J194" s="28">
        <f t="shared" si="5"/>
        <v>0</v>
      </c>
    </row>
    <row r="195" spans="1:10" ht="15.75" customHeight="1" x14ac:dyDescent="0.3">
      <c r="A195" s="18">
        <v>45067</v>
      </c>
      <c r="B195" s="19" t="s">
        <v>8</v>
      </c>
      <c r="C195" s="20" t="s">
        <v>16</v>
      </c>
      <c r="D195" s="21">
        <v>217.76</v>
      </c>
      <c r="E195" s="21">
        <v>91.4</v>
      </c>
      <c r="F195" s="22">
        <v>2</v>
      </c>
      <c r="G195" s="20" t="s">
        <v>10</v>
      </c>
      <c r="H195" s="20" t="s">
        <v>213</v>
      </c>
      <c r="I195" s="23">
        <f t="shared" si="6"/>
        <v>108.88</v>
      </c>
      <c r="J195" s="28">
        <f t="shared" ref="J195:J258" si="7">IF(G195="Returning", 1, 0)</f>
        <v>1</v>
      </c>
    </row>
    <row r="196" spans="1:10" ht="15.75" customHeight="1" x14ac:dyDescent="0.3">
      <c r="A196" s="18">
        <v>44933</v>
      </c>
      <c r="B196" s="19" t="s">
        <v>21</v>
      </c>
      <c r="C196" s="20" t="s">
        <v>23</v>
      </c>
      <c r="D196" s="21">
        <v>396.46</v>
      </c>
      <c r="E196" s="21">
        <v>204.33</v>
      </c>
      <c r="F196" s="22">
        <v>11</v>
      </c>
      <c r="G196" s="20" t="s">
        <v>10</v>
      </c>
      <c r="H196" s="20" t="s">
        <v>214</v>
      </c>
      <c r="I196" s="23">
        <f t="shared" si="6"/>
        <v>36.041818181818179</v>
      </c>
      <c r="J196" s="28">
        <f t="shared" si="7"/>
        <v>1</v>
      </c>
    </row>
    <row r="197" spans="1:10" ht="15.75" customHeight="1" x14ac:dyDescent="0.3">
      <c r="A197" s="18">
        <v>44990</v>
      </c>
      <c r="B197" s="19" t="s">
        <v>15</v>
      </c>
      <c r="C197" s="20" t="s">
        <v>13</v>
      </c>
      <c r="D197" s="21">
        <v>267</v>
      </c>
      <c r="E197" s="21">
        <v>58.2</v>
      </c>
      <c r="F197" s="22">
        <v>3</v>
      </c>
      <c r="G197" s="20" t="s">
        <v>17</v>
      </c>
      <c r="H197" s="20" t="s">
        <v>215</v>
      </c>
      <c r="I197" s="23">
        <f t="shared" si="6"/>
        <v>89</v>
      </c>
      <c r="J197" s="28">
        <f t="shared" si="7"/>
        <v>0</v>
      </c>
    </row>
    <row r="198" spans="1:10" ht="15.75" customHeight="1" x14ac:dyDescent="0.3">
      <c r="A198" s="18">
        <v>45027</v>
      </c>
      <c r="B198" s="19" t="s">
        <v>8</v>
      </c>
      <c r="C198" s="20" t="s">
        <v>16</v>
      </c>
      <c r="D198" s="21">
        <v>170.97</v>
      </c>
      <c r="E198" s="21">
        <v>37.92</v>
      </c>
      <c r="F198" s="22">
        <v>5</v>
      </c>
      <c r="G198" s="20" t="s">
        <v>10</v>
      </c>
      <c r="H198" s="20" t="s">
        <v>216</v>
      </c>
      <c r="I198" s="23">
        <f t="shared" si="6"/>
        <v>34.194000000000003</v>
      </c>
      <c r="J198" s="28">
        <f t="shared" si="7"/>
        <v>1</v>
      </c>
    </row>
    <row r="199" spans="1:10" ht="15.75" customHeight="1" x14ac:dyDescent="0.3">
      <c r="A199" s="18">
        <v>45115</v>
      </c>
      <c r="B199" s="19" t="s">
        <v>12</v>
      </c>
      <c r="C199" s="20" t="s">
        <v>38</v>
      </c>
      <c r="D199" s="21">
        <v>317.12</v>
      </c>
      <c r="E199" s="21">
        <v>77.099999999999994</v>
      </c>
      <c r="F199" s="22">
        <v>11</v>
      </c>
      <c r="G199" s="20" t="s">
        <v>17</v>
      </c>
      <c r="H199" s="20" t="s">
        <v>217</v>
      </c>
      <c r="I199" s="23">
        <f t="shared" si="6"/>
        <v>28.829090909090908</v>
      </c>
      <c r="J199" s="28">
        <f t="shared" si="7"/>
        <v>0</v>
      </c>
    </row>
    <row r="200" spans="1:10" ht="15.75" customHeight="1" x14ac:dyDescent="0.3">
      <c r="A200" s="18">
        <v>45083</v>
      </c>
      <c r="B200" s="19" t="s">
        <v>12</v>
      </c>
      <c r="C200" s="20" t="s">
        <v>9</v>
      </c>
      <c r="D200" s="21">
        <v>407.09</v>
      </c>
      <c r="E200" s="21">
        <v>109.64</v>
      </c>
      <c r="F200" s="22">
        <v>5</v>
      </c>
      <c r="G200" s="20" t="s">
        <v>17</v>
      </c>
      <c r="H200" s="20" t="s">
        <v>218</v>
      </c>
      <c r="I200" s="23">
        <f t="shared" si="6"/>
        <v>81.417999999999992</v>
      </c>
      <c r="J200" s="28">
        <f t="shared" si="7"/>
        <v>0</v>
      </c>
    </row>
    <row r="201" spans="1:10" ht="15.75" customHeight="1" x14ac:dyDescent="0.3">
      <c r="A201" s="18">
        <v>45194</v>
      </c>
      <c r="B201" s="19" t="s">
        <v>21</v>
      </c>
      <c r="C201" s="20" t="s">
        <v>13</v>
      </c>
      <c r="D201" s="21">
        <v>179.2</v>
      </c>
      <c r="E201" s="21">
        <v>95.82</v>
      </c>
      <c r="F201" s="22">
        <v>4</v>
      </c>
      <c r="G201" s="20" t="s">
        <v>10</v>
      </c>
      <c r="H201" s="20" t="s">
        <v>219</v>
      </c>
      <c r="I201" s="23">
        <f t="shared" si="6"/>
        <v>44.8</v>
      </c>
      <c r="J201" s="28">
        <f t="shared" si="7"/>
        <v>1</v>
      </c>
    </row>
    <row r="202" spans="1:10" ht="15.75" customHeight="1" x14ac:dyDescent="0.3">
      <c r="A202" s="18">
        <v>45205</v>
      </c>
      <c r="B202" s="19" t="s">
        <v>12</v>
      </c>
      <c r="C202" s="20" t="s">
        <v>23</v>
      </c>
      <c r="D202" s="21">
        <v>479.44</v>
      </c>
      <c r="E202" s="21">
        <v>201.78</v>
      </c>
      <c r="F202" s="22">
        <v>24</v>
      </c>
      <c r="G202" s="20" t="s">
        <v>17</v>
      </c>
      <c r="H202" s="20" t="s">
        <v>220</v>
      </c>
      <c r="I202" s="23">
        <f t="shared" si="6"/>
        <v>19.976666666666667</v>
      </c>
      <c r="J202" s="28">
        <f t="shared" si="7"/>
        <v>0</v>
      </c>
    </row>
    <row r="203" spans="1:10" ht="15.75" customHeight="1" x14ac:dyDescent="0.3">
      <c r="A203" s="18">
        <v>45204</v>
      </c>
      <c r="B203" s="19" t="s">
        <v>8</v>
      </c>
      <c r="C203" s="20" t="s">
        <v>23</v>
      </c>
      <c r="D203" s="21">
        <v>147.77000000000001</v>
      </c>
      <c r="E203" s="21">
        <v>92.84</v>
      </c>
      <c r="F203" s="22">
        <v>2</v>
      </c>
      <c r="G203" s="20" t="s">
        <v>10</v>
      </c>
      <c r="H203" s="20" t="s">
        <v>221</v>
      </c>
      <c r="I203" s="23">
        <f t="shared" si="6"/>
        <v>73.885000000000005</v>
      </c>
      <c r="J203" s="28">
        <f t="shared" si="7"/>
        <v>1</v>
      </c>
    </row>
    <row r="204" spans="1:10" ht="15.75" customHeight="1" x14ac:dyDescent="0.3">
      <c r="A204" s="18">
        <v>44975</v>
      </c>
      <c r="B204" s="19" t="s">
        <v>15</v>
      </c>
      <c r="C204" s="20" t="s">
        <v>26</v>
      </c>
      <c r="D204" s="21">
        <v>156.03</v>
      </c>
      <c r="E204" s="21">
        <v>82.19</v>
      </c>
      <c r="F204" s="22">
        <v>14</v>
      </c>
      <c r="G204" s="20" t="s">
        <v>17</v>
      </c>
      <c r="H204" s="20" t="s">
        <v>222</v>
      </c>
      <c r="I204" s="23">
        <f t="shared" si="6"/>
        <v>11.145</v>
      </c>
      <c r="J204" s="28">
        <f t="shared" si="7"/>
        <v>0</v>
      </c>
    </row>
    <row r="205" spans="1:10" ht="15.75" customHeight="1" x14ac:dyDescent="0.3">
      <c r="A205" s="18">
        <v>45272</v>
      </c>
      <c r="B205" s="19" t="s">
        <v>21</v>
      </c>
      <c r="C205" s="20" t="s">
        <v>13</v>
      </c>
      <c r="D205" s="21">
        <v>431.31</v>
      </c>
      <c r="E205" s="21">
        <v>106.75</v>
      </c>
      <c r="F205" s="22">
        <v>9</v>
      </c>
      <c r="G205" s="20" t="s">
        <v>10</v>
      </c>
      <c r="H205" s="20" t="s">
        <v>223</v>
      </c>
      <c r="I205" s="23">
        <f t="shared" si="6"/>
        <v>47.923333333333332</v>
      </c>
      <c r="J205" s="28">
        <f t="shared" si="7"/>
        <v>1</v>
      </c>
    </row>
    <row r="206" spans="1:10" ht="15.75" customHeight="1" x14ac:dyDescent="0.3">
      <c r="A206" s="18">
        <v>45120</v>
      </c>
      <c r="B206" s="19" t="s">
        <v>8</v>
      </c>
      <c r="C206" s="20" t="s">
        <v>38</v>
      </c>
      <c r="D206" s="21">
        <v>149.38</v>
      </c>
      <c r="E206" s="21">
        <v>39.01</v>
      </c>
      <c r="F206" s="22">
        <v>5</v>
      </c>
      <c r="G206" s="20" t="s">
        <v>10</v>
      </c>
      <c r="H206" s="20" t="s">
        <v>224</v>
      </c>
      <c r="I206" s="23">
        <f t="shared" si="6"/>
        <v>29.875999999999998</v>
      </c>
      <c r="J206" s="28">
        <f t="shared" si="7"/>
        <v>1</v>
      </c>
    </row>
    <row r="207" spans="1:10" ht="15.75" customHeight="1" x14ac:dyDescent="0.3">
      <c r="A207" s="18">
        <v>44927</v>
      </c>
      <c r="B207" s="19" t="s">
        <v>15</v>
      </c>
      <c r="C207" s="20" t="s">
        <v>9</v>
      </c>
      <c r="D207" s="21">
        <v>133.03</v>
      </c>
      <c r="E207" s="21">
        <v>68.569999999999993</v>
      </c>
      <c r="F207" s="22">
        <v>6</v>
      </c>
      <c r="G207" s="20" t="s">
        <v>10</v>
      </c>
      <c r="H207" s="20" t="s">
        <v>225</v>
      </c>
      <c r="I207" s="23">
        <f t="shared" si="6"/>
        <v>22.171666666666667</v>
      </c>
      <c r="J207" s="28">
        <f t="shared" si="7"/>
        <v>1</v>
      </c>
    </row>
    <row r="208" spans="1:10" ht="15.75" customHeight="1" x14ac:dyDescent="0.3">
      <c r="A208" s="18">
        <v>45178</v>
      </c>
      <c r="B208" s="19" t="s">
        <v>12</v>
      </c>
      <c r="C208" s="20" t="s">
        <v>16</v>
      </c>
      <c r="D208" s="21">
        <v>204.51</v>
      </c>
      <c r="E208" s="21">
        <v>117.62</v>
      </c>
      <c r="F208" s="22">
        <v>3</v>
      </c>
      <c r="G208" s="20" t="s">
        <v>17</v>
      </c>
      <c r="H208" s="20" t="s">
        <v>226</v>
      </c>
      <c r="I208" s="23">
        <f t="shared" si="6"/>
        <v>68.17</v>
      </c>
      <c r="J208" s="28">
        <f t="shared" si="7"/>
        <v>0</v>
      </c>
    </row>
    <row r="209" spans="1:10" ht="15.75" customHeight="1" x14ac:dyDescent="0.3">
      <c r="A209" s="18">
        <v>45113</v>
      </c>
      <c r="B209" s="19" t="s">
        <v>8</v>
      </c>
      <c r="C209" s="20" t="s">
        <v>38</v>
      </c>
      <c r="D209" s="21">
        <v>208.32</v>
      </c>
      <c r="E209" s="21">
        <v>137.83000000000001</v>
      </c>
      <c r="F209" s="22">
        <v>2</v>
      </c>
      <c r="G209" s="20" t="s">
        <v>17</v>
      </c>
      <c r="H209" s="20" t="s">
        <v>227</v>
      </c>
      <c r="I209" s="23">
        <f t="shared" si="6"/>
        <v>104.16</v>
      </c>
      <c r="J209" s="28">
        <f t="shared" si="7"/>
        <v>0</v>
      </c>
    </row>
    <row r="210" spans="1:10" ht="15.75" customHeight="1" x14ac:dyDescent="0.3">
      <c r="A210" s="18">
        <v>45117</v>
      </c>
      <c r="B210" s="19" t="s">
        <v>8</v>
      </c>
      <c r="C210" s="20" t="s">
        <v>38</v>
      </c>
      <c r="D210" s="21">
        <v>210.28</v>
      </c>
      <c r="E210" s="21">
        <v>58.58</v>
      </c>
      <c r="F210" s="22">
        <v>3</v>
      </c>
      <c r="G210" s="20" t="s">
        <v>17</v>
      </c>
      <c r="H210" s="20" t="s">
        <v>228</v>
      </c>
      <c r="I210" s="23">
        <f t="shared" si="6"/>
        <v>70.093333333333334</v>
      </c>
      <c r="J210" s="28">
        <f t="shared" si="7"/>
        <v>0</v>
      </c>
    </row>
    <row r="211" spans="1:10" ht="15.75" customHeight="1" x14ac:dyDescent="0.3">
      <c r="A211" s="18">
        <v>44952</v>
      </c>
      <c r="B211" s="19" t="s">
        <v>8</v>
      </c>
      <c r="C211" s="20" t="s">
        <v>13</v>
      </c>
      <c r="D211" s="21">
        <v>365.21</v>
      </c>
      <c r="E211" s="21">
        <v>81.72</v>
      </c>
      <c r="F211" s="22">
        <v>5</v>
      </c>
      <c r="G211" s="20" t="s">
        <v>10</v>
      </c>
      <c r="H211" s="20" t="s">
        <v>229</v>
      </c>
      <c r="I211" s="23">
        <f t="shared" si="6"/>
        <v>73.042000000000002</v>
      </c>
      <c r="J211" s="28">
        <f t="shared" si="7"/>
        <v>1</v>
      </c>
    </row>
    <row r="212" spans="1:10" ht="15.75" customHeight="1" x14ac:dyDescent="0.3">
      <c r="A212" s="18">
        <v>45237</v>
      </c>
      <c r="B212" s="19" t="s">
        <v>8</v>
      </c>
      <c r="C212" s="20" t="s">
        <v>16</v>
      </c>
      <c r="D212" s="21">
        <v>55.28</v>
      </c>
      <c r="E212" s="21">
        <v>16.45</v>
      </c>
      <c r="F212" s="22">
        <v>0</v>
      </c>
      <c r="G212" s="20" t="s">
        <v>10</v>
      </c>
      <c r="H212" s="20" t="s">
        <v>230</v>
      </c>
      <c r="I212" s="23">
        <f t="shared" si="6"/>
        <v>0</v>
      </c>
      <c r="J212" s="28">
        <f t="shared" si="7"/>
        <v>1</v>
      </c>
    </row>
    <row r="213" spans="1:10" ht="15.75" customHeight="1" x14ac:dyDescent="0.3">
      <c r="A213" s="18">
        <v>45237</v>
      </c>
      <c r="B213" s="19" t="s">
        <v>15</v>
      </c>
      <c r="C213" s="20" t="s">
        <v>23</v>
      </c>
      <c r="D213" s="21">
        <v>416.04</v>
      </c>
      <c r="E213" s="21">
        <v>306.8</v>
      </c>
      <c r="F213" s="22">
        <v>4</v>
      </c>
      <c r="G213" s="20" t="s">
        <v>10</v>
      </c>
      <c r="H213" s="20" t="s">
        <v>231</v>
      </c>
      <c r="I213" s="23">
        <f t="shared" si="6"/>
        <v>104.01</v>
      </c>
      <c r="J213" s="28">
        <f t="shared" si="7"/>
        <v>1</v>
      </c>
    </row>
    <row r="214" spans="1:10" ht="15.75" customHeight="1" x14ac:dyDescent="0.3">
      <c r="A214" s="18">
        <v>45195</v>
      </c>
      <c r="B214" s="19" t="s">
        <v>12</v>
      </c>
      <c r="C214" s="20" t="s">
        <v>38</v>
      </c>
      <c r="D214" s="21">
        <v>267.88</v>
      </c>
      <c r="E214" s="21">
        <v>79.05</v>
      </c>
      <c r="F214" s="22">
        <v>3</v>
      </c>
      <c r="G214" s="20" t="s">
        <v>17</v>
      </c>
      <c r="H214" s="20" t="s">
        <v>232</v>
      </c>
      <c r="I214" s="23">
        <f t="shared" si="6"/>
        <v>89.293333333333337</v>
      </c>
      <c r="J214" s="28">
        <f t="shared" si="7"/>
        <v>0</v>
      </c>
    </row>
    <row r="215" spans="1:10" ht="15.75" customHeight="1" x14ac:dyDescent="0.3">
      <c r="A215" s="18">
        <v>44974</v>
      </c>
      <c r="B215" s="19" t="s">
        <v>8</v>
      </c>
      <c r="C215" s="20" t="s">
        <v>38</v>
      </c>
      <c r="D215" s="21">
        <v>491.35</v>
      </c>
      <c r="E215" s="21">
        <v>119.77</v>
      </c>
      <c r="F215" s="22">
        <v>8</v>
      </c>
      <c r="G215" s="20" t="s">
        <v>17</v>
      </c>
      <c r="H215" s="20" t="s">
        <v>233</v>
      </c>
      <c r="I215" s="23">
        <f t="shared" si="6"/>
        <v>61.418750000000003</v>
      </c>
      <c r="J215" s="28">
        <f t="shared" si="7"/>
        <v>0</v>
      </c>
    </row>
    <row r="216" spans="1:10" ht="15.75" customHeight="1" x14ac:dyDescent="0.3">
      <c r="A216" s="18">
        <v>45235</v>
      </c>
      <c r="B216" s="19" t="s">
        <v>12</v>
      </c>
      <c r="C216" s="20" t="s">
        <v>16</v>
      </c>
      <c r="D216" s="21">
        <v>92.81</v>
      </c>
      <c r="E216" s="21">
        <v>30.05</v>
      </c>
      <c r="F216" s="22">
        <v>3</v>
      </c>
      <c r="G216" s="20" t="s">
        <v>10</v>
      </c>
      <c r="H216" s="20" t="s">
        <v>234</v>
      </c>
      <c r="I216" s="23">
        <f t="shared" si="6"/>
        <v>30.936666666666667</v>
      </c>
      <c r="J216" s="28">
        <f t="shared" si="7"/>
        <v>1</v>
      </c>
    </row>
    <row r="217" spans="1:10" ht="15.75" customHeight="1" x14ac:dyDescent="0.3">
      <c r="A217" s="18">
        <v>44991</v>
      </c>
      <c r="B217" s="19" t="s">
        <v>12</v>
      </c>
      <c r="C217" s="20" t="s">
        <v>9</v>
      </c>
      <c r="D217" s="21">
        <v>252.4</v>
      </c>
      <c r="E217" s="21">
        <v>52.16</v>
      </c>
      <c r="F217" s="22">
        <v>3</v>
      </c>
      <c r="G217" s="20" t="s">
        <v>10</v>
      </c>
      <c r="H217" s="20" t="s">
        <v>235</v>
      </c>
      <c r="I217" s="23">
        <f t="shared" si="6"/>
        <v>84.13333333333334</v>
      </c>
      <c r="J217" s="28">
        <f t="shared" si="7"/>
        <v>1</v>
      </c>
    </row>
    <row r="218" spans="1:10" ht="15.75" customHeight="1" x14ac:dyDescent="0.3">
      <c r="A218" s="18">
        <v>45287</v>
      </c>
      <c r="B218" s="19" t="s">
        <v>21</v>
      </c>
      <c r="C218" s="20" t="s">
        <v>23</v>
      </c>
      <c r="D218" s="21">
        <v>358.59</v>
      </c>
      <c r="E218" s="21">
        <v>92.37</v>
      </c>
      <c r="F218" s="22">
        <v>5</v>
      </c>
      <c r="G218" s="20" t="s">
        <v>10</v>
      </c>
      <c r="H218" s="20" t="s">
        <v>236</v>
      </c>
      <c r="I218" s="23">
        <f t="shared" si="6"/>
        <v>71.717999999999989</v>
      </c>
      <c r="J218" s="28">
        <f t="shared" si="7"/>
        <v>1</v>
      </c>
    </row>
    <row r="219" spans="1:10" ht="15.75" customHeight="1" x14ac:dyDescent="0.3">
      <c r="A219" s="18">
        <v>45034</v>
      </c>
      <c r="B219" s="19" t="s">
        <v>12</v>
      </c>
      <c r="C219" s="20" t="s">
        <v>38</v>
      </c>
      <c r="D219" s="21">
        <v>378.71</v>
      </c>
      <c r="E219" s="21">
        <v>177.2</v>
      </c>
      <c r="F219" s="22">
        <v>4</v>
      </c>
      <c r="G219" s="20" t="s">
        <v>17</v>
      </c>
      <c r="H219" s="20" t="s">
        <v>237</v>
      </c>
      <c r="I219" s="23">
        <f t="shared" si="6"/>
        <v>94.677499999999995</v>
      </c>
      <c r="J219" s="28">
        <f t="shared" si="7"/>
        <v>0</v>
      </c>
    </row>
    <row r="220" spans="1:10" ht="15.75" customHeight="1" x14ac:dyDescent="0.3">
      <c r="A220" s="18">
        <v>44935</v>
      </c>
      <c r="B220" s="19" t="s">
        <v>15</v>
      </c>
      <c r="C220" s="20" t="s">
        <v>23</v>
      </c>
      <c r="D220" s="21">
        <v>149.02000000000001</v>
      </c>
      <c r="E220" s="21">
        <v>45.06</v>
      </c>
      <c r="F220" s="22">
        <v>3</v>
      </c>
      <c r="G220" s="20" t="s">
        <v>10</v>
      </c>
      <c r="H220" s="20" t="s">
        <v>238</v>
      </c>
      <c r="I220" s="23">
        <f t="shared" si="6"/>
        <v>49.673333333333339</v>
      </c>
      <c r="J220" s="28">
        <f t="shared" si="7"/>
        <v>1</v>
      </c>
    </row>
    <row r="221" spans="1:10" ht="15.75" customHeight="1" x14ac:dyDescent="0.3">
      <c r="A221" s="18">
        <v>45157</v>
      </c>
      <c r="B221" s="19" t="s">
        <v>8</v>
      </c>
      <c r="C221" s="20" t="s">
        <v>38</v>
      </c>
      <c r="D221" s="21">
        <v>467.79</v>
      </c>
      <c r="E221" s="21">
        <v>129.19</v>
      </c>
      <c r="F221" s="22">
        <v>13</v>
      </c>
      <c r="G221" s="20" t="s">
        <v>17</v>
      </c>
      <c r="H221" s="20" t="s">
        <v>239</v>
      </c>
      <c r="I221" s="23">
        <f t="shared" si="6"/>
        <v>35.983846153846159</v>
      </c>
      <c r="J221" s="28">
        <f t="shared" si="7"/>
        <v>0</v>
      </c>
    </row>
    <row r="222" spans="1:10" ht="15.75" customHeight="1" x14ac:dyDescent="0.3">
      <c r="A222" s="18">
        <v>45280</v>
      </c>
      <c r="B222" s="19" t="s">
        <v>12</v>
      </c>
      <c r="C222" s="20" t="s">
        <v>16</v>
      </c>
      <c r="D222" s="21">
        <v>268.85000000000002</v>
      </c>
      <c r="E222" s="21">
        <v>113.09</v>
      </c>
      <c r="F222" s="22">
        <v>3</v>
      </c>
      <c r="G222" s="20" t="s">
        <v>17</v>
      </c>
      <c r="H222" s="20" t="s">
        <v>240</v>
      </c>
      <c r="I222" s="23">
        <f t="shared" si="6"/>
        <v>89.616666666666674</v>
      </c>
      <c r="J222" s="28">
        <f t="shared" si="7"/>
        <v>0</v>
      </c>
    </row>
    <row r="223" spans="1:10" ht="15.75" customHeight="1" x14ac:dyDescent="0.3">
      <c r="A223" s="18">
        <v>45183</v>
      </c>
      <c r="B223" s="19" t="s">
        <v>12</v>
      </c>
      <c r="C223" s="20" t="s">
        <v>23</v>
      </c>
      <c r="D223" s="21">
        <v>280.25</v>
      </c>
      <c r="E223" s="21">
        <v>56.19</v>
      </c>
      <c r="F223" s="22">
        <v>3</v>
      </c>
      <c r="G223" s="20" t="s">
        <v>10</v>
      </c>
      <c r="H223" s="20" t="s">
        <v>241</v>
      </c>
      <c r="I223" s="23">
        <f t="shared" si="6"/>
        <v>93.416666666666671</v>
      </c>
      <c r="J223" s="28">
        <f t="shared" si="7"/>
        <v>1</v>
      </c>
    </row>
    <row r="224" spans="1:10" ht="15.75" customHeight="1" x14ac:dyDescent="0.3">
      <c r="A224" s="18">
        <v>45040</v>
      </c>
      <c r="B224" s="19" t="s">
        <v>8</v>
      </c>
      <c r="C224" s="20" t="s">
        <v>13</v>
      </c>
      <c r="D224" s="21">
        <v>79.78</v>
      </c>
      <c r="E224" s="21">
        <v>23.71</v>
      </c>
      <c r="F224" s="22">
        <v>1</v>
      </c>
      <c r="G224" s="20" t="s">
        <v>10</v>
      </c>
      <c r="H224" s="20" t="s">
        <v>242</v>
      </c>
      <c r="I224" s="23">
        <f t="shared" si="6"/>
        <v>79.78</v>
      </c>
      <c r="J224" s="28">
        <f t="shared" si="7"/>
        <v>1</v>
      </c>
    </row>
    <row r="225" spans="1:10" ht="15.75" customHeight="1" x14ac:dyDescent="0.3">
      <c r="A225" s="18">
        <v>45187</v>
      </c>
      <c r="B225" s="19" t="s">
        <v>8</v>
      </c>
      <c r="C225" s="20" t="s">
        <v>23</v>
      </c>
      <c r="D225" s="21">
        <v>489.23</v>
      </c>
      <c r="E225" s="21">
        <v>121.69</v>
      </c>
      <c r="F225" s="22">
        <v>6</v>
      </c>
      <c r="G225" s="20" t="s">
        <v>17</v>
      </c>
      <c r="H225" s="20" t="s">
        <v>243</v>
      </c>
      <c r="I225" s="23">
        <f t="shared" si="6"/>
        <v>81.538333333333341</v>
      </c>
      <c r="J225" s="28">
        <f t="shared" si="7"/>
        <v>0</v>
      </c>
    </row>
    <row r="226" spans="1:10" ht="15.75" customHeight="1" x14ac:dyDescent="0.3">
      <c r="A226" s="18">
        <v>45040</v>
      </c>
      <c r="B226" s="19" t="s">
        <v>8</v>
      </c>
      <c r="C226" s="20" t="s">
        <v>23</v>
      </c>
      <c r="D226" s="21">
        <v>417.42</v>
      </c>
      <c r="E226" s="21">
        <v>337.48</v>
      </c>
      <c r="F226" s="22">
        <v>6</v>
      </c>
      <c r="G226" s="20" t="s">
        <v>10</v>
      </c>
      <c r="H226" s="20" t="s">
        <v>244</v>
      </c>
      <c r="I226" s="23">
        <f t="shared" si="6"/>
        <v>69.570000000000007</v>
      </c>
      <c r="J226" s="28">
        <f t="shared" si="7"/>
        <v>1</v>
      </c>
    </row>
    <row r="227" spans="1:10" ht="15.75" customHeight="1" x14ac:dyDescent="0.3">
      <c r="A227" s="18">
        <v>45006</v>
      </c>
      <c r="B227" s="19" t="s">
        <v>15</v>
      </c>
      <c r="C227" s="20" t="s">
        <v>16</v>
      </c>
      <c r="D227" s="21">
        <v>148.99</v>
      </c>
      <c r="E227" s="21">
        <v>88.39</v>
      </c>
      <c r="F227" s="22">
        <v>1</v>
      </c>
      <c r="G227" s="20" t="s">
        <v>10</v>
      </c>
      <c r="H227" s="20" t="s">
        <v>245</v>
      </c>
      <c r="I227" s="23">
        <f t="shared" si="6"/>
        <v>148.99</v>
      </c>
      <c r="J227" s="28">
        <f t="shared" si="7"/>
        <v>1</v>
      </c>
    </row>
    <row r="228" spans="1:10" ht="15.75" customHeight="1" x14ac:dyDescent="0.3">
      <c r="A228" s="18">
        <v>45121</v>
      </c>
      <c r="B228" s="19" t="s">
        <v>12</v>
      </c>
      <c r="C228" s="20" t="s">
        <v>13</v>
      </c>
      <c r="D228" s="21">
        <v>156.66999999999999</v>
      </c>
      <c r="E228" s="21">
        <v>38.770000000000003</v>
      </c>
      <c r="F228" s="22">
        <v>2</v>
      </c>
      <c r="G228" s="20" t="s">
        <v>17</v>
      </c>
      <c r="H228" s="20" t="s">
        <v>246</v>
      </c>
      <c r="I228" s="23">
        <f t="shared" si="6"/>
        <v>78.334999999999994</v>
      </c>
      <c r="J228" s="28">
        <f t="shared" si="7"/>
        <v>0</v>
      </c>
    </row>
    <row r="229" spans="1:10" ht="15.75" customHeight="1" x14ac:dyDescent="0.3">
      <c r="A229" s="18">
        <v>45241</v>
      </c>
      <c r="B229" s="19" t="s">
        <v>12</v>
      </c>
      <c r="C229" s="20" t="s">
        <v>26</v>
      </c>
      <c r="D229" s="21">
        <v>65.7</v>
      </c>
      <c r="E229" s="21">
        <v>15.81</v>
      </c>
      <c r="F229" s="22">
        <v>0</v>
      </c>
      <c r="G229" s="20" t="s">
        <v>17</v>
      </c>
      <c r="H229" s="20" t="s">
        <v>247</v>
      </c>
      <c r="I229" s="23">
        <f t="shared" si="6"/>
        <v>0</v>
      </c>
      <c r="J229" s="28">
        <f t="shared" si="7"/>
        <v>0</v>
      </c>
    </row>
    <row r="230" spans="1:10" ht="15.75" customHeight="1" x14ac:dyDescent="0.3">
      <c r="A230" s="18">
        <v>45153</v>
      </c>
      <c r="B230" s="19" t="s">
        <v>8</v>
      </c>
      <c r="C230" s="20" t="s">
        <v>26</v>
      </c>
      <c r="D230" s="21">
        <v>312.33999999999997</v>
      </c>
      <c r="E230" s="21">
        <v>77.92</v>
      </c>
      <c r="F230" s="22">
        <v>3</v>
      </c>
      <c r="G230" s="20" t="s">
        <v>17</v>
      </c>
      <c r="H230" s="20" t="s">
        <v>248</v>
      </c>
      <c r="I230" s="23">
        <f t="shared" si="6"/>
        <v>104.11333333333333</v>
      </c>
      <c r="J230" s="28">
        <f t="shared" si="7"/>
        <v>0</v>
      </c>
    </row>
    <row r="231" spans="1:10" ht="15.75" customHeight="1" x14ac:dyDescent="0.3">
      <c r="A231" s="18">
        <v>44968</v>
      </c>
      <c r="B231" s="19" t="s">
        <v>8</v>
      </c>
      <c r="C231" s="20" t="s">
        <v>16</v>
      </c>
      <c r="D231" s="21">
        <v>323.11</v>
      </c>
      <c r="E231" s="21">
        <v>93.91</v>
      </c>
      <c r="F231" s="22">
        <v>22</v>
      </c>
      <c r="G231" s="20" t="s">
        <v>17</v>
      </c>
      <c r="H231" s="20" t="s">
        <v>249</v>
      </c>
      <c r="I231" s="23">
        <f t="shared" si="6"/>
        <v>14.686818181818182</v>
      </c>
      <c r="J231" s="28">
        <f t="shared" si="7"/>
        <v>0</v>
      </c>
    </row>
    <row r="232" spans="1:10" ht="15.75" customHeight="1" x14ac:dyDescent="0.3">
      <c r="A232" s="18">
        <v>45184</v>
      </c>
      <c r="B232" s="19" t="s">
        <v>15</v>
      </c>
      <c r="C232" s="20" t="s">
        <v>9</v>
      </c>
      <c r="D232" s="21">
        <v>383.8</v>
      </c>
      <c r="E232" s="21">
        <v>132.91</v>
      </c>
      <c r="F232" s="22">
        <v>16</v>
      </c>
      <c r="G232" s="20" t="s">
        <v>10</v>
      </c>
      <c r="H232" s="20" t="s">
        <v>250</v>
      </c>
      <c r="I232" s="23">
        <f t="shared" si="6"/>
        <v>23.987500000000001</v>
      </c>
      <c r="J232" s="28">
        <f t="shared" si="7"/>
        <v>1</v>
      </c>
    </row>
    <row r="233" spans="1:10" ht="15.75" customHeight="1" x14ac:dyDescent="0.3">
      <c r="A233" s="18">
        <v>45167</v>
      </c>
      <c r="B233" s="19" t="s">
        <v>8</v>
      </c>
      <c r="C233" s="20" t="s">
        <v>9</v>
      </c>
      <c r="D233" s="21">
        <v>294.51</v>
      </c>
      <c r="E233" s="21">
        <v>136.26</v>
      </c>
      <c r="F233" s="22">
        <v>3</v>
      </c>
      <c r="G233" s="20" t="s">
        <v>17</v>
      </c>
      <c r="H233" s="20" t="s">
        <v>251</v>
      </c>
      <c r="I233" s="23">
        <f t="shared" si="6"/>
        <v>98.17</v>
      </c>
      <c r="J233" s="28">
        <f t="shared" si="7"/>
        <v>0</v>
      </c>
    </row>
    <row r="234" spans="1:10" ht="15.75" customHeight="1" x14ac:dyDescent="0.3">
      <c r="A234" s="18">
        <v>45223</v>
      </c>
      <c r="B234" s="19" t="s">
        <v>21</v>
      </c>
      <c r="C234" s="20" t="s">
        <v>38</v>
      </c>
      <c r="D234" s="21">
        <v>177.98</v>
      </c>
      <c r="E234" s="21">
        <v>76.72</v>
      </c>
      <c r="F234" s="22">
        <v>5</v>
      </c>
      <c r="G234" s="20" t="s">
        <v>10</v>
      </c>
      <c r="H234" s="20" t="s">
        <v>252</v>
      </c>
      <c r="I234" s="23">
        <f t="shared" si="6"/>
        <v>35.595999999999997</v>
      </c>
      <c r="J234" s="28">
        <f t="shared" si="7"/>
        <v>1</v>
      </c>
    </row>
    <row r="235" spans="1:10" ht="15.75" customHeight="1" x14ac:dyDescent="0.3">
      <c r="A235" s="18">
        <v>45092</v>
      </c>
      <c r="B235" s="19" t="s">
        <v>15</v>
      </c>
      <c r="C235" s="20" t="s">
        <v>13</v>
      </c>
      <c r="D235" s="21">
        <v>448.28</v>
      </c>
      <c r="E235" s="21">
        <v>156.80000000000001</v>
      </c>
      <c r="F235" s="22">
        <v>18</v>
      </c>
      <c r="G235" s="20" t="s">
        <v>10</v>
      </c>
      <c r="H235" s="20" t="s">
        <v>253</v>
      </c>
      <c r="I235" s="23">
        <f t="shared" si="6"/>
        <v>24.904444444444444</v>
      </c>
      <c r="J235" s="28">
        <f t="shared" si="7"/>
        <v>1</v>
      </c>
    </row>
    <row r="236" spans="1:10" ht="15.75" customHeight="1" x14ac:dyDescent="0.3">
      <c r="A236" s="18">
        <v>45161</v>
      </c>
      <c r="B236" s="19" t="s">
        <v>15</v>
      </c>
      <c r="C236" s="20" t="s">
        <v>26</v>
      </c>
      <c r="D236" s="21">
        <v>306.64999999999998</v>
      </c>
      <c r="E236" s="21">
        <v>192.68</v>
      </c>
      <c r="F236" s="22">
        <v>3</v>
      </c>
      <c r="G236" s="20" t="s">
        <v>10</v>
      </c>
      <c r="H236" s="20" t="s">
        <v>254</v>
      </c>
      <c r="I236" s="23">
        <f t="shared" si="6"/>
        <v>102.21666666666665</v>
      </c>
      <c r="J236" s="28">
        <f t="shared" si="7"/>
        <v>1</v>
      </c>
    </row>
    <row r="237" spans="1:10" ht="15.75" customHeight="1" x14ac:dyDescent="0.3">
      <c r="A237" s="18">
        <v>45034</v>
      </c>
      <c r="B237" s="19" t="s">
        <v>15</v>
      </c>
      <c r="C237" s="20" t="s">
        <v>23</v>
      </c>
      <c r="D237" s="21">
        <v>354.98</v>
      </c>
      <c r="E237" s="21">
        <v>85.51</v>
      </c>
      <c r="F237" s="22">
        <v>4</v>
      </c>
      <c r="G237" s="20" t="s">
        <v>17</v>
      </c>
      <c r="H237" s="20" t="s">
        <v>255</v>
      </c>
      <c r="I237" s="23">
        <f t="shared" si="6"/>
        <v>88.745000000000005</v>
      </c>
      <c r="J237" s="28">
        <f t="shared" si="7"/>
        <v>0</v>
      </c>
    </row>
    <row r="238" spans="1:10" ht="15.75" customHeight="1" x14ac:dyDescent="0.3">
      <c r="A238" s="18">
        <v>45168</v>
      </c>
      <c r="B238" s="19" t="s">
        <v>8</v>
      </c>
      <c r="C238" s="20" t="s">
        <v>16</v>
      </c>
      <c r="D238" s="21">
        <v>454.83</v>
      </c>
      <c r="E238" s="21">
        <v>114.4</v>
      </c>
      <c r="F238" s="22">
        <v>37</v>
      </c>
      <c r="G238" s="20" t="s">
        <v>17</v>
      </c>
      <c r="H238" s="20" t="s">
        <v>256</v>
      </c>
      <c r="I238" s="23">
        <f t="shared" si="6"/>
        <v>12.292702702702702</v>
      </c>
      <c r="J238" s="28">
        <f t="shared" si="7"/>
        <v>0</v>
      </c>
    </row>
    <row r="239" spans="1:10" ht="15.75" customHeight="1" x14ac:dyDescent="0.3">
      <c r="A239" s="18">
        <v>45078</v>
      </c>
      <c r="B239" s="19" t="s">
        <v>21</v>
      </c>
      <c r="C239" s="20" t="s">
        <v>9</v>
      </c>
      <c r="D239" s="21">
        <v>67.75</v>
      </c>
      <c r="E239" s="21">
        <v>34.86</v>
      </c>
      <c r="F239" s="22">
        <v>0</v>
      </c>
      <c r="G239" s="20" t="s">
        <v>17</v>
      </c>
      <c r="H239" s="20" t="s">
        <v>257</v>
      </c>
      <c r="I239" s="23">
        <f t="shared" si="6"/>
        <v>0</v>
      </c>
      <c r="J239" s="28">
        <f t="shared" si="7"/>
        <v>0</v>
      </c>
    </row>
    <row r="240" spans="1:10" ht="15.75" customHeight="1" x14ac:dyDescent="0.3">
      <c r="A240" s="18">
        <v>45019</v>
      </c>
      <c r="B240" s="19" t="s">
        <v>15</v>
      </c>
      <c r="C240" s="20" t="s">
        <v>13</v>
      </c>
      <c r="D240" s="21">
        <v>486.17</v>
      </c>
      <c r="E240" s="21">
        <v>147.26</v>
      </c>
      <c r="F240" s="22">
        <v>16</v>
      </c>
      <c r="G240" s="20" t="s">
        <v>10</v>
      </c>
      <c r="H240" s="20" t="s">
        <v>258</v>
      </c>
      <c r="I240" s="23">
        <f t="shared" si="6"/>
        <v>30.385625000000001</v>
      </c>
      <c r="J240" s="28">
        <f t="shared" si="7"/>
        <v>1</v>
      </c>
    </row>
    <row r="241" spans="1:10" ht="15.75" customHeight="1" x14ac:dyDescent="0.3">
      <c r="A241" s="18">
        <v>44959</v>
      </c>
      <c r="B241" s="19" t="s">
        <v>21</v>
      </c>
      <c r="C241" s="20" t="s">
        <v>13</v>
      </c>
      <c r="D241" s="21">
        <v>388.16</v>
      </c>
      <c r="E241" s="21">
        <v>221.3</v>
      </c>
      <c r="F241" s="22">
        <v>4</v>
      </c>
      <c r="G241" s="20" t="s">
        <v>10</v>
      </c>
      <c r="H241" s="20" t="s">
        <v>259</v>
      </c>
      <c r="I241" s="23">
        <f t="shared" si="6"/>
        <v>97.04</v>
      </c>
      <c r="J241" s="28">
        <f t="shared" si="7"/>
        <v>1</v>
      </c>
    </row>
    <row r="242" spans="1:10" ht="15.75" customHeight="1" x14ac:dyDescent="0.3">
      <c r="A242" s="18">
        <v>44942</v>
      </c>
      <c r="B242" s="19" t="s">
        <v>8</v>
      </c>
      <c r="C242" s="20" t="s">
        <v>9</v>
      </c>
      <c r="D242" s="21">
        <v>359.62</v>
      </c>
      <c r="E242" s="21">
        <v>88.64</v>
      </c>
      <c r="F242" s="22">
        <v>4</v>
      </c>
      <c r="G242" s="20" t="s">
        <v>10</v>
      </c>
      <c r="H242" s="20" t="s">
        <v>260</v>
      </c>
      <c r="I242" s="23">
        <f t="shared" si="6"/>
        <v>89.905000000000001</v>
      </c>
      <c r="J242" s="28">
        <f t="shared" si="7"/>
        <v>1</v>
      </c>
    </row>
    <row r="243" spans="1:10" ht="15.75" customHeight="1" x14ac:dyDescent="0.3">
      <c r="A243" s="18">
        <v>45217</v>
      </c>
      <c r="B243" s="19" t="s">
        <v>12</v>
      </c>
      <c r="C243" s="20" t="s">
        <v>38</v>
      </c>
      <c r="D243" s="21">
        <v>313.14</v>
      </c>
      <c r="E243" s="21">
        <v>71.099999999999994</v>
      </c>
      <c r="F243" s="22">
        <v>4</v>
      </c>
      <c r="G243" s="20" t="s">
        <v>17</v>
      </c>
      <c r="H243" s="20" t="s">
        <v>261</v>
      </c>
      <c r="I243" s="23">
        <f t="shared" si="6"/>
        <v>78.284999999999997</v>
      </c>
      <c r="J243" s="28">
        <f t="shared" si="7"/>
        <v>0</v>
      </c>
    </row>
    <row r="244" spans="1:10" ht="15.75" customHeight="1" x14ac:dyDescent="0.3">
      <c r="A244" s="18">
        <v>45141</v>
      </c>
      <c r="B244" s="19" t="s">
        <v>12</v>
      </c>
      <c r="C244" s="20" t="s">
        <v>26</v>
      </c>
      <c r="D244" s="21">
        <v>448.09</v>
      </c>
      <c r="E244" s="21">
        <v>106.54</v>
      </c>
      <c r="F244" s="22">
        <v>12</v>
      </c>
      <c r="G244" s="20" t="s">
        <v>10</v>
      </c>
      <c r="H244" s="20" t="s">
        <v>262</v>
      </c>
      <c r="I244" s="23">
        <f t="shared" si="6"/>
        <v>37.340833333333329</v>
      </c>
      <c r="J244" s="28">
        <f t="shared" si="7"/>
        <v>1</v>
      </c>
    </row>
    <row r="245" spans="1:10" ht="15.75" customHeight="1" x14ac:dyDescent="0.3">
      <c r="A245" s="18">
        <v>45218</v>
      </c>
      <c r="B245" s="19" t="s">
        <v>15</v>
      </c>
      <c r="C245" s="20" t="s">
        <v>16</v>
      </c>
      <c r="D245" s="21">
        <v>278.83</v>
      </c>
      <c r="E245" s="21">
        <v>56.57</v>
      </c>
      <c r="F245" s="22">
        <v>25</v>
      </c>
      <c r="G245" s="20" t="s">
        <v>10</v>
      </c>
      <c r="H245" s="20" t="s">
        <v>263</v>
      </c>
      <c r="I245" s="23">
        <f t="shared" si="6"/>
        <v>11.1532</v>
      </c>
      <c r="J245" s="28">
        <f t="shared" si="7"/>
        <v>1</v>
      </c>
    </row>
    <row r="246" spans="1:10" ht="15.75" customHeight="1" x14ac:dyDescent="0.3">
      <c r="A246" s="18">
        <v>45218</v>
      </c>
      <c r="B246" s="19" t="s">
        <v>12</v>
      </c>
      <c r="C246" s="20" t="s">
        <v>26</v>
      </c>
      <c r="D246" s="21">
        <v>290.5</v>
      </c>
      <c r="E246" s="21">
        <v>272.3</v>
      </c>
      <c r="F246" s="22">
        <v>4</v>
      </c>
      <c r="G246" s="20" t="s">
        <v>17</v>
      </c>
      <c r="H246" s="20" t="s">
        <v>264</v>
      </c>
      <c r="I246" s="23">
        <f t="shared" si="6"/>
        <v>72.625</v>
      </c>
      <c r="J246" s="28">
        <f t="shared" si="7"/>
        <v>0</v>
      </c>
    </row>
    <row r="247" spans="1:10" ht="15.75" customHeight="1" x14ac:dyDescent="0.3">
      <c r="A247" s="18">
        <v>45204</v>
      </c>
      <c r="B247" s="19" t="s">
        <v>15</v>
      </c>
      <c r="C247" s="20" t="s">
        <v>13</v>
      </c>
      <c r="D247" s="21">
        <v>102.5</v>
      </c>
      <c r="E247" s="21">
        <v>29.65</v>
      </c>
      <c r="F247" s="22">
        <v>2</v>
      </c>
      <c r="G247" s="20" t="s">
        <v>10</v>
      </c>
      <c r="H247" s="20" t="s">
        <v>265</v>
      </c>
      <c r="I247" s="23">
        <f t="shared" si="6"/>
        <v>51.25</v>
      </c>
      <c r="J247" s="28">
        <f t="shared" si="7"/>
        <v>1</v>
      </c>
    </row>
    <row r="248" spans="1:10" ht="15.75" customHeight="1" x14ac:dyDescent="0.3">
      <c r="A248" s="18">
        <v>45006</v>
      </c>
      <c r="B248" s="19" t="s">
        <v>8</v>
      </c>
      <c r="C248" s="20" t="s">
        <v>38</v>
      </c>
      <c r="D248" s="21">
        <v>249.92</v>
      </c>
      <c r="E248" s="21">
        <v>83.18</v>
      </c>
      <c r="F248" s="22">
        <v>3</v>
      </c>
      <c r="G248" s="20" t="s">
        <v>17</v>
      </c>
      <c r="H248" s="20" t="s">
        <v>266</v>
      </c>
      <c r="I248" s="23">
        <f t="shared" si="6"/>
        <v>83.306666666666658</v>
      </c>
      <c r="J248" s="28">
        <f t="shared" si="7"/>
        <v>0</v>
      </c>
    </row>
    <row r="249" spans="1:10" ht="15.75" customHeight="1" x14ac:dyDescent="0.3">
      <c r="A249" s="18">
        <v>45202</v>
      </c>
      <c r="B249" s="19" t="s">
        <v>15</v>
      </c>
      <c r="C249" s="20" t="s">
        <v>9</v>
      </c>
      <c r="D249" s="21">
        <v>379.11</v>
      </c>
      <c r="E249" s="21">
        <v>91.87</v>
      </c>
      <c r="F249" s="22">
        <v>6</v>
      </c>
      <c r="G249" s="20" t="s">
        <v>17</v>
      </c>
      <c r="H249" s="20" t="s">
        <v>267</v>
      </c>
      <c r="I249" s="23">
        <f t="shared" si="6"/>
        <v>63.185000000000002</v>
      </c>
      <c r="J249" s="28">
        <f t="shared" si="7"/>
        <v>0</v>
      </c>
    </row>
    <row r="250" spans="1:10" ht="15.75" customHeight="1" x14ac:dyDescent="0.3">
      <c r="A250" s="18">
        <v>45288</v>
      </c>
      <c r="B250" s="19" t="s">
        <v>12</v>
      </c>
      <c r="C250" s="20" t="s">
        <v>13</v>
      </c>
      <c r="D250" s="21">
        <v>468.15</v>
      </c>
      <c r="E250" s="21">
        <v>228.01</v>
      </c>
      <c r="F250" s="22">
        <v>10</v>
      </c>
      <c r="G250" s="20" t="s">
        <v>10</v>
      </c>
      <c r="H250" s="20" t="s">
        <v>268</v>
      </c>
      <c r="I250" s="23">
        <f t="shared" si="6"/>
        <v>46.814999999999998</v>
      </c>
      <c r="J250" s="28">
        <f t="shared" si="7"/>
        <v>1</v>
      </c>
    </row>
    <row r="251" spans="1:10" ht="15.75" customHeight="1" x14ac:dyDescent="0.3">
      <c r="A251" s="18">
        <v>44972</v>
      </c>
      <c r="B251" s="19" t="s">
        <v>21</v>
      </c>
      <c r="C251" s="20" t="s">
        <v>38</v>
      </c>
      <c r="D251" s="21">
        <v>43.14</v>
      </c>
      <c r="E251" s="21">
        <v>21.03</v>
      </c>
      <c r="F251" s="22">
        <v>0</v>
      </c>
      <c r="G251" s="20" t="s">
        <v>17</v>
      </c>
      <c r="H251" s="20" t="s">
        <v>269</v>
      </c>
      <c r="I251" s="23">
        <f t="shared" si="6"/>
        <v>0</v>
      </c>
      <c r="J251" s="28">
        <f t="shared" si="7"/>
        <v>0</v>
      </c>
    </row>
    <row r="252" spans="1:10" ht="15.75" customHeight="1" x14ac:dyDescent="0.3">
      <c r="A252" s="18">
        <v>44975</v>
      </c>
      <c r="B252" s="19" t="s">
        <v>8</v>
      </c>
      <c r="C252" s="20" t="s">
        <v>16</v>
      </c>
      <c r="D252" s="21">
        <v>54.5</v>
      </c>
      <c r="E252" s="21">
        <v>53.49</v>
      </c>
      <c r="F252" s="22">
        <v>1</v>
      </c>
      <c r="G252" s="20" t="s">
        <v>10</v>
      </c>
      <c r="H252" s="20" t="s">
        <v>270</v>
      </c>
      <c r="I252" s="23">
        <f t="shared" si="6"/>
        <v>54.5</v>
      </c>
      <c r="J252" s="28">
        <f t="shared" si="7"/>
        <v>1</v>
      </c>
    </row>
    <row r="253" spans="1:10" ht="15.75" customHeight="1" x14ac:dyDescent="0.3">
      <c r="A253" s="18">
        <v>45033</v>
      </c>
      <c r="B253" s="19" t="s">
        <v>21</v>
      </c>
      <c r="C253" s="20" t="s">
        <v>26</v>
      </c>
      <c r="D253" s="21">
        <v>268.63</v>
      </c>
      <c r="E253" s="21">
        <v>66.33</v>
      </c>
      <c r="F253" s="22">
        <v>5</v>
      </c>
      <c r="G253" s="20" t="s">
        <v>17</v>
      </c>
      <c r="H253" s="20" t="s">
        <v>271</v>
      </c>
      <c r="I253" s="23">
        <f t="shared" si="6"/>
        <v>53.725999999999999</v>
      </c>
      <c r="J253" s="28">
        <f t="shared" si="7"/>
        <v>0</v>
      </c>
    </row>
    <row r="254" spans="1:10" ht="15.75" customHeight="1" x14ac:dyDescent="0.3">
      <c r="A254" s="18">
        <v>45120</v>
      </c>
      <c r="B254" s="19" t="s">
        <v>12</v>
      </c>
      <c r="C254" s="20" t="s">
        <v>9</v>
      </c>
      <c r="D254" s="21">
        <v>475.45</v>
      </c>
      <c r="E254" s="21">
        <v>125.46</v>
      </c>
      <c r="F254" s="22">
        <v>17</v>
      </c>
      <c r="G254" s="20" t="s">
        <v>10</v>
      </c>
      <c r="H254" s="20" t="s">
        <v>272</v>
      </c>
      <c r="I254" s="23">
        <f t="shared" si="6"/>
        <v>27.96764705882353</v>
      </c>
      <c r="J254" s="28">
        <f t="shared" si="7"/>
        <v>1</v>
      </c>
    </row>
    <row r="255" spans="1:10" ht="15.75" customHeight="1" x14ac:dyDescent="0.3">
      <c r="A255" s="18">
        <v>45092</v>
      </c>
      <c r="B255" s="19" t="s">
        <v>15</v>
      </c>
      <c r="C255" s="20" t="s">
        <v>13</v>
      </c>
      <c r="D255" s="21">
        <v>467.08</v>
      </c>
      <c r="E255" s="21">
        <v>185.9</v>
      </c>
      <c r="F255" s="22">
        <v>19</v>
      </c>
      <c r="G255" s="20" t="s">
        <v>17</v>
      </c>
      <c r="H255" s="20" t="s">
        <v>273</v>
      </c>
      <c r="I255" s="23">
        <f t="shared" si="6"/>
        <v>24.583157894736843</v>
      </c>
      <c r="J255" s="28">
        <f t="shared" si="7"/>
        <v>0</v>
      </c>
    </row>
    <row r="256" spans="1:10" ht="15.75" customHeight="1" x14ac:dyDescent="0.3">
      <c r="A256" s="18">
        <v>45091</v>
      </c>
      <c r="B256" s="19" t="s">
        <v>12</v>
      </c>
      <c r="C256" s="20" t="s">
        <v>38</v>
      </c>
      <c r="D256" s="21">
        <v>132.4</v>
      </c>
      <c r="E256" s="21">
        <v>31.71</v>
      </c>
      <c r="F256" s="22">
        <v>1</v>
      </c>
      <c r="G256" s="20" t="s">
        <v>10</v>
      </c>
      <c r="H256" s="20" t="s">
        <v>274</v>
      </c>
      <c r="I256" s="23">
        <f t="shared" si="6"/>
        <v>132.4</v>
      </c>
      <c r="J256" s="28">
        <f t="shared" si="7"/>
        <v>1</v>
      </c>
    </row>
    <row r="257" spans="1:10" ht="15.75" customHeight="1" x14ac:dyDescent="0.3">
      <c r="A257" s="18">
        <v>45065</v>
      </c>
      <c r="B257" s="19" t="s">
        <v>8</v>
      </c>
      <c r="C257" s="20" t="s">
        <v>23</v>
      </c>
      <c r="D257" s="21">
        <v>465.63</v>
      </c>
      <c r="E257" s="21">
        <v>139.51</v>
      </c>
      <c r="F257" s="22">
        <v>15</v>
      </c>
      <c r="G257" s="20" t="s">
        <v>17</v>
      </c>
      <c r="H257" s="20" t="s">
        <v>275</v>
      </c>
      <c r="I257" s="23">
        <f t="shared" si="6"/>
        <v>31.041999999999998</v>
      </c>
      <c r="J257" s="28">
        <f t="shared" si="7"/>
        <v>0</v>
      </c>
    </row>
    <row r="258" spans="1:10" ht="15.75" customHeight="1" x14ac:dyDescent="0.3">
      <c r="A258" s="18">
        <v>45065</v>
      </c>
      <c r="B258" s="19" t="s">
        <v>15</v>
      </c>
      <c r="C258" s="20" t="s">
        <v>26</v>
      </c>
      <c r="D258" s="21">
        <v>203.79</v>
      </c>
      <c r="E258" s="21">
        <v>160.44999999999999</v>
      </c>
      <c r="F258" s="22">
        <v>3</v>
      </c>
      <c r="G258" s="20" t="s">
        <v>17</v>
      </c>
      <c r="H258" s="20" t="s">
        <v>276</v>
      </c>
      <c r="I258" s="23">
        <f t="shared" ref="I258:I321" si="8">IF(F258=0, 0, D258/F258)</f>
        <v>67.929999999999993</v>
      </c>
      <c r="J258" s="28">
        <f t="shared" si="7"/>
        <v>0</v>
      </c>
    </row>
    <row r="259" spans="1:10" ht="15.75" customHeight="1" x14ac:dyDescent="0.3">
      <c r="A259" s="18">
        <v>45145</v>
      </c>
      <c r="B259" s="19" t="s">
        <v>21</v>
      </c>
      <c r="C259" s="20" t="s">
        <v>13</v>
      </c>
      <c r="D259" s="21">
        <v>491.66</v>
      </c>
      <c r="E259" s="21">
        <v>235.68</v>
      </c>
      <c r="F259" s="22">
        <v>5</v>
      </c>
      <c r="G259" s="20" t="s">
        <v>17</v>
      </c>
      <c r="H259" s="20" t="s">
        <v>277</v>
      </c>
      <c r="I259" s="23">
        <f t="shared" si="8"/>
        <v>98.332000000000008</v>
      </c>
      <c r="J259" s="28">
        <f t="shared" ref="J259:J322" si="9">IF(G259="Returning", 1, 0)</f>
        <v>0</v>
      </c>
    </row>
    <row r="260" spans="1:10" ht="15.75" customHeight="1" x14ac:dyDescent="0.3">
      <c r="A260" s="18">
        <v>45035</v>
      </c>
      <c r="B260" s="19" t="s">
        <v>15</v>
      </c>
      <c r="C260" s="20" t="s">
        <v>23</v>
      </c>
      <c r="D260" s="21">
        <v>161.66</v>
      </c>
      <c r="E260" s="21">
        <v>52.8</v>
      </c>
      <c r="F260" s="22">
        <v>2</v>
      </c>
      <c r="G260" s="20" t="s">
        <v>10</v>
      </c>
      <c r="H260" s="20" t="s">
        <v>278</v>
      </c>
      <c r="I260" s="23">
        <f t="shared" si="8"/>
        <v>80.83</v>
      </c>
      <c r="J260" s="28">
        <f t="shared" si="9"/>
        <v>1</v>
      </c>
    </row>
    <row r="261" spans="1:10" ht="15.75" customHeight="1" x14ac:dyDescent="0.3">
      <c r="A261" s="18">
        <v>44942</v>
      </c>
      <c r="B261" s="19" t="s">
        <v>15</v>
      </c>
      <c r="C261" s="20" t="s">
        <v>13</v>
      </c>
      <c r="D261" s="21">
        <v>384.95</v>
      </c>
      <c r="E261" s="21">
        <v>253.99</v>
      </c>
      <c r="F261" s="22">
        <v>10</v>
      </c>
      <c r="G261" s="20" t="s">
        <v>10</v>
      </c>
      <c r="H261" s="20" t="s">
        <v>279</v>
      </c>
      <c r="I261" s="23">
        <f t="shared" si="8"/>
        <v>38.494999999999997</v>
      </c>
      <c r="J261" s="28">
        <f t="shared" si="9"/>
        <v>1</v>
      </c>
    </row>
    <row r="262" spans="1:10" ht="15.75" customHeight="1" x14ac:dyDescent="0.3">
      <c r="A262" s="18">
        <v>45178</v>
      </c>
      <c r="B262" s="19" t="s">
        <v>15</v>
      </c>
      <c r="C262" s="20" t="s">
        <v>13</v>
      </c>
      <c r="D262" s="21">
        <v>481.8</v>
      </c>
      <c r="E262" s="21">
        <v>213.78</v>
      </c>
      <c r="F262" s="22">
        <v>29</v>
      </c>
      <c r="G262" s="20" t="s">
        <v>17</v>
      </c>
      <c r="H262" s="20" t="s">
        <v>280</v>
      </c>
      <c r="I262" s="23">
        <f t="shared" si="8"/>
        <v>16.613793103448277</v>
      </c>
      <c r="J262" s="28">
        <f t="shared" si="9"/>
        <v>0</v>
      </c>
    </row>
    <row r="263" spans="1:10" ht="15.75" customHeight="1" x14ac:dyDescent="0.3">
      <c r="A263" s="18">
        <v>45264</v>
      </c>
      <c r="B263" s="19" t="s">
        <v>15</v>
      </c>
      <c r="C263" s="20" t="s">
        <v>23</v>
      </c>
      <c r="D263" s="21">
        <v>50.67</v>
      </c>
      <c r="E263" s="21">
        <v>15.59</v>
      </c>
      <c r="F263" s="22">
        <v>1</v>
      </c>
      <c r="G263" s="20" t="s">
        <v>10</v>
      </c>
      <c r="H263" s="20" t="s">
        <v>281</v>
      </c>
      <c r="I263" s="23">
        <f t="shared" si="8"/>
        <v>50.67</v>
      </c>
      <c r="J263" s="28">
        <f t="shared" si="9"/>
        <v>1</v>
      </c>
    </row>
    <row r="264" spans="1:10" ht="15.75" customHeight="1" x14ac:dyDescent="0.3">
      <c r="A264" s="18">
        <v>45174</v>
      </c>
      <c r="B264" s="19" t="s">
        <v>12</v>
      </c>
      <c r="C264" s="20" t="s">
        <v>13</v>
      </c>
      <c r="D264" s="21">
        <v>485.47</v>
      </c>
      <c r="E264" s="21">
        <v>118.97</v>
      </c>
      <c r="F264" s="22">
        <v>6</v>
      </c>
      <c r="G264" s="20" t="s">
        <v>10</v>
      </c>
      <c r="H264" s="20" t="s">
        <v>282</v>
      </c>
      <c r="I264" s="23">
        <f t="shared" si="8"/>
        <v>80.911666666666676</v>
      </c>
      <c r="J264" s="28">
        <f t="shared" si="9"/>
        <v>1</v>
      </c>
    </row>
    <row r="265" spans="1:10" ht="15.75" customHeight="1" x14ac:dyDescent="0.3">
      <c r="A265" s="18">
        <v>45171</v>
      </c>
      <c r="B265" s="19" t="s">
        <v>21</v>
      </c>
      <c r="C265" s="20" t="s">
        <v>23</v>
      </c>
      <c r="D265" s="21">
        <v>361.98</v>
      </c>
      <c r="E265" s="21">
        <v>225.64</v>
      </c>
      <c r="F265" s="22">
        <v>6</v>
      </c>
      <c r="G265" s="20" t="s">
        <v>17</v>
      </c>
      <c r="H265" s="20" t="s">
        <v>283</v>
      </c>
      <c r="I265" s="23">
        <f t="shared" si="8"/>
        <v>60.330000000000005</v>
      </c>
      <c r="J265" s="28">
        <f t="shared" si="9"/>
        <v>0</v>
      </c>
    </row>
    <row r="266" spans="1:10" ht="15.75" customHeight="1" x14ac:dyDescent="0.3">
      <c r="A266" s="18">
        <v>44927</v>
      </c>
      <c r="B266" s="19" t="s">
        <v>12</v>
      </c>
      <c r="C266" s="20" t="s">
        <v>23</v>
      </c>
      <c r="D266" s="21">
        <v>142.04</v>
      </c>
      <c r="E266" s="21">
        <v>43.96</v>
      </c>
      <c r="F266" s="22">
        <v>2</v>
      </c>
      <c r="G266" s="20" t="s">
        <v>17</v>
      </c>
      <c r="H266" s="20" t="s">
        <v>284</v>
      </c>
      <c r="I266" s="23">
        <f t="shared" si="8"/>
        <v>71.02</v>
      </c>
      <c r="J266" s="28">
        <f t="shared" si="9"/>
        <v>0</v>
      </c>
    </row>
    <row r="267" spans="1:10" ht="15.75" customHeight="1" x14ac:dyDescent="0.3">
      <c r="A267" s="18">
        <v>45038</v>
      </c>
      <c r="B267" s="19" t="s">
        <v>12</v>
      </c>
      <c r="C267" s="20" t="s">
        <v>16</v>
      </c>
      <c r="D267" s="21">
        <v>275.43</v>
      </c>
      <c r="E267" s="21">
        <v>184.3</v>
      </c>
      <c r="F267" s="22">
        <v>4</v>
      </c>
      <c r="G267" s="20" t="s">
        <v>10</v>
      </c>
      <c r="H267" s="20" t="s">
        <v>285</v>
      </c>
      <c r="I267" s="23">
        <f t="shared" si="8"/>
        <v>68.857500000000002</v>
      </c>
      <c r="J267" s="28">
        <f t="shared" si="9"/>
        <v>1</v>
      </c>
    </row>
    <row r="268" spans="1:10" ht="15.75" customHeight="1" x14ac:dyDescent="0.3">
      <c r="A268" s="18">
        <v>45001</v>
      </c>
      <c r="B268" s="19" t="s">
        <v>8</v>
      </c>
      <c r="C268" s="20" t="s">
        <v>23</v>
      </c>
      <c r="D268" s="21">
        <v>123.31</v>
      </c>
      <c r="E268" s="21">
        <v>26.56</v>
      </c>
      <c r="F268" s="22">
        <v>1</v>
      </c>
      <c r="G268" s="20" t="s">
        <v>10</v>
      </c>
      <c r="H268" s="20" t="s">
        <v>286</v>
      </c>
      <c r="I268" s="23">
        <f t="shared" si="8"/>
        <v>123.31</v>
      </c>
      <c r="J268" s="28">
        <f t="shared" si="9"/>
        <v>1</v>
      </c>
    </row>
    <row r="269" spans="1:10" ht="15.75" customHeight="1" x14ac:dyDescent="0.3">
      <c r="A269" s="18">
        <v>45285</v>
      </c>
      <c r="B269" s="19" t="s">
        <v>8</v>
      </c>
      <c r="C269" s="20" t="s">
        <v>23</v>
      </c>
      <c r="D269" s="21">
        <v>366.69</v>
      </c>
      <c r="E269" s="21">
        <v>103.7</v>
      </c>
      <c r="F269" s="22">
        <v>27</v>
      </c>
      <c r="G269" s="20" t="s">
        <v>10</v>
      </c>
      <c r="H269" s="20" t="s">
        <v>287</v>
      </c>
      <c r="I269" s="23">
        <f t="shared" si="8"/>
        <v>13.581111111111111</v>
      </c>
      <c r="J269" s="28">
        <f t="shared" si="9"/>
        <v>1</v>
      </c>
    </row>
    <row r="270" spans="1:10" ht="15.75" customHeight="1" x14ac:dyDescent="0.3">
      <c r="A270" s="18">
        <v>44956</v>
      </c>
      <c r="B270" s="19" t="s">
        <v>12</v>
      </c>
      <c r="C270" s="20" t="s">
        <v>26</v>
      </c>
      <c r="D270" s="21">
        <v>288.86</v>
      </c>
      <c r="E270" s="21">
        <v>165.21</v>
      </c>
      <c r="F270" s="22">
        <v>8</v>
      </c>
      <c r="G270" s="20" t="s">
        <v>10</v>
      </c>
      <c r="H270" s="20" t="s">
        <v>288</v>
      </c>
      <c r="I270" s="23">
        <f t="shared" si="8"/>
        <v>36.107500000000002</v>
      </c>
      <c r="J270" s="28">
        <f t="shared" si="9"/>
        <v>1</v>
      </c>
    </row>
    <row r="271" spans="1:10" ht="15.75" customHeight="1" x14ac:dyDescent="0.3">
      <c r="A271" s="18">
        <v>45195</v>
      </c>
      <c r="B271" s="19" t="s">
        <v>15</v>
      </c>
      <c r="C271" s="20" t="s">
        <v>23</v>
      </c>
      <c r="D271" s="21">
        <v>130.47</v>
      </c>
      <c r="E271" s="21">
        <v>34.74</v>
      </c>
      <c r="F271" s="22">
        <v>1</v>
      </c>
      <c r="G271" s="20" t="s">
        <v>10</v>
      </c>
      <c r="H271" s="20" t="s">
        <v>289</v>
      </c>
      <c r="I271" s="23">
        <f t="shared" si="8"/>
        <v>130.47</v>
      </c>
      <c r="J271" s="28">
        <f t="shared" si="9"/>
        <v>1</v>
      </c>
    </row>
    <row r="272" spans="1:10" ht="15.75" customHeight="1" x14ac:dyDescent="0.3">
      <c r="A272" s="18">
        <v>45046</v>
      </c>
      <c r="B272" s="19" t="s">
        <v>15</v>
      </c>
      <c r="C272" s="20" t="s">
        <v>38</v>
      </c>
      <c r="D272" s="21">
        <v>127.49</v>
      </c>
      <c r="E272" s="21">
        <v>36.33</v>
      </c>
      <c r="F272" s="22">
        <v>2</v>
      </c>
      <c r="G272" s="20" t="s">
        <v>17</v>
      </c>
      <c r="H272" s="20" t="s">
        <v>290</v>
      </c>
      <c r="I272" s="23">
        <f t="shared" si="8"/>
        <v>63.744999999999997</v>
      </c>
      <c r="J272" s="28">
        <f t="shared" si="9"/>
        <v>0</v>
      </c>
    </row>
    <row r="273" spans="1:10" ht="15.75" customHeight="1" x14ac:dyDescent="0.3">
      <c r="A273" s="18">
        <v>45102</v>
      </c>
      <c r="B273" s="19" t="s">
        <v>8</v>
      </c>
      <c r="C273" s="20" t="s">
        <v>23</v>
      </c>
      <c r="D273" s="21">
        <v>184.7</v>
      </c>
      <c r="E273" s="21">
        <v>87.48</v>
      </c>
      <c r="F273" s="22">
        <v>5</v>
      </c>
      <c r="G273" s="20" t="s">
        <v>17</v>
      </c>
      <c r="H273" s="20" t="s">
        <v>291</v>
      </c>
      <c r="I273" s="23">
        <f t="shared" si="8"/>
        <v>36.94</v>
      </c>
      <c r="J273" s="28">
        <f t="shared" si="9"/>
        <v>0</v>
      </c>
    </row>
    <row r="274" spans="1:10" ht="15.75" customHeight="1" x14ac:dyDescent="0.3">
      <c r="A274" s="18">
        <v>45041</v>
      </c>
      <c r="B274" s="19" t="s">
        <v>12</v>
      </c>
      <c r="C274" s="20" t="s">
        <v>38</v>
      </c>
      <c r="D274" s="21">
        <v>34.69</v>
      </c>
      <c r="E274" s="21">
        <v>7.22</v>
      </c>
      <c r="F274" s="22">
        <v>1</v>
      </c>
      <c r="G274" s="20" t="s">
        <v>17</v>
      </c>
      <c r="H274" s="20" t="s">
        <v>292</v>
      </c>
      <c r="I274" s="23">
        <f t="shared" si="8"/>
        <v>34.69</v>
      </c>
      <c r="J274" s="28">
        <f t="shared" si="9"/>
        <v>0</v>
      </c>
    </row>
    <row r="275" spans="1:10" ht="15.75" customHeight="1" x14ac:dyDescent="0.3">
      <c r="A275" s="18">
        <v>45228</v>
      </c>
      <c r="B275" s="19" t="s">
        <v>8</v>
      </c>
      <c r="C275" s="20" t="s">
        <v>16</v>
      </c>
      <c r="D275" s="21">
        <v>387.34</v>
      </c>
      <c r="E275" s="21">
        <v>223.63</v>
      </c>
      <c r="F275" s="22">
        <v>5</v>
      </c>
      <c r="G275" s="20" t="s">
        <v>17</v>
      </c>
      <c r="H275" s="20" t="s">
        <v>293</v>
      </c>
      <c r="I275" s="23">
        <f t="shared" si="8"/>
        <v>77.467999999999989</v>
      </c>
      <c r="J275" s="28">
        <f t="shared" si="9"/>
        <v>0</v>
      </c>
    </row>
    <row r="276" spans="1:10" ht="15.75" customHeight="1" x14ac:dyDescent="0.3">
      <c r="A276" s="18">
        <v>45016</v>
      </c>
      <c r="B276" s="19" t="s">
        <v>21</v>
      </c>
      <c r="C276" s="20" t="s">
        <v>26</v>
      </c>
      <c r="D276" s="21">
        <v>407.74</v>
      </c>
      <c r="E276" s="21">
        <v>108.64</v>
      </c>
      <c r="F276" s="22">
        <v>11</v>
      </c>
      <c r="G276" s="20" t="s">
        <v>10</v>
      </c>
      <c r="H276" s="20" t="s">
        <v>294</v>
      </c>
      <c r="I276" s="23">
        <f t="shared" si="8"/>
        <v>37.06727272727273</v>
      </c>
      <c r="J276" s="28">
        <f t="shared" si="9"/>
        <v>1</v>
      </c>
    </row>
    <row r="277" spans="1:10" ht="15.75" customHeight="1" x14ac:dyDescent="0.3">
      <c r="A277" s="18">
        <v>44975</v>
      </c>
      <c r="B277" s="19" t="s">
        <v>12</v>
      </c>
      <c r="C277" s="20" t="s">
        <v>23</v>
      </c>
      <c r="D277" s="21">
        <v>299.68</v>
      </c>
      <c r="E277" s="21">
        <v>67.900000000000006</v>
      </c>
      <c r="F277" s="22">
        <v>6</v>
      </c>
      <c r="G277" s="20" t="s">
        <v>17</v>
      </c>
      <c r="H277" s="20" t="s">
        <v>295</v>
      </c>
      <c r="I277" s="23">
        <f t="shared" si="8"/>
        <v>49.946666666666665</v>
      </c>
      <c r="J277" s="28">
        <f t="shared" si="9"/>
        <v>0</v>
      </c>
    </row>
    <row r="278" spans="1:10" ht="15.75" customHeight="1" x14ac:dyDescent="0.3">
      <c r="A278" s="18">
        <v>45216</v>
      </c>
      <c r="B278" s="19" t="s">
        <v>15</v>
      </c>
      <c r="C278" s="20" t="s">
        <v>26</v>
      </c>
      <c r="D278" s="21">
        <v>323.45999999999998</v>
      </c>
      <c r="E278" s="21">
        <v>291.23</v>
      </c>
      <c r="F278" s="22">
        <v>3</v>
      </c>
      <c r="G278" s="20" t="s">
        <v>10</v>
      </c>
      <c r="H278" s="20" t="s">
        <v>296</v>
      </c>
      <c r="I278" s="23">
        <f t="shared" si="8"/>
        <v>107.82</v>
      </c>
      <c r="J278" s="28">
        <f t="shared" si="9"/>
        <v>1</v>
      </c>
    </row>
    <row r="279" spans="1:10" ht="15.75" customHeight="1" x14ac:dyDescent="0.3">
      <c r="A279" s="18">
        <v>44962</v>
      </c>
      <c r="B279" s="19" t="s">
        <v>15</v>
      </c>
      <c r="C279" s="20" t="s">
        <v>9</v>
      </c>
      <c r="D279" s="21">
        <v>261.95</v>
      </c>
      <c r="E279" s="21">
        <v>56.59</v>
      </c>
      <c r="F279" s="22">
        <v>3</v>
      </c>
      <c r="G279" s="20" t="s">
        <v>17</v>
      </c>
      <c r="H279" s="20" t="s">
        <v>297</v>
      </c>
      <c r="I279" s="23">
        <f t="shared" si="8"/>
        <v>87.316666666666663</v>
      </c>
      <c r="J279" s="28">
        <f t="shared" si="9"/>
        <v>0</v>
      </c>
    </row>
    <row r="280" spans="1:10" ht="15.75" customHeight="1" x14ac:dyDescent="0.3">
      <c r="A280" s="18">
        <v>45194</v>
      </c>
      <c r="B280" s="19" t="s">
        <v>15</v>
      </c>
      <c r="C280" s="20" t="s">
        <v>26</v>
      </c>
      <c r="D280" s="21">
        <v>160.13999999999999</v>
      </c>
      <c r="E280" s="21">
        <v>59.39</v>
      </c>
      <c r="F280" s="22">
        <v>2</v>
      </c>
      <c r="G280" s="20" t="s">
        <v>17</v>
      </c>
      <c r="H280" s="20" t="s">
        <v>298</v>
      </c>
      <c r="I280" s="23">
        <f t="shared" si="8"/>
        <v>80.069999999999993</v>
      </c>
      <c r="J280" s="28">
        <f t="shared" si="9"/>
        <v>0</v>
      </c>
    </row>
    <row r="281" spans="1:10" ht="15.75" customHeight="1" x14ac:dyDescent="0.3">
      <c r="A281" s="18">
        <v>45211</v>
      </c>
      <c r="B281" s="19" t="s">
        <v>8</v>
      </c>
      <c r="C281" s="20" t="s">
        <v>26</v>
      </c>
      <c r="D281" s="21">
        <v>261.48</v>
      </c>
      <c r="E281" s="21">
        <v>216.37</v>
      </c>
      <c r="F281" s="22">
        <v>3</v>
      </c>
      <c r="G281" s="20" t="s">
        <v>10</v>
      </c>
      <c r="H281" s="20" t="s">
        <v>299</v>
      </c>
      <c r="I281" s="23">
        <f t="shared" si="8"/>
        <v>87.160000000000011</v>
      </c>
      <c r="J281" s="28">
        <f t="shared" si="9"/>
        <v>1</v>
      </c>
    </row>
    <row r="282" spans="1:10" ht="15.75" customHeight="1" x14ac:dyDescent="0.3">
      <c r="A282" s="18">
        <v>45124</v>
      </c>
      <c r="B282" s="19" t="s">
        <v>15</v>
      </c>
      <c r="C282" s="20" t="s">
        <v>23</v>
      </c>
      <c r="D282" s="21">
        <v>336.43</v>
      </c>
      <c r="E282" s="21">
        <v>80.91</v>
      </c>
      <c r="F282" s="22">
        <v>4</v>
      </c>
      <c r="G282" s="20" t="s">
        <v>17</v>
      </c>
      <c r="H282" s="20" t="s">
        <v>300</v>
      </c>
      <c r="I282" s="23">
        <f t="shared" si="8"/>
        <v>84.107500000000002</v>
      </c>
      <c r="J282" s="28">
        <f t="shared" si="9"/>
        <v>0</v>
      </c>
    </row>
    <row r="283" spans="1:10" ht="15.75" customHeight="1" x14ac:dyDescent="0.3">
      <c r="A283" s="18">
        <v>44974</v>
      </c>
      <c r="B283" s="19" t="s">
        <v>12</v>
      </c>
      <c r="C283" s="20" t="s">
        <v>9</v>
      </c>
      <c r="D283" s="21">
        <v>462.18</v>
      </c>
      <c r="E283" s="21">
        <v>418.62</v>
      </c>
      <c r="F283" s="22">
        <v>25</v>
      </c>
      <c r="G283" s="20" t="s">
        <v>10</v>
      </c>
      <c r="H283" s="20" t="s">
        <v>301</v>
      </c>
      <c r="I283" s="23">
        <f t="shared" si="8"/>
        <v>18.487200000000001</v>
      </c>
      <c r="J283" s="28">
        <f t="shared" si="9"/>
        <v>1</v>
      </c>
    </row>
    <row r="284" spans="1:10" ht="15.75" customHeight="1" x14ac:dyDescent="0.3">
      <c r="A284" s="18">
        <v>45276</v>
      </c>
      <c r="B284" s="19" t="s">
        <v>8</v>
      </c>
      <c r="C284" s="20" t="s">
        <v>26</v>
      </c>
      <c r="D284" s="21">
        <v>183.63</v>
      </c>
      <c r="E284" s="21">
        <v>37.18</v>
      </c>
      <c r="F284" s="22">
        <v>2</v>
      </c>
      <c r="G284" s="20" t="s">
        <v>17</v>
      </c>
      <c r="H284" s="20" t="s">
        <v>302</v>
      </c>
      <c r="I284" s="23">
        <f t="shared" si="8"/>
        <v>91.814999999999998</v>
      </c>
      <c r="J284" s="28">
        <f t="shared" si="9"/>
        <v>0</v>
      </c>
    </row>
    <row r="285" spans="1:10" ht="15.75" customHeight="1" x14ac:dyDescent="0.3">
      <c r="A285" s="18">
        <v>44933</v>
      </c>
      <c r="B285" s="19" t="s">
        <v>8</v>
      </c>
      <c r="C285" s="20" t="s">
        <v>23</v>
      </c>
      <c r="D285" s="21">
        <v>423.75</v>
      </c>
      <c r="E285" s="21">
        <v>88.54</v>
      </c>
      <c r="F285" s="22">
        <v>4</v>
      </c>
      <c r="G285" s="20" t="s">
        <v>10</v>
      </c>
      <c r="H285" s="20" t="s">
        <v>303</v>
      </c>
      <c r="I285" s="23">
        <f t="shared" si="8"/>
        <v>105.9375</v>
      </c>
      <c r="J285" s="28">
        <f t="shared" si="9"/>
        <v>1</v>
      </c>
    </row>
    <row r="286" spans="1:10" ht="15.75" customHeight="1" x14ac:dyDescent="0.3">
      <c r="A286" s="18">
        <v>45030</v>
      </c>
      <c r="B286" s="19" t="s">
        <v>15</v>
      </c>
      <c r="C286" s="20" t="s">
        <v>16</v>
      </c>
      <c r="D286" s="21">
        <v>265.54000000000002</v>
      </c>
      <c r="E286" s="21">
        <v>53.2</v>
      </c>
      <c r="F286" s="22">
        <v>4</v>
      </c>
      <c r="G286" s="20" t="s">
        <v>10</v>
      </c>
      <c r="H286" s="20" t="s">
        <v>304</v>
      </c>
      <c r="I286" s="23">
        <f t="shared" si="8"/>
        <v>66.385000000000005</v>
      </c>
      <c r="J286" s="28">
        <f t="shared" si="9"/>
        <v>1</v>
      </c>
    </row>
    <row r="287" spans="1:10" ht="15.75" customHeight="1" x14ac:dyDescent="0.3">
      <c r="A287" s="18">
        <v>45132</v>
      </c>
      <c r="B287" s="19" t="s">
        <v>12</v>
      </c>
      <c r="C287" s="20" t="s">
        <v>38</v>
      </c>
      <c r="D287" s="21">
        <v>237.67</v>
      </c>
      <c r="E287" s="21">
        <v>178.38</v>
      </c>
      <c r="F287" s="22">
        <v>5</v>
      </c>
      <c r="G287" s="20" t="s">
        <v>17</v>
      </c>
      <c r="H287" s="20" t="s">
        <v>305</v>
      </c>
      <c r="I287" s="23">
        <f t="shared" si="8"/>
        <v>47.533999999999999</v>
      </c>
      <c r="J287" s="28">
        <f t="shared" si="9"/>
        <v>0</v>
      </c>
    </row>
    <row r="288" spans="1:10" ht="15.75" customHeight="1" x14ac:dyDescent="0.3">
      <c r="A288" s="18">
        <v>45097</v>
      </c>
      <c r="B288" s="19" t="s">
        <v>12</v>
      </c>
      <c r="C288" s="20" t="s">
        <v>38</v>
      </c>
      <c r="D288" s="21">
        <v>254.1</v>
      </c>
      <c r="E288" s="21">
        <v>112.55</v>
      </c>
      <c r="F288" s="22">
        <v>2</v>
      </c>
      <c r="G288" s="20" t="s">
        <v>17</v>
      </c>
      <c r="H288" s="20" t="s">
        <v>306</v>
      </c>
      <c r="I288" s="23">
        <f t="shared" si="8"/>
        <v>127.05</v>
      </c>
      <c r="J288" s="28">
        <f t="shared" si="9"/>
        <v>0</v>
      </c>
    </row>
    <row r="289" spans="1:10" ht="15.75" customHeight="1" x14ac:dyDescent="0.3">
      <c r="A289" s="18">
        <v>44961</v>
      </c>
      <c r="B289" s="19" t="s">
        <v>21</v>
      </c>
      <c r="C289" s="20" t="s">
        <v>26</v>
      </c>
      <c r="D289" s="21">
        <v>177.59</v>
      </c>
      <c r="E289" s="21">
        <v>45.89</v>
      </c>
      <c r="F289" s="22">
        <v>4</v>
      </c>
      <c r="G289" s="20" t="s">
        <v>10</v>
      </c>
      <c r="H289" s="20" t="s">
        <v>307</v>
      </c>
      <c r="I289" s="23">
        <f t="shared" si="8"/>
        <v>44.397500000000001</v>
      </c>
      <c r="J289" s="28">
        <f t="shared" si="9"/>
        <v>1</v>
      </c>
    </row>
    <row r="290" spans="1:10" ht="15.75" customHeight="1" x14ac:dyDescent="0.3">
      <c r="A290" s="18">
        <v>45091</v>
      </c>
      <c r="B290" s="19" t="s">
        <v>8</v>
      </c>
      <c r="C290" s="20" t="s">
        <v>26</v>
      </c>
      <c r="D290" s="21">
        <v>360.23</v>
      </c>
      <c r="E290" s="21">
        <v>304.67</v>
      </c>
      <c r="F290" s="22">
        <v>21</v>
      </c>
      <c r="G290" s="20" t="s">
        <v>17</v>
      </c>
      <c r="H290" s="20" t="s">
        <v>308</v>
      </c>
      <c r="I290" s="23">
        <f t="shared" si="8"/>
        <v>17.153809523809525</v>
      </c>
      <c r="J290" s="28">
        <f t="shared" si="9"/>
        <v>0</v>
      </c>
    </row>
    <row r="291" spans="1:10" ht="15.75" customHeight="1" x14ac:dyDescent="0.3">
      <c r="A291" s="18">
        <v>45018</v>
      </c>
      <c r="B291" s="19" t="s">
        <v>8</v>
      </c>
      <c r="C291" s="20" t="s">
        <v>38</v>
      </c>
      <c r="D291" s="21">
        <v>471.32</v>
      </c>
      <c r="E291" s="21">
        <v>122.13</v>
      </c>
      <c r="F291" s="22">
        <v>5</v>
      </c>
      <c r="G291" s="20" t="s">
        <v>17</v>
      </c>
      <c r="H291" s="20" t="s">
        <v>309</v>
      </c>
      <c r="I291" s="23">
        <f t="shared" si="8"/>
        <v>94.263999999999996</v>
      </c>
      <c r="J291" s="28">
        <f t="shared" si="9"/>
        <v>0</v>
      </c>
    </row>
    <row r="292" spans="1:10" ht="15.75" customHeight="1" x14ac:dyDescent="0.3">
      <c r="A292" s="18">
        <v>44933</v>
      </c>
      <c r="B292" s="19" t="s">
        <v>21</v>
      </c>
      <c r="C292" s="20" t="s">
        <v>16</v>
      </c>
      <c r="D292" s="21">
        <v>239.74</v>
      </c>
      <c r="E292" s="21">
        <v>73.17</v>
      </c>
      <c r="F292" s="22">
        <v>3</v>
      </c>
      <c r="G292" s="20" t="s">
        <v>10</v>
      </c>
      <c r="H292" s="20" t="s">
        <v>310</v>
      </c>
      <c r="I292" s="23">
        <f t="shared" si="8"/>
        <v>79.913333333333341</v>
      </c>
      <c r="J292" s="28">
        <f t="shared" si="9"/>
        <v>1</v>
      </c>
    </row>
    <row r="293" spans="1:10" ht="15.75" customHeight="1" x14ac:dyDescent="0.3">
      <c r="A293" s="18">
        <v>45041</v>
      </c>
      <c r="B293" s="19" t="s">
        <v>8</v>
      </c>
      <c r="C293" s="20" t="s">
        <v>23</v>
      </c>
      <c r="D293" s="21">
        <v>364.57</v>
      </c>
      <c r="E293" s="21">
        <v>152.6</v>
      </c>
      <c r="F293" s="22">
        <v>6</v>
      </c>
      <c r="G293" s="20" t="s">
        <v>17</v>
      </c>
      <c r="H293" s="20" t="s">
        <v>311</v>
      </c>
      <c r="I293" s="23">
        <f t="shared" si="8"/>
        <v>60.761666666666663</v>
      </c>
      <c r="J293" s="28">
        <f t="shared" si="9"/>
        <v>0</v>
      </c>
    </row>
    <row r="294" spans="1:10" ht="15.75" customHeight="1" x14ac:dyDescent="0.3">
      <c r="A294" s="18">
        <v>45087</v>
      </c>
      <c r="B294" s="19" t="s">
        <v>21</v>
      </c>
      <c r="C294" s="20" t="s">
        <v>23</v>
      </c>
      <c r="D294" s="21">
        <v>38.270000000000003</v>
      </c>
      <c r="E294" s="21">
        <v>7.76</v>
      </c>
      <c r="F294" s="22">
        <v>0</v>
      </c>
      <c r="G294" s="20" t="s">
        <v>17</v>
      </c>
      <c r="H294" s="20" t="s">
        <v>312</v>
      </c>
      <c r="I294" s="23">
        <f t="shared" si="8"/>
        <v>0</v>
      </c>
      <c r="J294" s="28">
        <f t="shared" si="9"/>
        <v>0</v>
      </c>
    </row>
    <row r="295" spans="1:10" ht="15.75" customHeight="1" x14ac:dyDescent="0.3">
      <c r="A295" s="18">
        <v>44945</v>
      </c>
      <c r="B295" s="19" t="s">
        <v>15</v>
      </c>
      <c r="C295" s="20" t="s">
        <v>13</v>
      </c>
      <c r="D295" s="21">
        <v>153.63999999999999</v>
      </c>
      <c r="E295" s="21">
        <v>40.68</v>
      </c>
      <c r="F295" s="22">
        <v>1</v>
      </c>
      <c r="G295" s="20" t="s">
        <v>17</v>
      </c>
      <c r="H295" s="20" t="s">
        <v>313</v>
      </c>
      <c r="I295" s="23">
        <f t="shared" si="8"/>
        <v>153.63999999999999</v>
      </c>
      <c r="J295" s="28">
        <f t="shared" si="9"/>
        <v>0</v>
      </c>
    </row>
    <row r="296" spans="1:10" ht="15.75" customHeight="1" x14ac:dyDescent="0.3">
      <c r="A296" s="18">
        <v>45262</v>
      </c>
      <c r="B296" s="19" t="s">
        <v>21</v>
      </c>
      <c r="C296" s="20" t="s">
        <v>16</v>
      </c>
      <c r="D296" s="21">
        <v>37.94</v>
      </c>
      <c r="E296" s="21">
        <v>7.67</v>
      </c>
      <c r="F296" s="22">
        <v>0</v>
      </c>
      <c r="G296" s="20" t="s">
        <v>10</v>
      </c>
      <c r="H296" s="20" t="s">
        <v>314</v>
      </c>
      <c r="I296" s="23">
        <f t="shared" si="8"/>
        <v>0</v>
      </c>
      <c r="J296" s="28">
        <f t="shared" si="9"/>
        <v>1</v>
      </c>
    </row>
    <row r="297" spans="1:10" ht="15.75" customHeight="1" x14ac:dyDescent="0.3">
      <c r="A297" s="18">
        <v>44934</v>
      </c>
      <c r="B297" s="19" t="s">
        <v>12</v>
      </c>
      <c r="C297" s="20" t="s">
        <v>38</v>
      </c>
      <c r="D297" s="21">
        <v>62.32</v>
      </c>
      <c r="E297" s="21">
        <v>24.56</v>
      </c>
      <c r="F297" s="22">
        <v>1</v>
      </c>
      <c r="G297" s="20" t="s">
        <v>10</v>
      </c>
      <c r="H297" s="20" t="s">
        <v>315</v>
      </c>
      <c r="I297" s="23">
        <f t="shared" si="8"/>
        <v>62.32</v>
      </c>
      <c r="J297" s="28">
        <f t="shared" si="9"/>
        <v>1</v>
      </c>
    </row>
    <row r="298" spans="1:10" ht="15.75" customHeight="1" x14ac:dyDescent="0.3">
      <c r="A298" s="18">
        <v>44932</v>
      </c>
      <c r="B298" s="19" t="s">
        <v>21</v>
      </c>
      <c r="C298" s="20" t="s">
        <v>26</v>
      </c>
      <c r="D298" s="21">
        <v>443.19</v>
      </c>
      <c r="E298" s="21">
        <v>181.89</v>
      </c>
      <c r="F298" s="22">
        <v>4</v>
      </c>
      <c r="G298" s="20" t="s">
        <v>10</v>
      </c>
      <c r="H298" s="20" t="s">
        <v>316</v>
      </c>
      <c r="I298" s="23">
        <f t="shared" si="8"/>
        <v>110.7975</v>
      </c>
      <c r="J298" s="28">
        <f t="shared" si="9"/>
        <v>1</v>
      </c>
    </row>
    <row r="299" spans="1:10" ht="15.75" customHeight="1" x14ac:dyDescent="0.3">
      <c r="A299" s="18">
        <v>44929</v>
      </c>
      <c r="B299" s="19" t="s">
        <v>12</v>
      </c>
      <c r="C299" s="20" t="s">
        <v>38</v>
      </c>
      <c r="D299" s="21">
        <v>250.47</v>
      </c>
      <c r="E299" s="21">
        <v>219.71</v>
      </c>
      <c r="F299" s="22">
        <v>7</v>
      </c>
      <c r="G299" s="20" t="s">
        <v>17</v>
      </c>
      <c r="H299" s="20" t="s">
        <v>317</v>
      </c>
      <c r="I299" s="23">
        <f t="shared" si="8"/>
        <v>35.78142857142857</v>
      </c>
      <c r="J299" s="28">
        <f t="shared" si="9"/>
        <v>0</v>
      </c>
    </row>
    <row r="300" spans="1:10" ht="15.75" customHeight="1" x14ac:dyDescent="0.3">
      <c r="A300" s="18">
        <v>45139</v>
      </c>
      <c r="B300" s="19" t="s">
        <v>21</v>
      </c>
      <c r="C300" s="20" t="s">
        <v>38</v>
      </c>
      <c r="D300" s="21">
        <v>40.56</v>
      </c>
      <c r="E300" s="21">
        <v>14.64</v>
      </c>
      <c r="F300" s="22">
        <v>1</v>
      </c>
      <c r="G300" s="20" t="s">
        <v>17</v>
      </c>
      <c r="H300" s="20" t="s">
        <v>308</v>
      </c>
      <c r="I300" s="23">
        <f t="shared" si="8"/>
        <v>40.56</v>
      </c>
      <c r="J300" s="28">
        <f t="shared" si="9"/>
        <v>0</v>
      </c>
    </row>
    <row r="301" spans="1:10" ht="15.75" customHeight="1" x14ac:dyDescent="0.3">
      <c r="A301" s="18">
        <v>45248</v>
      </c>
      <c r="B301" s="19" t="s">
        <v>12</v>
      </c>
      <c r="C301" s="20" t="s">
        <v>16</v>
      </c>
      <c r="D301" s="21">
        <v>180.63</v>
      </c>
      <c r="E301" s="21">
        <v>39.67</v>
      </c>
      <c r="F301" s="22">
        <v>14</v>
      </c>
      <c r="G301" s="20" t="s">
        <v>10</v>
      </c>
      <c r="H301" s="20" t="s">
        <v>318</v>
      </c>
      <c r="I301" s="23">
        <f t="shared" si="8"/>
        <v>12.902142857142858</v>
      </c>
      <c r="J301" s="28">
        <f t="shared" si="9"/>
        <v>1</v>
      </c>
    </row>
    <row r="302" spans="1:10" ht="15.75" customHeight="1" x14ac:dyDescent="0.3">
      <c r="A302" s="18">
        <v>45087</v>
      </c>
      <c r="B302" s="19" t="s">
        <v>15</v>
      </c>
      <c r="C302" s="20" t="s">
        <v>26</v>
      </c>
      <c r="D302" s="21">
        <v>492.08</v>
      </c>
      <c r="E302" s="21">
        <v>99.07</v>
      </c>
      <c r="F302" s="22">
        <v>5</v>
      </c>
      <c r="G302" s="20" t="s">
        <v>10</v>
      </c>
      <c r="H302" s="20" t="s">
        <v>319</v>
      </c>
      <c r="I302" s="23">
        <f t="shared" si="8"/>
        <v>98.415999999999997</v>
      </c>
      <c r="J302" s="28">
        <f t="shared" si="9"/>
        <v>1</v>
      </c>
    </row>
    <row r="303" spans="1:10" ht="15.75" customHeight="1" x14ac:dyDescent="0.3">
      <c r="A303" s="18">
        <v>45097</v>
      </c>
      <c r="B303" s="19" t="s">
        <v>8</v>
      </c>
      <c r="C303" s="20" t="s">
        <v>9</v>
      </c>
      <c r="D303" s="21">
        <v>296.81</v>
      </c>
      <c r="E303" s="21">
        <v>207.78</v>
      </c>
      <c r="F303" s="22">
        <v>8</v>
      </c>
      <c r="G303" s="20" t="s">
        <v>17</v>
      </c>
      <c r="H303" s="20" t="s">
        <v>320</v>
      </c>
      <c r="I303" s="23">
        <f t="shared" si="8"/>
        <v>37.10125</v>
      </c>
      <c r="J303" s="28">
        <f t="shared" si="9"/>
        <v>0</v>
      </c>
    </row>
    <row r="304" spans="1:10" ht="15.75" customHeight="1" x14ac:dyDescent="0.3">
      <c r="A304" s="18">
        <v>45106</v>
      </c>
      <c r="B304" s="19" t="s">
        <v>8</v>
      </c>
      <c r="C304" s="20" t="s">
        <v>9</v>
      </c>
      <c r="D304" s="21">
        <v>148.35</v>
      </c>
      <c r="E304" s="21">
        <v>70.17</v>
      </c>
      <c r="F304" s="22">
        <v>4</v>
      </c>
      <c r="G304" s="20" t="s">
        <v>10</v>
      </c>
      <c r="H304" s="20" t="s">
        <v>321</v>
      </c>
      <c r="I304" s="23">
        <f t="shared" si="8"/>
        <v>37.087499999999999</v>
      </c>
      <c r="J304" s="28">
        <f t="shared" si="9"/>
        <v>1</v>
      </c>
    </row>
    <row r="305" spans="1:10" ht="15.75" customHeight="1" x14ac:dyDescent="0.3">
      <c r="A305" s="18">
        <v>45039</v>
      </c>
      <c r="B305" s="19" t="s">
        <v>15</v>
      </c>
      <c r="C305" s="20" t="s">
        <v>26</v>
      </c>
      <c r="D305" s="21">
        <v>219.14</v>
      </c>
      <c r="E305" s="21">
        <v>174.88</v>
      </c>
      <c r="F305" s="22">
        <v>3</v>
      </c>
      <c r="G305" s="20" t="s">
        <v>10</v>
      </c>
      <c r="H305" s="20" t="s">
        <v>322</v>
      </c>
      <c r="I305" s="23">
        <f t="shared" si="8"/>
        <v>73.046666666666667</v>
      </c>
      <c r="J305" s="28">
        <f t="shared" si="9"/>
        <v>1</v>
      </c>
    </row>
    <row r="306" spans="1:10" ht="15.75" customHeight="1" x14ac:dyDescent="0.3">
      <c r="A306" s="18">
        <v>45258</v>
      </c>
      <c r="B306" s="19" t="s">
        <v>12</v>
      </c>
      <c r="C306" s="20" t="s">
        <v>16</v>
      </c>
      <c r="D306" s="21">
        <v>229.74</v>
      </c>
      <c r="E306" s="21">
        <v>49.08</v>
      </c>
      <c r="F306" s="22">
        <v>4</v>
      </c>
      <c r="G306" s="20" t="s">
        <v>10</v>
      </c>
      <c r="H306" s="20" t="s">
        <v>323</v>
      </c>
      <c r="I306" s="23">
        <f t="shared" si="8"/>
        <v>57.435000000000002</v>
      </c>
      <c r="J306" s="28">
        <f t="shared" si="9"/>
        <v>1</v>
      </c>
    </row>
    <row r="307" spans="1:10" ht="15.75" customHeight="1" x14ac:dyDescent="0.3">
      <c r="A307" s="18">
        <v>44974</v>
      </c>
      <c r="B307" s="19" t="s">
        <v>21</v>
      </c>
      <c r="C307" s="20" t="s">
        <v>16</v>
      </c>
      <c r="D307" s="21">
        <v>285.31</v>
      </c>
      <c r="E307" s="21">
        <v>147.09</v>
      </c>
      <c r="F307" s="22">
        <v>3</v>
      </c>
      <c r="G307" s="20" t="s">
        <v>10</v>
      </c>
      <c r="H307" s="20" t="s">
        <v>324</v>
      </c>
      <c r="I307" s="23">
        <f t="shared" si="8"/>
        <v>95.103333333333339</v>
      </c>
      <c r="J307" s="28">
        <f t="shared" si="9"/>
        <v>1</v>
      </c>
    </row>
    <row r="308" spans="1:10" ht="15.75" customHeight="1" x14ac:dyDescent="0.3">
      <c r="A308" s="18">
        <v>45122</v>
      </c>
      <c r="B308" s="19" t="s">
        <v>8</v>
      </c>
      <c r="C308" s="20" t="s">
        <v>13</v>
      </c>
      <c r="D308" s="21">
        <v>487.38</v>
      </c>
      <c r="E308" s="21">
        <v>106.74</v>
      </c>
      <c r="F308" s="22">
        <v>8</v>
      </c>
      <c r="G308" s="20" t="s">
        <v>10</v>
      </c>
      <c r="H308" s="20" t="s">
        <v>325</v>
      </c>
      <c r="I308" s="23">
        <f t="shared" si="8"/>
        <v>60.922499999999999</v>
      </c>
      <c r="J308" s="28">
        <f t="shared" si="9"/>
        <v>1</v>
      </c>
    </row>
    <row r="309" spans="1:10" ht="15.75" customHeight="1" x14ac:dyDescent="0.3">
      <c r="A309" s="18">
        <v>45214</v>
      </c>
      <c r="B309" s="19" t="s">
        <v>21</v>
      </c>
      <c r="C309" s="20" t="s">
        <v>26</v>
      </c>
      <c r="D309" s="21">
        <v>228.56</v>
      </c>
      <c r="E309" s="21">
        <v>60.72</v>
      </c>
      <c r="F309" s="22">
        <v>3</v>
      </c>
      <c r="G309" s="20" t="s">
        <v>17</v>
      </c>
      <c r="H309" s="20" t="s">
        <v>326</v>
      </c>
      <c r="I309" s="23">
        <f t="shared" si="8"/>
        <v>76.186666666666667</v>
      </c>
      <c r="J309" s="28">
        <f t="shared" si="9"/>
        <v>0</v>
      </c>
    </row>
    <row r="310" spans="1:10" ht="15.75" customHeight="1" x14ac:dyDescent="0.3">
      <c r="A310" s="18">
        <v>45163</v>
      </c>
      <c r="B310" s="19" t="s">
        <v>15</v>
      </c>
      <c r="C310" s="20" t="s">
        <v>16</v>
      </c>
      <c r="D310" s="21">
        <v>325.27</v>
      </c>
      <c r="E310" s="21">
        <v>70.66</v>
      </c>
      <c r="F310" s="22">
        <v>3</v>
      </c>
      <c r="G310" s="20" t="s">
        <v>10</v>
      </c>
      <c r="H310" s="20" t="s">
        <v>327</v>
      </c>
      <c r="I310" s="23">
        <f t="shared" si="8"/>
        <v>108.42333333333333</v>
      </c>
      <c r="J310" s="28">
        <f t="shared" si="9"/>
        <v>1</v>
      </c>
    </row>
    <row r="311" spans="1:10" ht="15.75" customHeight="1" x14ac:dyDescent="0.3">
      <c r="A311" s="18">
        <v>44972</v>
      </c>
      <c r="B311" s="19" t="s">
        <v>12</v>
      </c>
      <c r="C311" s="20" t="s">
        <v>26</v>
      </c>
      <c r="D311" s="21">
        <v>55.73</v>
      </c>
      <c r="E311" s="21">
        <v>25.86</v>
      </c>
      <c r="F311" s="22">
        <v>1</v>
      </c>
      <c r="G311" s="20" t="s">
        <v>10</v>
      </c>
      <c r="H311" s="20" t="s">
        <v>328</v>
      </c>
      <c r="I311" s="23">
        <f t="shared" si="8"/>
        <v>55.73</v>
      </c>
      <c r="J311" s="28">
        <f t="shared" si="9"/>
        <v>1</v>
      </c>
    </row>
    <row r="312" spans="1:10" ht="15.75" customHeight="1" x14ac:dyDescent="0.3">
      <c r="A312" s="18">
        <v>45031</v>
      </c>
      <c r="B312" s="19" t="s">
        <v>15</v>
      </c>
      <c r="C312" s="20" t="s">
        <v>26</v>
      </c>
      <c r="D312" s="21">
        <v>50.59</v>
      </c>
      <c r="E312" s="21">
        <v>14.26</v>
      </c>
      <c r="F312" s="22">
        <v>2</v>
      </c>
      <c r="G312" s="20" t="s">
        <v>17</v>
      </c>
      <c r="H312" s="20" t="s">
        <v>329</v>
      </c>
      <c r="I312" s="23">
        <f t="shared" si="8"/>
        <v>25.295000000000002</v>
      </c>
      <c r="J312" s="28">
        <f t="shared" si="9"/>
        <v>0</v>
      </c>
    </row>
    <row r="313" spans="1:10" ht="15.75" customHeight="1" x14ac:dyDescent="0.3">
      <c r="A313" s="18">
        <v>45079</v>
      </c>
      <c r="B313" s="19" t="s">
        <v>8</v>
      </c>
      <c r="C313" s="20" t="s">
        <v>13</v>
      </c>
      <c r="D313" s="21">
        <v>434.5</v>
      </c>
      <c r="E313" s="21">
        <v>185.08</v>
      </c>
      <c r="F313" s="22">
        <v>6</v>
      </c>
      <c r="G313" s="20" t="s">
        <v>17</v>
      </c>
      <c r="H313" s="20" t="s">
        <v>330</v>
      </c>
      <c r="I313" s="23">
        <f t="shared" si="8"/>
        <v>72.416666666666671</v>
      </c>
      <c r="J313" s="28">
        <f t="shared" si="9"/>
        <v>0</v>
      </c>
    </row>
    <row r="314" spans="1:10" ht="15.75" customHeight="1" x14ac:dyDescent="0.3">
      <c r="A314" s="18">
        <v>45084</v>
      </c>
      <c r="B314" s="19" t="s">
        <v>12</v>
      </c>
      <c r="C314" s="20" t="s">
        <v>23</v>
      </c>
      <c r="D314" s="21">
        <v>308.92</v>
      </c>
      <c r="E314" s="21">
        <v>209.32</v>
      </c>
      <c r="F314" s="22">
        <v>3</v>
      </c>
      <c r="G314" s="20" t="s">
        <v>17</v>
      </c>
      <c r="H314" s="20" t="s">
        <v>331</v>
      </c>
      <c r="I314" s="23">
        <f t="shared" si="8"/>
        <v>102.97333333333334</v>
      </c>
      <c r="J314" s="28">
        <f t="shared" si="9"/>
        <v>0</v>
      </c>
    </row>
    <row r="315" spans="1:10" ht="15.75" customHeight="1" x14ac:dyDescent="0.3">
      <c r="A315" s="18">
        <v>44984</v>
      </c>
      <c r="B315" s="19" t="s">
        <v>8</v>
      </c>
      <c r="C315" s="20" t="s">
        <v>38</v>
      </c>
      <c r="D315" s="21">
        <v>82.17</v>
      </c>
      <c r="E315" s="21">
        <v>17.14</v>
      </c>
      <c r="F315" s="22">
        <v>3</v>
      </c>
      <c r="G315" s="20" t="s">
        <v>10</v>
      </c>
      <c r="H315" s="20" t="s">
        <v>332</v>
      </c>
      <c r="I315" s="23">
        <f t="shared" si="8"/>
        <v>27.39</v>
      </c>
      <c r="J315" s="28">
        <f t="shared" si="9"/>
        <v>1</v>
      </c>
    </row>
    <row r="316" spans="1:10" ht="15.75" customHeight="1" x14ac:dyDescent="0.3">
      <c r="A316" s="18">
        <v>45286</v>
      </c>
      <c r="B316" s="19" t="s">
        <v>15</v>
      </c>
      <c r="C316" s="20" t="s">
        <v>26</v>
      </c>
      <c r="D316" s="21">
        <v>421.71</v>
      </c>
      <c r="E316" s="21">
        <v>243.51</v>
      </c>
      <c r="F316" s="22">
        <v>15</v>
      </c>
      <c r="G316" s="20" t="s">
        <v>10</v>
      </c>
      <c r="H316" s="20" t="s">
        <v>333</v>
      </c>
      <c r="I316" s="23">
        <f t="shared" si="8"/>
        <v>28.113999999999997</v>
      </c>
      <c r="J316" s="28">
        <f t="shared" si="9"/>
        <v>1</v>
      </c>
    </row>
    <row r="317" spans="1:10" ht="15.75" customHeight="1" x14ac:dyDescent="0.3">
      <c r="A317" s="18">
        <v>45207</v>
      </c>
      <c r="B317" s="19" t="s">
        <v>21</v>
      </c>
      <c r="C317" s="20" t="s">
        <v>13</v>
      </c>
      <c r="D317" s="21">
        <v>262.72000000000003</v>
      </c>
      <c r="E317" s="21">
        <v>113.57</v>
      </c>
      <c r="F317" s="22">
        <v>4</v>
      </c>
      <c r="G317" s="20" t="s">
        <v>10</v>
      </c>
      <c r="H317" s="20" t="s">
        <v>334</v>
      </c>
      <c r="I317" s="23">
        <f t="shared" si="8"/>
        <v>65.680000000000007</v>
      </c>
      <c r="J317" s="28">
        <f t="shared" si="9"/>
        <v>1</v>
      </c>
    </row>
    <row r="318" spans="1:10" ht="15.75" customHeight="1" x14ac:dyDescent="0.3">
      <c r="A318" s="18">
        <v>45143</v>
      </c>
      <c r="B318" s="19" t="s">
        <v>12</v>
      </c>
      <c r="C318" s="20" t="s">
        <v>26</v>
      </c>
      <c r="D318" s="21">
        <v>244.87</v>
      </c>
      <c r="E318" s="21">
        <v>74.47</v>
      </c>
      <c r="F318" s="22">
        <v>12</v>
      </c>
      <c r="G318" s="20" t="s">
        <v>17</v>
      </c>
      <c r="H318" s="20" t="s">
        <v>335</v>
      </c>
      <c r="I318" s="23">
        <f t="shared" si="8"/>
        <v>20.405833333333334</v>
      </c>
      <c r="J318" s="28">
        <f t="shared" si="9"/>
        <v>0</v>
      </c>
    </row>
    <row r="319" spans="1:10" ht="15.75" customHeight="1" x14ac:dyDescent="0.3">
      <c r="A319" s="18">
        <v>45262</v>
      </c>
      <c r="B319" s="19" t="s">
        <v>8</v>
      </c>
      <c r="C319" s="20" t="s">
        <v>13</v>
      </c>
      <c r="D319" s="21">
        <v>273.69</v>
      </c>
      <c r="E319" s="21">
        <v>55.96</v>
      </c>
      <c r="F319" s="22">
        <v>3</v>
      </c>
      <c r="G319" s="20" t="s">
        <v>17</v>
      </c>
      <c r="H319" s="20" t="s">
        <v>336</v>
      </c>
      <c r="I319" s="23">
        <f t="shared" si="8"/>
        <v>91.23</v>
      </c>
      <c r="J319" s="28">
        <f t="shared" si="9"/>
        <v>0</v>
      </c>
    </row>
    <row r="320" spans="1:10" ht="15.75" customHeight="1" x14ac:dyDescent="0.3">
      <c r="A320" s="18">
        <v>45176</v>
      </c>
      <c r="B320" s="19" t="s">
        <v>8</v>
      </c>
      <c r="C320" s="20" t="s">
        <v>38</v>
      </c>
      <c r="D320" s="21">
        <v>323.17</v>
      </c>
      <c r="E320" s="21">
        <v>99.64</v>
      </c>
      <c r="F320" s="22">
        <v>5</v>
      </c>
      <c r="G320" s="20" t="s">
        <v>17</v>
      </c>
      <c r="H320" s="20" t="s">
        <v>337</v>
      </c>
      <c r="I320" s="23">
        <f t="shared" si="8"/>
        <v>64.634</v>
      </c>
      <c r="J320" s="28">
        <f t="shared" si="9"/>
        <v>0</v>
      </c>
    </row>
    <row r="321" spans="1:10" ht="15.75" customHeight="1" x14ac:dyDescent="0.3">
      <c r="A321" s="18">
        <v>45134</v>
      </c>
      <c r="B321" s="19" t="s">
        <v>8</v>
      </c>
      <c r="C321" s="20" t="s">
        <v>16</v>
      </c>
      <c r="D321" s="21">
        <v>246.18</v>
      </c>
      <c r="E321" s="21">
        <v>216.07</v>
      </c>
      <c r="F321" s="22">
        <v>3</v>
      </c>
      <c r="G321" s="20" t="s">
        <v>10</v>
      </c>
      <c r="H321" s="20" t="s">
        <v>338</v>
      </c>
      <c r="I321" s="23">
        <f t="shared" si="8"/>
        <v>82.06</v>
      </c>
      <c r="J321" s="28">
        <f t="shared" si="9"/>
        <v>1</v>
      </c>
    </row>
    <row r="322" spans="1:10" ht="15.75" customHeight="1" x14ac:dyDescent="0.3">
      <c r="A322" s="18">
        <v>45018</v>
      </c>
      <c r="B322" s="19" t="s">
        <v>12</v>
      </c>
      <c r="C322" s="20" t="s">
        <v>23</v>
      </c>
      <c r="D322" s="21">
        <v>339.55</v>
      </c>
      <c r="E322" s="21">
        <v>307.52</v>
      </c>
      <c r="F322" s="22">
        <v>4</v>
      </c>
      <c r="G322" s="20" t="s">
        <v>17</v>
      </c>
      <c r="H322" s="20" t="s">
        <v>339</v>
      </c>
      <c r="I322" s="23">
        <f t="shared" ref="I322:I385" si="10">IF(F322=0, 0, D322/F322)</f>
        <v>84.887500000000003</v>
      </c>
      <c r="J322" s="28">
        <f t="shared" si="9"/>
        <v>0</v>
      </c>
    </row>
    <row r="323" spans="1:10" ht="15.75" customHeight="1" x14ac:dyDescent="0.3">
      <c r="A323" s="18">
        <v>45060</v>
      </c>
      <c r="B323" s="19" t="s">
        <v>15</v>
      </c>
      <c r="C323" s="20" t="s">
        <v>13</v>
      </c>
      <c r="D323" s="21">
        <v>498.1</v>
      </c>
      <c r="E323" s="21">
        <v>160.03</v>
      </c>
      <c r="F323" s="22">
        <v>8</v>
      </c>
      <c r="G323" s="20" t="s">
        <v>10</v>
      </c>
      <c r="H323" s="20" t="s">
        <v>340</v>
      </c>
      <c r="I323" s="23">
        <f t="shared" si="10"/>
        <v>62.262500000000003</v>
      </c>
      <c r="J323" s="28">
        <f t="shared" ref="J323:J386" si="11">IF(G323="Returning", 1, 0)</f>
        <v>1</v>
      </c>
    </row>
    <row r="324" spans="1:10" ht="15.75" customHeight="1" x14ac:dyDescent="0.3">
      <c r="A324" s="18">
        <v>45011</v>
      </c>
      <c r="B324" s="19" t="s">
        <v>12</v>
      </c>
      <c r="C324" s="20" t="s">
        <v>16</v>
      </c>
      <c r="D324" s="21">
        <v>77.83</v>
      </c>
      <c r="E324" s="21">
        <v>37.299999999999997</v>
      </c>
      <c r="F324" s="22">
        <v>1</v>
      </c>
      <c r="G324" s="20" t="s">
        <v>10</v>
      </c>
      <c r="H324" s="20" t="s">
        <v>341</v>
      </c>
      <c r="I324" s="23">
        <f t="shared" si="10"/>
        <v>77.83</v>
      </c>
      <c r="J324" s="28">
        <f t="shared" si="11"/>
        <v>1</v>
      </c>
    </row>
    <row r="325" spans="1:10" ht="15.75" customHeight="1" x14ac:dyDescent="0.3">
      <c r="A325" s="18">
        <v>45129</v>
      </c>
      <c r="B325" s="19" t="s">
        <v>8</v>
      </c>
      <c r="C325" s="20" t="s">
        <v>9</v>
      </c>
      <c r="D325" s="21">
        <v>236.25</v>
      </c>
      <c r="E325" s="21">
        <v>154.88999999999999</v>
      </c>
      <c r="F325" s="22">
        <v>5</v>
      </c>
      <c r="G325" s="20" t="s">
        <v>17</v>
      </c>
      <c r="H325" s="20" t="s">
        <v>342</v>
      </c>
      <c r="I325" s="23">
        <f t="shared" si="10"/>
        <v>47.25</v>
      </c>
      <c r="J325" s="28">
        <f t="shared" si="11"/>
        <v>0</v>
      </c>
    </row>
    <row r="326" spans="1:10" ht="15.75" customHeight="1" x14ac:dyDescent="0.3">
      <c r="A326" s="18">
        <v>45065</v>
      </c>
      <c r="B326" s="19" t="s">
        <v>8</v>
      </c>
      <c r="C326" s="20" t="s">
        <v>9</v>
      </c>
      <c r="D326" s="21">
        <v>93.95</v>
      </c>
      <c r="E326" s="21">
        <v>71.709999999999994</v>
      </c>
      <c r="F326" s="22">
        <v>1</v>
      </c>
      <c r="G326" s="20" t="s">
        <v>10</v>
      </c>
      <c r="H326" s="20" t="s">
        <v>343</v>
      </c>
      <c r="I326" s="23">
        <f t="shared" si="10"/>
        <v>93.95</v>
      </c>
      <c r="J326" s="28">
        <f t="shared" si="11"/>
        <v>1</v>
      </c>
    </row>
    <row r="327" spans="1:10" ht="15.75" customHeight="1" x14ac:dyDescent="0.3">
      <c r="A327" s="18">
        <v>45088</v>
      </c>
      <c r="B327" s="19" t="s">
        <v>15</v>
      </c>
      <c r="C327" s="20" t="s">
        <v>16</v>
      </c>
      <c r="D327" s="21">
        <v>256.89999999999998</v>
      </c>
      <c r="E327" s="21">
        <v>90.76</v>
      </c>
      <c r="F327" s="22">
        <v>6</v>
      </c>
      <c r="G327" s="20" t="s">
        <v>17</v>
      </c>
      <c r="H327" s="20" t="s">
        <v>344</v>
      </c>
      <c r="I327" s="23">
        <f t="shared" si="10"/>
        <v>42.816666666666663</v>
      </c>
      <c r="J327" s="28">
        <f t="shared" si="11"/>
        <v>0</v>
      </c>
    </row>
    <row r="328" spans="1:10" ht="15.75" customHeight="1" x14ac:dyDescent="0.3">
      <c r="A328" s="18">
        <v>45142</v>
      </c>
      <c r="B328" s="19" t="s">
        <v>21</v>
      </c>
      <c r="C328" s="20" t="s">
        <v>26</v>
      </c>
      <c r="D328" s="21">
        <v>146.41999999999999</v>
      </c>
      <c r="E328" s="21">
        <v>38.85</v>
      </c>
      <c r="F328" s="22">
        <v>3</v>
      </c>
      <c r="G328" s="20" t="s">
        <v>17</v>
      </c>
      <c r="H328" s="20" t="s">
        <v>345</v>
      </c>
      <c r="I328" s="23">
        <f t="shared" si="10"/>
        <v>48.806666666666665</v>
      </c>
      <c r="J328" s="28">
        <f t="shared" si="11"/>
        <v>0</v>
      </c>
    </row>
    <row r="329" spans="1:10" ht="15.75" customHeight="1" x14ac:dyDescent="0.3">
      <c r="A329" s="18">
        <v>45084</v>
      </c>
      <c r="B329" s="19" t="s">
        <v>8</v>
      </c>
      <c r="C329" s="20" t="s">
        <v>16</v>
      </c>
      <c r="D329" s="21">
        <v>147.01</v>
      </c>
      <c r="E329" s="21">
        <v>39.229999999999997</v>
      </c>
      <c r="F329" s="22">
        <v>1</v>
      </c>
      <c r="G329" s="20" t="s">
        <v>10</v>
      </c>
      <c r="H329" s="20" t="s">
        <v>346</v>
      </c>
      <c r="I329" s="23">
        <f t="shared" si="10"/>
        <v>147.01</v>
      </c>
      <c r="J329" s="28">
        <f t="shared" si="11"/>
        <v>1</v>
      </c>
    </row>
    <row r="330" spans="1:10" ht="15.75" customHeight="1" x14ac:dyDescent="0.3">
      <c r="A330" s="18">
        <v>45212</v>
      </c>
      <c r="B330" s="19" t="s">
        <v>8</v>
      </c>
      <c r="C330" s="20" t="s">
        <v>23</v>
      </c>
      <c r="D330" s="21">
        <v>72.36</v>
      </c>
      <c r="E330" s="21">
        <v>35.01</v>
      </c>
      <c r="F330" s="22">
        <v>1</v>
      </c>
      <c r="G330" s="20" t="s">
        <v>10</v>
      </c>
      <c r="H330" s="20" t="s">
        <v>347</v>
      </c>
      <c r="I330" s="23">
        <f t="shared" si="10"/>
        <v>72.36</v>
      </c>
      <c r="J330" s="28">
        <f t="shared" si="11"/>
        <v>1</v>
      </c>
    </row>
    <row r="331" spans="1:10" ht="15.75" customHeight="1" x14ac:dyDescent="0.3">
      <c r="A331" s="18">
        <v>44959</v>
      </c>
      <c r="B331" s="19" t="s">
        <v>21</v>
      </c>
      <c r="C331" s="20" t="s">
        <v>26</v>
      </c>
      <c r="D331" s="21">
        <v>383.39</v>
      </c>
      <c r="E331" s="21">
        <v>154.13</v>
      </c>
      <c r="F331" s="22">
        <v>19</v>
      </c>
      <c r="G331" s="20" t="s">
        <v>10</v>
      </c>
      <c r="H331" s="20" t="s">
        <v>348</v>
      </c>
      <c r="I331" s="23">
        <f t="shared" si="10"/>
        <v>20.178421052631577</v>
      </c>
      <c r="J331" s="28">
        <f t="shared" si="11"/>
        <v>1</v>
      </c>
    </row>
    <row r="332" spans="1:10" ht="15.75" customHeight="1" x14ac:dyDescent="0.3">
      <c r="A332" s="18">
        <v>45035</v>
      </c>
      <c r="B332" s="19" t="s">
        <v>21</v>
      </c>
      <c r="C332" s="20" t="s">
        <v>16</v>
      </c>
      <c r="D332" s="21">
        <v>167.7</v>
      </c>
      <c r="E332" s="21">
        <v>55.98</v>
      </c>
      <c r="F332" s="22">
        <v>1</v>
      </c>
      <c r="G332" s="20" t="s">
        <v>10</v>
      </c>
      <c r="H332" s="20" t="s">
        <v>349</v>
      </c>
      <c r="I332" s="23">
        <f t="shared" si="10"/>
        <v>167.7</v>
      </c>
      <c r="J332" s="28">
        <f t="shared" si="11"/>
        <v>1</v>
      </c>
    </row>
    <row r="333" spans="1:10" ht="15.75" customHeight="1" x14ac:dyDescent="0.3">
      <c r="A333" s="18">
        <v>45030</v>
      </c>
      <c r="B333" s="19" t="s">
        <v>8</v>
      </c>
      <c r="C333" s="20" t="s">
        <v>26</v>
      </c>
      <c r="D333" s="21">
        <v>483.96</v>
      </c>
      <c r="E333" s="21">
        <v>140.77000000000001</v>
      </c>
      <c r="F333" s="22">
        <v>17</v>
      </c>
      <c r="G333" s="20" t="s">
        <v>10</v>
      </c>
      <c r="H333" s="20" t="s">
        <v>350</v>
      </c>
      <c r="I333" s="23">
        <f t="shared" si="10"/>
        <v>28.468235294117648</v>
      </c>
      <c r="J333" s="28">
        <f t="shared" si="11"/>
        <v>1</v>
      </c>
    </row>
    <row r="334" spans="1:10" ht="15.75" customHeight="1" x14ac:dyDescent="0.3">
      <c r="A334" s="18">
        <v>45034</v>
      </c>
      <c r="B334" s="19" t="s">
        <v>15</v>
      </c>
      <c r="C334" s="20" t="s">
        <v>9</v>
      </c>
      <c r="D334" s="21">
        <v>429.57</v>
      </c>
      <c r="E334" s="21">
        <v>98.61</v>
      </c>
      <c r="F334" s="22">
        <v>12</v>
      </c>
      <c r="G334" s="20" t="s">
        <v>17</v>
      </c>
      <c r="H334" s="20" t="s">
        <v>351</v>
      </c>
      <c r="I334" s="23">
        <f t="shared" si="10"/>
        <v>35.797499999999999</v>
      </c>
      <c r="J334" s="28">
        <f t="shared" si="11"/>
        <v>0</v>
      </c>
    </row>
    <row r="335" spans="1:10" ht="15.75" customHeight="1" x14ac:dyDescent="0.3">
      <c r="A335" s="18">
        <v>45157</v>
      </c>
      <c r="B335" s="19" t="s">
        <v>8</v>
      </c>
      <c r="C335" s="20" t="s">
        <v>13</v>
      </c>
      <c r="D335" s="21">
        <v>122.29</v>
      </c>
      <c r="E335" s="21">
        <v>24.73</v>
      </c>
      <c r="F335" s="22">
        <v>1</v>
      </c>
      <c r="G335" s="20" t="s">
        <v>17</v>
      </c>
      <c r="H335" s="20" t="s">
        <v>352</v>
      </c>
      <c r="I335" s="23">
        <f t="shared" si="10"/>
        <v>122.29</v>
      </c>
      <c r="J335" s="28">
        <f t="shared" si="11"/>
        <v>0</v>
      </c>
    </row>
    <row r="336" spans="1:10" ht="15.75" customHeight="1" x14ac:dyDescent="0.3">
      <c r="A336" s="18">
        <v>45166</v>
      </c>
      <c r="B336" s="19" t="s">
        <v>21</v>
      </c>
      <c r="C336" s="20" t="s">
        <v>9</v>
      </c>
      <c r="D336" s="21">
        <v>114.26</v>
      </c>
      <c r="E336" s="21">
        <v>29.43</v>
      </c>
      <c r="F336" s="22">
        <v>9</v>
      </c>
      <c r="G336" s="20" t="s">
        <v>10</v>
      </c>
      <c r="H336" s="20" t="s">
        <v>353</v>
      </c>
      <c r="I336" s="23">
        <f t="shared" si="10"/>
        <v>12.695555555555556</v>
      </c>
      <c r="J336" s="28">
        <f t="shared" si="11"/>
        <v>1</v>
      </c>
    </row>
    <row r="337" spans="1:10" ht="15.75" customHeight="1" x14ac:dyDescent="0.3">
      <c r="A337" s="18">
        <v>45199</v>
      </c>
      <c r="B337" s="19" t="s">
        <v>12</v>
      </c>
      <c r="C337" s="20" t="s">
        <v>13</v>
      </c>
      <c r="D337" s="21">
        <v>480.72</v>
      </c>
      <c r="E337" s="21">
        <v>211.95</v>
      </c>
      <c r="F337" s="22">
        <v>26</v>
      </c>
      <c r="G337" s="20" t="s">
        <v>17</v>
      </c>
      <c r="H337" s="20" t="s">
        <v>354</v>
      </c>
      <c r="I337" s="23">
        <f t="shared" si="10"/>
        <v>18.489230769230769</v>
      </c>
      <c r="J337" s="28">
        <f t="shared" si="11"/>
        <v>0</v>
      </c>
    </row>
    <row r="338" spans="1:10" ht="15.75" customHeight="1" x14ac:dyDescent="0.3">
      <c r="A338" s="18">
        <v>44941</v>
      </c>
      <c r="B338" s="19" t="s">
        <v>21</v>
      </c>
      <c r="C338" s="20" t="s">
        <v>23</v>
      </c>
      <c r="D338" s="21">
        <v>140.07</v>
      </c>
      <c r="E338" s="21">
        <v>28.32</v>
      </c>
      <c r="F338" s="22">
        <v>1</v>
      </c>
      <c r="G338" s="20" t="s">
        <v>17</v>
      </c>
      <c r="H338" s="20" t="s">
        <v>355</v>
      </c>
      <c r="I338" s="23">
        <f t="shared" si="10"/>
        <v>140.07</v>
      </c>
      <c r="J338" s="28">
        <f t="shared" si="11"/>
        <v>0</v>
      </c>
    </row>
    <row r="339" spans="1:10" ht="15.75" customHeight="1" x14ac:dyDescent="0.3">
      <c r="A339" s="18">
        <v>45072</v>
      </c>
      <c r="B339" s="19" t="s">
        <v>15</v>
      </c>
      <c r="C339" s="20" t="s">
        <v>38</v>
      </c>
      <c r="D339" s="21">
        <v>355.64</v>
      </c>
      <c r="E339" s="21">
        <v>182.46</v>
      </c>
      <c r="F339" s="22">
        <v>4</v>
      </c>
      <c r="G339" s="20" t="s">
        <v>10</v>
      </c>
      <c r="H339" s="20" t="s">
        <v>356</v>
      </c>
      <c r="I339" s="23">
        <f t="shared" si="10"/>
        <v>88.91</v>
      </c>
      <c r="J339" s="28">
        <f t="shared" si="11"/>
        <v>1</v>
      </c>
    </row>
    <row r="340" spans="1:10" ht="15.75" customHeight="1" x14ac:dyDescent="0.3">
      <c r="A340" s="18">
        <v>45240</v>
      </c>
      <c r="B340" s="19" t="s">
        <v>12</v>
      </c>
      <c r="C340" s="20" t="s">
        <v>16</v>
      </c>
      <c r="D340" s="21">
        <v>192.03</v>
      </c>
      <c r="E340" s="21">
        <v>106.43</v>
      </c>
      <c r="F340" s="22">
        <v>4</v>
      </c>
      <c r="G340" s="20" t="s">
        <v>17</v>
      </c>
      <c r="H340" s="20" t="s">
        <v>357</v>
      </c>
      <c r="I340" s="23">
        <f t="shared" si="10"/>
        <v>48.0075</v>
      </c>
      <c r="J340" s="28">
        <f t="shared" si="11"/>
        <v>0</v>
      </c>
    </row>
    <row r="341" spans="1:10" ht="15.75" customHeight="1" x14ac:dyDescent="0.3">
      <c r="A341" s="18">
        <v>45042</v>
      </c>
      <c r="B341" s="19" t="s">
        <v>15</v>
      </c>
      <c r="C341" s="20" t="s">
        <v>23</v>
      </c>
      <c r="D341" s="21">
        <v>186.44</v>
      </c>
      <c r="E341" s="21">
        <v>40.479999999999997</v>
      </c>
      <c r="F341" s="22">
        <v>12</v>
      </c>
      <c r="G341" s="20" t="s">
        <v>17</v>
      </c>
      <c r="H341" s="20" t="s">
        <v>358</v>
      </c>
      <c r="I341" s="23">
        <f t="shared" si="10"/>
        <v>15.536666666666667</v>
      </c>
      <c r="J341" s="28">
        <f t="shared" si="11"/>
        <v>0</v>
      </c>
    </row>
    <row r="342" spans="1:10" ht="15.75" customHeight="1" x14ac:dyDescent="0.3">
      <c r="A342" s="18">
        <v>45087</v>
      </c>
      <c r="B342" s="19" t="s">
        <v>8</v>
      </c>
      <c r="C342" s="20" t="s">
        <v>13</v>
      </c>
      <c r="D342" s="21">
        <v>234.31</v>
      </c>
      <c r="E342" s="21">
        <v>64.97</v>
      </c>
      <c r="F342" s="22">
        <v>5</v>
      </c>
      <c r="G342" s="20" t="s">
        <v>10</v>
      </c>
      <c r="H342" s="20" t="s">
        <v>359</v>
      </c>
      <c r="I342" s="23">
        <f t="shared" si="10"/>
        <v>46.862000000000002</v>
      </c>
      <c r="J342" s="28">
        <f t="shared" si="11"/>
        <v>1</v>
      </c>
    </row>
    <row r="343" spans="1:10" ht="15.75" customHeight="1" x14ac:dyDescent="0.3">
      <c r="A343" s="18">
        <v>44998</v>
      </c>
      <c r="B343" s="19" t="s">
        <v>15</v>
      </c>
      <c r="C343" s="20" t="s">
        <v>16</v>
      </c>
      <c r="D343" s="21">
        <v>56.71</v>
      </c>
      <c r="E343" s="21">
        <v>42.14</v>
      </c>
      <c r="F343" s="22">
        <v>0</v>
      </c>
      <c r="G343" s="20" t="s">
        <v>17</v>
      </c>
      <c r="H343" s="20" t="s">
        <v>360</v>
      </c>
      <c r="I343" s="23">
        <f t="shared" si="10"/>
        <v>0</v>
      </c>
      <c r="J343" s="28">
        <f t="shared" si="11"/>
        <v>0</v>
      </c>
    </row>
    <row r="344" spans="1:10" ht="15.75" customHeight="1" x14ac:dyDescent="0.3">
      <c r="A344" s="18">
        <v>45039</v>
      </c>
      <c r="B344" s="19" t="s">
        <v>12</v>
      </c>
      <c r="C344" s="20" t="s">
        <v>13</v>
      </c>
      <c r="D344" s="21">
        <v>498.26</v>
      </c>
      <c r="E344" s="21">
        <v>103.09</v>
      </c>
      <c r="F344" s="22">
        <v>11</v>
      </c>
      <c r="G344" s="20" t="s">
        <v>10</v>
      </c>
      <c r="H344" s="20" t="s">
        <v>361</v>
      </c>
      <c r="I344" s="23">
        <f t="shared" si="10"/>
        <v>45.296363636363637</v>
      </c>
      <c r="J344" s="28">
        <f t="shared" si="11"/>
        <v>1</v>
      </c>
    </row>
    <row r="345" spans="1:10" ht="15.75" customHeight="1" x14ac:dyDescent="0.3">
      <c r="A345" s="18">
        <v>45093</v>
      </c>
      <c r="B345" s="19" t="s">
        <v>12</v>
      </c>
      <c r="C345" s="20" t="s">
        <v>23</v>
      </c>
      <c r="D345" s="21">
        <v>189.01</v>
      </c>
      <c r="E345" s="21">
        <v>122.91</v>
      </c>
      <c r="F345" s="22">
        <v>2</v>
      </c>
      <c r="G345" s="20" t="s">
        <v>17</v>
      </c>
      <c r="H345" s="20" t="s">
        <v>362</v>
      </c>
      <c r="I345" s="23">
        <f t="shared" si="10"/>
        <v>94.504999999999995</v>
      </c>
      <c r="J345" s="28">
        <f t="shared" si="11"/>
        <v>0</v>
      </c>
    </row>
    <row r="346" spans="1:10" ht="15.75" customHeight="1" x14ac:dyDescent="0.3">
      <c r="A346" s="18">
        <v>45288</v>
      </c>
      <c r="B346" s="19" t="s">
        <v>21</v>
      </c>
      <c r="C346" s="20" t="s">
        <v>16</v>
      </c>
      <c r="D346" s="21">
        <v>433.01</v>
      </c>
      <c r="E346" s="21">
        <v>100.11</v>
      </c>
      <c r="F346" s="22">
        <v>10</v>
      </c>
      <c r="G346" s="20" t="s">
        <v>10</v>
      </c>
      <c r="H346" s="20" t="s">
        <v>363</v>
      </c>
      <c r="I346" s="23">
        <f t="shared" si="10"/>
        <v>43.301000000000002</v>
      </c>
      <c r="J346" s="28">
        <f t="shared" si="11"/>
        <v>1</v>
      </c>
    </row>
    <row r="347" spans="1:10" ht="15.75" customHeight="1" x14ac:dyDescent="0.3">
      <c r="A347" s="18">
        <v>45173</v>
      </c>
      <c r="B347" s="19" t="s">
        <v>8</v>
      </c>
      <c r="C347" s="20" t="s">
        <v>16</v>
      </c>
      <c r="D347" s="21">
        <v>256.54000000000002</v>
      </c>
      <c r="E347" s="21">
        <v>66.569999999999993</v>
      </c>
      <c r="F347" s="22">
        <v>7</v>
      </c>
      <c r="G347" s="20" t="s">
        <v>10</v>
      </c>
      <c r="H347" s="20" t="s">
        <v>364</v>
      </c>
      <c r="I347" s="23">
        <f t="shared" si="10"/>
        <v>36.648571428571429</v>
      </c>
      <c r="J347" s="28">
        <f t="shared" si="11"/>
        <v>1</v>
      </c>
    </row>
    <row r="348" spans="1:10" ht="15.75" customHeight="1" x14ac:dyDescent="0.3">
      <c r="A348" s="18">
        <v>45149</v>
      </c>
      <c r="B348" s="19" t="s">
        <v>12</v>
      </c>
      <c r="C348" s="20" t="s">
        <v>23</v>
      </c>
      <c r="D348" s="21">
        <v>278.16000000000003</v>
      </c>
      <c r="E348" s="21">
        <v>116.63</v>
      </c>
      <c r="F348" s="22">
        <v>3</v>
      </c>
      <c r="G348" s="20" t="s">
        <v>17</v>
      </c>
      <c r="H348" s="20" t="s">
        <v>365</v>
      </c>
      <c r="I348" s="23">
        <f t="shared" si="10"/>
        <v>92.720000000000013</v>
      </c>
      <c r="J348" s="28">
        <f t="shared" si="11"/>
        <v>0</v>
      </c>
    </row>
    <row r="349" spans="1:10" ht="15.75" customHeight="1" x14ac:dyDescent="0.3">
      <c r="A349" s="18">
        <v>45225</v>
      </c>
      <c r="B349" s="19" t="s">
        <v>12</v>
      </c>
      <c r="C349" s="20" t="s">
        <v>13</v>
      </c>
      <c r="D349" s="21">
        <v>286.2</v>
      </c>
      <c r="E349" s="21">
        <v>102.13</v>
      </c>
      <c r="F349" s="22">
        <v>4</v>
      </c>
      <c r="G349" s="20" t="s">
        <v>17</v>
      </c>
      <c r="H349" s="20" t="s">
        <v>366</v>
      </c>
      <c r="I349" s="23">
        <f t="shared" si="10"/>
        <v>71.55</v>
      </c>
      <c r="J349" s="28">
        <f t="shared" si="11"/>
        <v>0</v>
      </c>
    </row>
    <row r="350" spans="1:10" ht="15.75" customHeight="1" x14ac:dyDescent="0.3">
      <c r="A350" s="18">
        <v>44967</v>
      </c>
      <c r="B350" s="19" t="s">
        <v>12</v>
      </c>
      <c r="C350" s="20" t="s">
        <v>9</v>
      </c>
      <c r="D350" s="21">
        <v>154.25</v>
      </c>
      <c r="E350" s="21">
        <v>45.04</v>
      </c>
      <c r="F350" s="22">
        <v>2</v>
      </c>
      <c r="G350" s="20" t="s">
        <v>17</v>
      </c>
      <c r="H350" s="20" t="s">
        <v>367</v>
      </c>
      <c r="I350" s="23">
        <f t="shared" si="10"/>
        <v>77.125</v>
      </c>
      <c r="J350" s="28">
        <f t="shared" si="11"/>
        <v>0</v>
      </c>
    </row>
    <row r="351" spans="1:10" ht="15.75" customHeight="1" x14ac:dyDescent="0.3">
      <c r="A351" s="18">
        <v>44934</v>
      </c>
      <c r="B351" s="19" t="s">
        <v>21</v>
      </c>
      <c r="C351" s="20" t="s">
        <v>23</v>
      </c>
      <c r="D351" s="21">
        <v>386.64</v>
      </c>
      <c r="E351" s="21">
        <v>104.54</v>
      </c>
      <c r="F351" s="22">
        <v>19</v>
      </c>
      <c r="G351" s="20" t="s">
        <v>17</v>
      </c>
      <c r="H351" s="20" t="s">
        <v>368</v>
      </c>
      <c r="I351" s="23">
        <f t="shared" si="10"/>
        <v>20.349473684210526</v>
      </c>
      <c r="J351" s="28">
        <f t="shared" si="11"/>
        <v>0</v>
      </c>
    </row>
    <row r="352" spans="1:10" ht="15.75" customHeight="1" x14ac:dyDescent="0.3">
      <c r="A352" s="18">
        <v>45134</v>
      </c>
      <c r="B352" s="19" t="s">
        <v>12</v>
      </c>
      <c r="C352" s="20" t="s">
        <v>13</v>
      </c>
      <c r="D352" s="21">
        <v>194.38</v>
      </c>
      <c r="E352" s="21">
        <v>53.76</v>
      </c>
      <c r="F352" s="22">
        <v>5</v>
      </c>
      <c r="G352" s="20" t="s">
        <v>17</v>
      </c>
      <c r="H352" s="20" t="s">
        <v>369</v>
      </c>
      <c r="I352" s="23">
        <f t="shared" si="10"/>
        <v>38.875999999999998</v>
      </c>
      <c r="J352" s="28">
        <f t="shared" si="11"/>
        <v>0</v>
      </c>
    </row>
    <row r="353" spans="1:10" ht="15.75" customHeight="1" x14ac:dyDescent="0.3">
      <c r="A353" s="18">
        <v>45036</v>
      </c>
      <c r="B353" s="19" t="s">
        <v>15</v>
      </c>
      <c r="C353" s="20" t="s">
        <v>23</v>
      </c>
      <c r="D353" s="21">
        <v>396.68</v>
      </c>
      <c r="E353" s="21">
        <v>245.85</v>
      </c>
      <c r="F353" s="22">
        <v>4</v>
      </c>
      <c r="G353" s="20" t="s">
        <v>10</v>
      </c>
      <c r="H353" s="20" t="s">
        <v>370</v>
      </c>
      <c r="I353" s="23">
        <f t="shared" si="10"/>
        <v>99.17</v>
      </c>
      <c r="J353" s="28">
        <f t="shared" si="11"/>
        <v>1</v>
      </c>
    </row>
    <row r="354" spans="1:10" ht="15.75" customHeight="1" x14ac:dyDescent="0.3">
      <c r="A354" s="18">
        <v>45158</v>
      </c>
      <c r="B354" s="19" t="s">
        <v>21</v>
      </c>
      <c r="C354" s="20" t="s">
        <v>26</v>
      </c>
      <c r="D354" s="21">
        <v>462.42</v>
      </c>
      <c r="E354" s="21">
        <v>131.81</v>
      </c>
      <c r="F354" s="22">
        <v>6</v>
      </c>
      <c r="G354" s="20" t="s">
        <v>17</v>
      </c>
      <c r="H354" s="20" t="s">
        <v>371</v>
      </c>
      <c r="I354" s="23">
        <f t="shared" si="10"/>
        <v>77.070000000000007</v>
      </c>
      <c r="J354" s="28">
        <f t="shared" si="11"/>
        <v>0</v>
      </c>
    </row>
    <row r="355" spans="1:10" ht="15.75" customHeight="1" x14ac:dyDescent="0.3">
      <c r="A355" s="18">
        <v>45236</v>
      </c>
      <c r="B355" s="19" t="s">
        <v>8</v>
      </c>
      <c r="C355" s="20" t="s">
        <v>13</v>
      </c>
      <c r="D355" s="21">
        <v>384.56</v>
      </c>
      <c r="E355" s="21">
        <v>93.56</v>
      </c>
      <c r="F355" s="22">
        <v>4</v>
      </c>
      <c r="G355" s="20" t="s">
        <v>17</v>
      </c>
      <c r="H355" s="20" t="s">
        <v>372</v>
      </c>
      <c r="I355" s="23">
        <f t="shared" si="10"/>
        <v>96.14</v>
      </c>
      <c r="J355" s="28">
        <f t="shared" si="11"/>
        <v>0</v>
      </c>
    </row>
    <row r="356" spans="1:10" ht="15.75" customHeight="1" x14ac:dyDescent="0.3">
      <c r="A356" s="18">
        <v>45117</v>
      </c>
      <c r="B356" s="19" t="s">
        <v>8</v>
      </c>
      <c r="C356" s="20" t="s">
        <v>16</v>
      </c>
      <c r="D356" s="21">
        <v>111.75</v>
      </c>
      <c r="E356" s="21">
        <v>24.41</v>
      </c>
      <c r="F356" s="22">
        <v>11</v>
      </c>
      <c r="G356" s="20" t="s">
        <v>10</v>
      </c>
      <c r="H356" s="20" t="s">
        <v>373</v>
      </c>
      <c r="I356" s="23">
        <f t="shared" si="10"/>
        <v>10.159090909090908</v>
      </c>
      <c r="J356" s="28">
        <f t="shared" si="11"/>
        <v>1</v>
      </c>
    </row>
    <row r="357" spans="1:10" ht="15.75" customHeight="1" x14ac:dyDescent="0.3">
      <c r="A357" s="18">
        <v>45158</v>
      </c>
      <c r="B357" s="19" t="s">
        <v>15</v>
      </c>
      <c r="C357" s="20" t="s">
        <v>13</v>
      </c>
      <c r="D357" s="21">
        <v>198.7</v>
      </c>
      <c r="E357" s="21">
        <v>82.99</v>
      </c>
      <c r="F357" s="22">
        <v>4</v>
      </c>
      <c r="G357" s="20" t="s">
        <v>10</v>
      </c>
      <c r="H357" s="20" t="s">
        <v>374</v>
      </c>
      <c r="I357" s="23">
        <f t="shared" si="10"/>
        <v>49.674999999999997</v>
      </c>
      <c r="J357" s="28">
        <f t="shared" si="11"/>
        <v>1</v>
      </c>
    </row>
    <row r="358" spans="1:10" ht="15.75" customHeight="1" x14ac:dyDescent="0.3">
      <c r="A358" s="18">
        <v>45238</v>
      </c>
      <c r="B358" s="19" t="s">
        <v>15</v>
      </c>
      <c r="C358" s="20" t="s">
        <v>9</v>
      </c>
      <c r="D358" s="21">
        <v>95.47</v>
      </c>
      <c r="E358" s="21">
        <v>48.81</v>
      </c>
      <c r="F358" s="22">
        <v>3</v>
      </c>
      <c r="G358" s="20" t="s">
        <v>10</v>
      </c>
      <c r="H358" s="20" t="s">
        <v>375</v>
      </c>
      <c r="I358" s="23">
        <f t="shared" si="10"/>
        <v>31.823333333333334</v>
      </c>
      <c r="J358" s="28">
        <f t="shared" si="11"/>
        <v>1</v>
      </c>
    </row>
    <row r="359" spans="1:10" ht="15.75" customHeight="1" x14ac:dyDescent="0.3">
      <c r="A359" s="18">
        <v>45128</v>
      </c>
      <c r="B359" s="19" t="s">
        <v>21</v>
      </c>
      <c r="C359" s="20" t="s">
        <v>26</v>
      </c>
      <c r="D359" s="21">
        <v>43.82</v>
      </c>
      <c r="E359" s="21">
        <v>37.97</v>
      </c>
      <c r="F359" s="22">
        <v>0</v>
      </c>
      <c r="G359" s="20" t="s">
        <v>17</v>
      </c>
      <c r="H359" s="20" t="s">
        <v>376</v>
      </c>
      <c r="I359" s="23">
        <f t="shared" si="10"/>
        <v>0</v>
      </c>
      <c r="J359" s="28">
        <f t="shared" si="11"/>
        <v>0</v>
      </c>
    </row>
    <row r="360" spans="1:10" ht="15.75" customHeight="1" x14ac:dyDescent="0.3">
      <c r="A360" s="18">
        <v>45202</v>
      </c>
      <c r="B360" s="19" t="s">
        <v>21</v>
      </c>
      <c r="C360" s="20" t="s">
        <v>26</v>
      </c>
      <c r="D360" s="21">
        <v>221.75</v>
      </c>
      <c r="E360" s="21">
        <v>113.27</v>
      </c>
      <c r="F360" s="22">
        <v>5</v>
      </c>
      <c r="G360" s="20" t="s">
        <v>17</v>
      </c>
      <c r="H360" s="20" t="s">
        <v>377</v>
      </c>
      <c r="I360" s="23">
        <f t="shared" si="10"/>
        <v>44.35</v>
      </c>
      <c r="J360" s="28">
        <f t="shared" si="11"/>
        <v>0</v>
      </c>
    </row>
    <row r="361" spans="1:10" ht="15.75" customHeight="1" x14ac:dyDescent="0.3">
      <c r="A361" s="18">
        <v>45128</v>
      </c>
      <c r="B361" s="19" t="s">
        <v>21</v>
      </c>
      <c r="C361" s="20" t="s">
        <v>16</v>
      </c>
      <c r="D361" s="21">
        <v>295.83</v>
      </c>
      <c r="E361" s="21">
        <v>181.78</v>
      </c>
      <c r="F361" s="22">
        <v>12</v>
      </c>
      <c r="G361" s="20" t="s">
        <v>10</v>
      </c>
      <c r="H361" s="20" t="s">
        <v>378</v>
      </c>
      <c r="I361" s="23">
        <f t="shared" si="10"/>
        <v>24.6525</v>
      </c>
      <c r="J361" s="28">
        <f t="shared" si="11"/>
        <v>1</v>
      </c>
    </row>
    <row r="362" spans="1:10" ht="15.75" customHeight="1" x14ac:dyDescent="0.3">
      <c r="A362" s="18">
        <v>45109</v>
      </c>
      <c r="B362" s="19" t="s">
        <v>8</v>
      </c>
      <c r="C362" s="20" t="s">
        <v>9</v>
      </c>
      <c r="D362" s="21">
        <v>327.83</v>
      </c>
      <c r="E362" s="21">
        <v>88.18</v>
      </c>
      <c r="F362" s="22">
        <v>7</v>
      </c>
      <c r="G362" s="20" t="s">
        <v>17</v>
      </c>
      <c r="H362" s="20" t="s">
        <v>379</v>
      </c>
      <c r="I362" s="23">
        <f t="shared" si="10"/>
        <v>46.832857142857144</v>
      </c>
      <c r="J362" s="28">
        <f t="shared" si="11"/>
        <v>0</v>
      </c>
    </row>
    <row r="363" spans="1:10" ht="15.75" customHeight="1" x14ac:dyDescent="0.3">
      <c r="A363" s="18">
        <v>45197</v>
      </c>
      <c r="B363" s="19" t="s">
        <v>21</v>
      </c>
      <c r="C363" s="20" t="s">
        <v>9</v>
      </c>
      <c r="D363" s="21">
        <v>450.15</v>
      </c>
      <c r="E363" s="21">
        <v>99.85</v>
      </c>
      <c r="F363" s="22">
        <v>9</v>
      </c>
      <c r="G363" s="20" t="s">
        <v>17</v>
      </c>
      <c r="H363" s="20" t="s">
        <v>380</v>
      </c>
      <c r="I363" s="23">
        <f t="shared" si="10"/>
        <v>50.016666666666666</v>
      </c>
      <c r="J363" s="28">
        <f t="shared" si="11"/>
        <v>0</v>
      </c>
    </row>
    <row r="364" spans="1:10" ht="15.75" customHeight="1" x14ac:dyDescent="0.3">
      <c r="A364" s="18">
        <v>45255</v>
      </c>
      <c r="B364" s="19" t="s">
        <v>15</v>
      </c>
      <c r="C364" s="20" t="s">
        <v>16</v>
      </c>
      <c r="D364" s="21">
        <v>146.71</v>
      </c>
      <c r="E364" s="21">
        <v>120.92</v>
      </c>
      <c r="F364" s="22">
        <v>2</v>
      </c>
      <c r="G364" s="20" t="s">
        <v>10</v>
      </c>
      <c r="H364" s="20" t="s">
        <v>381</v>
      </c>
      <c r="I364" s="23">
        <f t="shared" si="10"/>
        <v>73.355000000000004</v>
      </c>
      <c r="J364" s="28">
        <f t="shared" si="11"/>
        <v>1</v>
      </c>
    </row>
    <row r="365" spans="1:10" ht="15.75" customHeight="1" x14ac:dyDescent="0.3">
      <c r="A365" s="18">
        <v>45093</v>
      </c>
      <c r="B365" s="19" t="s">
        <v>15</v>
      </c>
      <c r="C365" s="20" t="s">
        <v>26</v>
      </c>
      <c r="D365" s="21">
        <v>256.72000000000003</v>
      </c>
      <c r="E365" s="21">
        <v>76.959999999999994</v>
      </c>
      <c r="F365" s="22">
        <v>5</v>
      </c>
      <c r="G365" s="20" t="s">
        <v>17</v>
      </c>
      <c r="H365" s="20" t="s">
        <v>382</v>
      </c>
      <c r="I365" s="23">
        <f t="shared" si="10"/>
        <v>51.344000000000008</v>
      </c>
      <c r="J365" s="28">
        <f t="shared" si="11"/>
        <v>0</v>
      </c>
    </row>
    <row r="366" spans="1:10" ht="15.75" customHeight="1" x14ac:dyDescent="0.3">
      <c r="A366" s="18">
        <v>45040</v>
      </c>
      <c r="B366" s="19" t="s">
        <v>21</v>
      </c>
      <c r="C366" s="20" t="s">
        <v>38</v>
      </c>
      <c r="D366" s="21">
        <v>289.73</v>
      </c>
      <c r="E366" s="21">
        <v>80.510000000000005</v>
      </c>
      <c r="F366" s="22">
        <v>4</v>
      </c>
      <c r="G366" s="20" t="s">
        <v>17</v>
      </c>
      <c r="H366" s="20" t="s">
        <v>383</v>
      </c>
      <c r="I366" s="23">
        <f t="shared" si="10"/>
        <v>72.432500000000005</v>
      </c>
      <c r="J366" s="28">
        <f t="shared" si="11"/>
        <v>0</v>
      </c>
    </row>
    <row r="367" spans="1:10" ht="15.75" customHeight="1" x14ac:dyDescent="0.3">
      <c r="A367" s="18">
        <v>45040</v>
      </c>
      <c r="B367" s="19" t="s">
        <v>8</v>
      </c>
      <c r="C367" s="20" t="s">
        <v>16</v>
      </c>
      <c r="D367" s="21">
        <v>355.76</v>
      </c>
      <c r="E367" s="21">
        <v>296.5</v>
      </c>
      <c r="F367" s="22">
        <v>4</v>
      </c>
      <c r="G367" s="20" t="s">
        <v>10</v>
      </c>
      <c r="H367" s="20" t="s">
        <v>384</v>
      </c>
      <c r="I367" s="23">
        <f t="shared" si="10"/>
        <v>88.94</v>
      </c>
      <c r="J367" s="28">
        <f t="shared" si="11"/>
        <v>1</v>
      </c>
    </row>
    <row r="368" spans="1:10" ht="15.75" customHeight="1" x14ac:dyDescent="0.3">
      <c r="A368" s="18">
        <v>45106</v>
      </c>
      <c r="B368" s="19" t="s">
        <v>15</v>
      </c>
      <c r="C368" s="20" t="s">
        <v>16</v>
      </c>
      <c r="D368" s="21">
        <v>255.01</v>
      </c>
      <c r="E368" s="21">
        <v>112.22</v>
      </c>
      <c r="F368" s="22">
        <v>4</v>
      </c>
      <c r="G368" s="20" t="s">
        <v>10</v>
      </c>
      <c r="H368" s="20" t="s">
        <v>385</v>
      </c>
      <c r="I368" s="23">
        <f t="shared" si="10"/>
        <v>63.752499999999998</v>
      </c>
      <c r="J368" s="28">
        <f t="shared" si="11"/>
        <v>1</v>
      </c>
    </row>
    <row r="369" spans="1:10" ht="15.75" customHeight="1" x14ac:dyDescent="0.3">
      <c r="A369" s="18">
        <v>45145</v>
      </c>
      <c r="B369" s="19" t="s">
        <v>21</v>
      </c>
      <c r="C369" s="20" t="s">
        <v>16</v>
      </c>
      <c r="D369" s="21">
        <v>125.76</v>
      </c>
      <c r="E369" s="21">
        <v>41.38</v>
      </c>
      <c r="F369" s="22">
        <v>1</v>
      </c>
      <c r="G369" s="20" t="s">
        <v>10</v>
      </c>
      <c r="H369" s="20" t="s">
        <v>386</v>
      </c>
      <c r="I369" s="23">
        <f t="shared" si="10"/>
        <v>125.76</v>
      </c>
      <c r="J369" s="28">
        <f t="shared" si="11"/>
        <v>1</v>
      </c>
    </row>
    <row r="370" spans="1:10" ht="15.75" customHeight="1" x14ac:dyDescent="0.3">
      <c r="A370" s="18">
        <v>44987</v>
      </c>
      <c r="B370" s="19" t="s">
        <v>8</v>
      </c>
      <c r="C370" s="20" t="s">
        <v>9</v>
      </c>
      <c r="D370" s="21">
        <v>291.3</v>
      </c>
      <c r="E370" s="21">
        <v>111.66</v>
      </c>
      <c r="F370" s="22">
        <v>6</v>
      </c>
      <c r="G370" s="20" t="s">
        <v>10</v>
      </c>
      <c r="H370" s="20" t="s">
        <v>387</v>
      </c>
      <c r="I370" s="23">
        <f t="shared" si="10"/>
        <v>48.550000000000004</v>
      </c>
      <c r="J370" s="28">
        <f t="shared" si="11"/>
        <v>1</v>
      </c>
    </row>
    <row r="371" spans="1:10" ht="15.75" customHeight="1" x14ac:dyDescent="0.3">
      <c r="A371" s="18">
        <v>45000</v>
      </c>
      <c r="B371" s="19" t="s">
        <v>12</v>
      </c>
      <c r="C371" s="20" t="s">
        <v>16</v>
      </c>
      <c r="D371" s="21">
        <v>237.31</v>
      </c>
      <c r="E371" s="21">
        <v>64.41</v>
      </c>
      <c r="F371" s="22">
        <v>7</v>
      </c>
      <c r="G371" s="20" t="s">
        <v>17</v>
      </c>
      <c r="H371" s="20" t="s">
        <v>388</v>
      </c>
      <c r="I371" s="23">
        <f t="shared" si="10"/>
        <v>33.901428571428575</v>
      </c>
      <c r="J371" s="28">
        <f t="shared" si="11"/>
        <v>0</v>
      </c>
    </row>
    <row r="372" spans="1:10" ht="15.75" customHeight="1" x14ac:dyDescent="0.3">
      <c r="A372" s="18">
        <v>45110</v>
      </c>
      <c r="B372" s="19" t="s">
        <v>12</v>
      </c>
      <c r="C372" s="20" t="s">
        <v>38</v>
      </c>
      <c r="D372" s="21">
        <v>169.82</v>
      </c>
      <c r="E372" s="21">
        <v>62.62</v>
      </c>
      <c r="F372" s="22">
        <v>2</v>
      </c>
      <c r="G372" s="20" t="s">
        <v>17</v>
      </c>
      <c r="H372" s="20" t="s">
        <v>389</v>
      </c>
      <c r="I372" s="23">
        <f t="shared" si="10"/>
        <v>84.91</v>
      </c>
      <c r="J372" s="28">
        <f t="shared" si="11"/>
        <v>0</v>
      </c>
    </row>
    <row r="373" spans="1:10" ht="15.75" customHeight="1" x14ac:dyDescent="0.3">
      <c r="A373" s="18">
        <v>45180</v>
      </c>
      <c r="B373" s="19" t="s">
        <v>15</v>
      </c>
      <c r="C373" s="20" t="s">
        <v>13</v>
      </c>
      <c r="D373" s="21">
        <v>189.9</v>
      </c>
      <c r="E373" s="21">
        <v>78.72</v>
      </c>
      <c r="F373" s="22">
        <v>2</v>
      </c>
      <c r="G373" s="20" t="s">
        <v>17</v>
      </c>
      <c r="H373" s="20" t="s">
        <v>390</v>
      </c>
      <c r="I373" s="23">
        <f t="shared" si="10"/>
        <v>94.95</v>
      </c>
      <c r="J373" s="28">
        <f t="shared" si="11"/>
        <v>0</v>
      </c>
    </row>
    <row r="374" spans="1:10" ht="15.75" customHeight="1" x14ac:dyDescent="0.3">
      <c r="A374" s="18">
        <v>44949</v>
      </c>
      <c r="B374" s="19" t="s">
        <v>15</v>
      </c>
      <c r="C374" s="20" t="s">
        <v>9</v>
      </c>
      <c r="D374" s="21">
        <v>26.15</v>
      </c>
      <c r="E374" s="21">
        <v>6.5</v>
      </c>
      <c r="F374" s="22">
        <v>0</v>
      </c>
      <c r="G374" s="20" t="s">
        <v>10</v>
      </c>
      <c r="H374" s="20" t="s">
        <v>391</v>
      </c>
      <c r="I374" s="23">
        <f t="shared" si="10"/>
        <v>0</v>
      </c>
      <c r="J374" s="28">
        <f t="shared" si="11"/>
        <v>1</v>
      </c>
    </row>
    <row r="375" spans="1:10" ht="15.75" customHeight="1" x14ac:dyDescent="0.3">
      <c r="A375" s="18">
        <v>45103</v>
      </c>
      <c r="B375" s="19" t="s">
        <v>8</v>
      </c>
      <c r="C375" s="20" t="s">
        <v>26</v>
      </c>
      <c r="D375" s="21">
        <v>285.99</v>
      </c>
      <c r="E375" s="21">
        <v>120.4</v>
      </c>
      <c r="F375" s="22">
        <v>3</v>
      </c>
      <c r="G375" s="20" t="s">
        <v>17</v>
      </c>
      <c r="H375" s="20" t="s">
        <v>392</v>
      </c>
      <c r="I375" s="23">
        <f t="shared" si="10"/>
        <v>95.33</v>
      </c>
      <c r="J375" s="28">
        <f t="shared" si="11"/>
        <v>0</v>
      </c>
    </row>
    <row r="376" spans="1:10" ht="15.75" customHeight="1" x14ac:dyDescent="0.3">
      <c r="A376" s="18">
        <v>45076</v>
      </c>
      <c r="B376" s="19" t="s">
        <v>8</v>
      </c>
      <c r="C376" s="20" t="s">
        <v>38</v>
      </c>
      <c r="D376" s="21">
        <v>125.97</v>
      </c>
      <c r="E376" s="21">
        <v>28.66</v>
      </c>
      <c r="F376" s="22">
        <v>7</v>
      </c>
      <c r="G376" s="20" t="s">
        <v>17</v>
      </c>
      <c r="H376" s="20" t="s">
        <v>393</v>
      </c>
      <c r="I376" s="23">
        <f t="shared" si="10"/>
        <v>17.995714285714286</v>
      </c>
      <c r="J376" s="28">
        <f t="shared" si="11"/>
        <v>0</v>
      </c>
    </row>
    <row r="377" spans="1:10" ht="15.75" customHeight="1" x14ac:dyDescent="0.3">
      <c r="A377" s="18">
        <v>45254</v>
      </c>
      <c r="B377" s="19" t="s">
        <v>21</v>
      </c>
      <c r="C377" s="20" t="s">
        <v>9</v>
      </c>
      <c r="D377" s="21">
        <v>441.9</v>
      </c>
      <c r="E377" s="21">
        <v>162.05000000000001</v>
      </c>
      <c r="F377" s="22">
        <v>7</v>
      </c>
      <c r="G377" s="20" t="s">
        <v>10</v>
      </c>
      <c r="H377" s="20" t="s">
        <v>394</v>
      </c>
      <c r="I377" s="23">
        <f t="shared" si="10"/>
        <v>63.128571428571426</v>
      </c>
      <c r="J377" s="28">
        <f t="shared" si="11"/>
        <v>1</v>
      </c>
    </row>
    <row r="378" spans="1:10" ht="15.75" customHeight="1" x14ac:dyDescent="0.3">
      <c r="A378" s="18">
        <v>45168</v>
      </c>
      <c r="B378" s="19" t="s">
        <v>8</v>
      </c>
      <c r="C378" s="20" t="s">
        <v>26</v>
      </c>
      <c r="D378" s="21">
        <v>466.86</v>
      </c>
      <c r="E378" s="21">
        <v>264.67</v>
      </c>
      <c r="F378" s="22">
        <v>12</v>
      </c>
      <c r="G378" s="20" t="s">
        <v>17</v>
      </c>
      <c r="H378" s="20" t="s">
        <v>395</v>
      </c>
      <c r="I378" s="23">
        <f t="shared" si="10"/>
        <v>38.905000000000001</v>
      </c>
      <c r="J378" s="28">
        <f t="shared" si="11"/>
        <v>0</v>
      </c>
    </row>
    <row r="379" spans="1:10" ht="15.75" customHeight="1" x14ac:dyDescent="0.3">
      <c r="A379" s="18">
        <v>45135</v>
      </c>
      <c r="B379" s="19" t="s">
        <v>8</v>
      </c>
      <c r="C379" s="20" t="s">
        <v>26</v>
      </c>
      <c r="D379" s="21">
        <v>459.66</v>
      </c>
      <c r="E379" s="21">
        <v>141.38</v>
      </c>
      <c r="F379" s="22">
        <v>11</v>
      </c>
      <c r="G379" s="20" t="s">
        <v>10</v>
      </c>
      <c r="H379" s="20" t="s">
        <v>396</v>
      </c>
      <c r="I379" s="23">
        <f t="shared" si="10"/>
        <v>41.787272727272729</v>
      </c>
      <c r="J379" s="28">
        <f t="shared" si="11"/>
        <v>1</v>
      </c>
    </row>
    <row r="380" spans="1:10" ht="15.75" customHeight="1" x14ac:dyDescent="0.3">
      <c r="A380" s="18">
        <v>45004</v>
      </c>
      <c r="B380" s="19" t="s">
        <v>12</v>
      </c>
      <c r="C380" s="20" t="s">
        <v>13</v>
      </c>
      <c r="D380" s="21">
        <v>165.03</v>
      </c>
      <c r="E380" s="21">
        <v>58.94</v>
      </c>
      <c r="F380" s="22">
        <v>2</v>
      </c>
      <c r="G380" s="20" t="s">
        <v>10</v>
      </c>
      <c r="H380" s="20" t="s">
        <v>397</v>
      </c>
      <c r="I380" s="23">
        <f t="shared" si="10"/>
        <v>82.515000000000001</v>
      </c>
      <c r="J380" s="28">
        <f t="shared" si="11"/>
        <v>1</v>
      </c>
    </row>
    <row r="381" spans="1:10" ht="15.75" customHeight="1" x14ac:dyDescent="0.3">
      <c r="A381" s="18">
        <v>44953</v>
      </c>
      <c r="B381" s="19" t="s">
        <v>15</v>
      </c>
      <c r="C381" s="20" t="s">
        <v>26</v>
      </c>
      <c r="D381" s="21">
        <v>65.989999999999995</v>
      </c>
      <c r="E381" s="21">
        <v>56.55</v>
      </c>
      <c r="F381" s="22">
        <v>1</v>
      </c>
      <c r="G381" s="20" t="s">
        <v>10</v>
      </c>
      <c r="H381" s="20" t="s">
        <v>398</v>
      </c>
      <c r="I381" s="23">
        <f t="shared" si="10"/>
        <v>65.989999999999995</v>
      </c>
      <c r="J381" s="28">
        <f t="shared" si="11"/>
        <v>1</v>
      </c>
    </row>
    <row r="382" spans="1:10" ht="15.75" customHeight="1" x14ac:dyDescent="0.3">
      <c r="A382" s="18">
        <v>45078</v>
      </c>
      <c r="B382" s="19" t="s">
        <v>8</v>
      </c>
      <c r="C382" s="20" t="s">
        <v>26</v>
      </c>
      <c r="D382" s="21">
        <v>124.92</v>
      </c>
      <c r="E382" s="21">
        <v>53.52</v>
      </c>
      <c r="F382" s="22">
        <v>2</v>
      </c>
      <c r="G382" s="20" t="s">
        <v>17</v>
      </c>
      <c r="H382" s="20" t="s">
        <v>399</v>
      </c>
      <c r="I382" s="23">
        <f t="shared" si="10"/>
        <v>62.46</v>
      </c>
      <c r="J382" s="28">
        <f t="shared" si="11"/>
        <v>0</v>
      </c>
    </row>
    <row r="383" spans="1:10" ht="15.75" customHeight="1" x14ac:dyDescent="0.3">
      <c r="A383" s="18">
        <v>45150</v>
      </c>
      <c r="B383" s="19" t="s">
        <v>12</v>
      </c>
      <c r="C383" s="20" t="s">
        <v>26</v>
      </c>
      <c r="D383" s="21">
        <v>18.36</v>
      </c>
      <c r="E383" s="21">
        <v>5.57</v>
      </c>
      <c r="F383" s="22">
        <v>0</v>
      </c>
      <c r="G383" s="20" t="s">
        <v>10</v>
      </c>
      <c r="H383" s="20" t="s">
        <v>400</v>
      </c>
      <c r="I383" s="23">
        <f t="shared" si="10"/>
        <v>0</v>
      </c>
      <c r="J383" s="28">
        <f t="shared" si="11"/>
        <v>1</v>
      </c>
    </row>
    <row r="384" spans="1:10" ht="15.75" customHeight="1" x14ac:dyDescent="0.3">
      <c r="A384" s="18">
        <v>44932</v>
      </c>
      <c r="B384" s="19" t="s">
        <v>21</v>
      </c>
      <c r="C384" s="20" t="s">
        <v>23</v>
      </c>
      <c r="D384" s="21">
        <v>243.3</v>
      </c>
      <c r="E384" s="21">
        <v>70.849999999999994</v>
      </c>
      <c r="F384" s="22">
        <v>6</v>
      </c>
      <c r="G384" s="20" t="s">
        <v>10</v>
      </c>
      <c r="H384" s="20" t="s">
        <v>401</v>
      </c>
      <c r="I384" s="23">
        <f t="shared" si="10"/>
        <v>40.550000000000004</v>
      </c>
      <c r="J384" s="28">
        <f t="shared" si="11"/>
        <v>1</v>
      </c>
    </row>
    <row r="385" spans="1:10" ht="15.75" customHeight="1" x14ac:dyDescent="0.3">
      <c r="A385" s="18">
        <v>44972</v>
      </c>
      <c r="B385" s="19" t="s">
        <v>12</v>
      </c>
      <c r="C385" s="20" t="s">
        <v>13</v>
      </c>
      <c r="D385" s="21">
        <v>49.26</v>
      </c>
      <c r="E385" s="21">
        <v>11.36</v>
      </c>
      <c r="F385" s="22">
        <v>0</v>
      </c>
      <c r="G385" s="20" t="s">
        <v>17</v>
      </c>
      <c r="H385" s="20" t="s">
        <v>402</v>
      </c>
      <c r="I385" s="23">
        <f t="shared" si="10"/>
        <v>0</v>
      </c>
      <c r="J385" s="28">
        <f t="shared" si="11"/>
        <v>0</v>
      </c>
    </row>
    <row r="386" spans="1:10" ht="15.75" customHeight="1" x14ac:dyDescent="0.3">
      <c r="A386" s="18">
        <v>44995</v>
      </c>
      <c r="B386" s="19" t="s">
        <v>12</v>
      </c>
      <c r="C386" s="20" t="s">
        <v>38</v>
      </c>
      <c r="D386" s="21">
        <v>458.01</v>
      </c>
      <c r="E386" s="21">
        <v>174.19</v>
      </c>
      <c r="F386" s="22">
        <v>10</v>
      </c>
      <c r="G386" s="20" t="s">
        <v>10</v>
      </c>
      <c r="H386" s="20" t="s">
        <v>403</v>
      </c>
      <c r="I386" s="23">
        <f t="shared" ref="I386:I449" si="12">IF(F386=0, 0, D386/F386)</f>
        <v>45.801000000000002</v>
      </c>
      <c r="J386" s="28">
        <f t="shared" si="11"/>
        <v>1</v>
      </c>
    </row>
    <row r="387" spans="1:10" ht="15.75" customHeight="1" x14ac:dyDescent="0.3">
      <c r="A387" s="18">
        <v>45178</v>
      </c>
      <c r="B387" s="19" t="s">
        <v>21</v>
      </c>
      <c r="C387" s="20" t="s">
        <v>38</v>
      </c>
      <c r="D387" s="21">
        <v>377.39</v>
      </c>
      <c r="E387" s="21">
        <v>225.56</v>
      </c>
      <c r="F387" s="22">
        <v>4</v>
      </c>
      <c r="G387" s="20" t="s">
        <v>10</v>
      </c>
      <c r="H387" s="20" t="s">
        <v>404</v>
      </c>
      <c r="I387" s="23">
        <f t="shared" si="12"/>
        <v>94.347499999999997</v>
      </c>
      <c r="J387" s="28">
        <f t="shared" ref="J387:J450" si="13">IF(G387="Returning", 1, 0)</f>
        <v>1</v>
      </c>
    </row>
    <row r="388" spans="1:10" ht="15.75" customHeight="1" x14ac:dyDescent="0.3">
      <c r="A388" s="18">
        <v>45051</v>
      </c>
      <c r="B388" s="19" t="s">
        <v>8</v>
      </c>
      <c r="C388" s="20" t="s">
        <v>26</v>
      </c>
      <c r="D388" s="21">
        <v>459.32</v>
      </c>
      <c r="E388" s="21">
        <v>200.55</v>
      </c>
      <c r="F388" s="22">
        <v>13</v>
      </c>
      <c r="G388" s="20" t="s">
        <v>17</v>
      </c>
      <c r="H388" s="20" t="s">
        <v>405</v>
      </c>
      <c r="I388" s="23">
        <f t="shared" si="12"/>
        <v>35.332307692307694</v>
      </c>
      <c r="J388" s="28">
        <f t="shared" si="13"/>
        <v>0</v>
      </c>
    </row>
    <row r="389" spans="1:10" ht="15.75" customHeight="1" x14ac:dyDescent="0.3">
      <c r="A389" s="18">
        <v>45060</v>
      </c>
      <c r="B389" s="19" t="s">
        <v>12</v>
      </c>
      <c r="C389" s="20" t="s">
        <v>9</v>
      </c>
      <c r="D389" s="21">
        <v>194.92</v>
      </c>
      <c r="E389" s="21">
        <v>56.51</v>
      </c>
      <c r="F389" s="22">
        <v>4</v>
      </c>
      <c r="G389" s="20" t="s">
        <v>10</v>
      </c>
      <c r="H389" s="20" t="s">
        <v>406</v>
      </c>
      <c r="I389" s="23">
        <f t="shared" si="12"/>
        <v>48.73</v>
      </c>
      <c r="J389" s="28">
        <f t="shared" si="13"/>
        <v>1</v>
      </c>
    </row>
    <row r="390" spans="1:10" ht="15.75" customHeight="1" x14ac:dyDescent="0.3">
      <c r="A390" s="18">
        <v>45088</v>
      </c>
      <c r="B390" s="19" t="s">
        <v>21</v>
      </c>
      <c r="C390" s="20" t="s">
        <v>26</v>
      </c>
      <c r="D390" s="21">
        <v>92.12</v>
      </c>
      <c r="E390" s="21">
        <v>32.729999999999997</v>
      </c>
      <c r="F390" s="22">
        <v>3</v>
      </c>
      <c r="G390" s="20" t="s">
        <v>10</v>
      </c>
      <c r="H390" s="20" t="s">
        <v>407</v>
      </c>
      <c r="I390" s="23">
        <f t="shared" si="12"/>
        <v>30.706666666666667</v>
      </c>
      <c r="J390" s="28">
        <f t="shared" si="13"/>
        <v>1</v>
      </c>
    </row>
    <row r="391" spans="1:10" ht="15.75" customHeight="1" x14ac:dyDescent="0.3">
      <c r="A391" s="18">
        <v>44994</v>
      </c>
      <c r="B391" s="19" t="s">
        <v>15</v>
      </c>
      <c r="C391" s="20" t="s">
        <v>38</v>
      </c>
      <c r="D391" s="21">
        <v>40.729999999999997</v>
      </c>
      <c r="E391" s="21">
        <v>13.77</v>
      </c>
      <c r="F391" s="22">
        <v>0</v>
      </c>
      <c r="G391" s="20" t="s">
        <v>17</v>
      </c>
      <c r="H391" s="20" t="s">
        <v>408</v>
      </c>
      <c r="I391" s="23">
        <f t="shared" si="12"/>
        <v>0</v>
      </c>
      <c r="J391" s="28">
        <f t="shared" si="13"/>
        <v>0</v>
      </c>
    </row>
    <row r="392" spans="1:10" ht="15.75" customHeight="1" x14ac:dyDescent="0.3">
      <c r="A392" s="18">
        <v>45084</v>
      </c>
      <c r="B392" s="19" t="s">
        <v>15</v>
      </c>
      <c r="C392" s="20" t="s">
        <v>23</v>
      </c>
      <c r="D392" s="21">
        <v>187.86</v>
      </c>
      <c r="E392" s="21">
        <v>130.69</v>
      </c>
      <c r="F392" s="22">
        <v>12</v>
      </c>
      <c r="G392" s="20" t="s">
        <v>17</v>
      </c>
      <c r="H392" s="20" t="s">
        <v>409</v>
      </c>
      <c r="I392" s="23">
        <f t="shared" si="12"/>
        <v>15.655000000000001</v>
      </c>
      <c r="J392" s="28">
        <f t="shared" si="13"/>
        <v>0</v>
      </c>
    </row>
    <row r="393" spans="1:10" ht="15.75" customHeight="1" x14ac:dyDescent="0.3">
      <c r="A393" s="18">
        <v>45098</v>
      </c>
      <c r="B393" s="19" t="s">
        <v>12</v>
      </c>
      <c r="C393" s="20" t="s">
        <v>16</v>
      </c>
      <c r="D393" s="21">
        <v>265.7</v>
      </c>
      <c r="E393" s="21">
        <v>68.28</v>
      </c>
      <c r="F393" s="22">
        <v>20</v>
      </c>
      <c r="G393" s="20" t="s">
        <v>17</v>
      </c>
      <c r="H393" s="20" t="s">
        <v>410</v>
      </c>
      <c r="I393" s="23">
        <f t="shared" si="12"/>
        <v>13.285</v>
      </c>
      <c r="J393" s="28">
        <f t="shared" si="13"/>
        <v>0</v>
      </c>
    </row>
    <row r="394" spans="1:10" ht="15.75" customHeight="1" x14ac:dyDescent="0.3">
      <c r="A394" s="18">
        <v>45241</v>
      </c>
      <c r="B394" s="19" t="s">
        <v>12</v>
      </c>
      <c r="C394" s="20" t="s">
        <v>23</v>
      </c>
      <c r="D394" s="21">
        <v>413.76</v>
      </c>
      <c r="E394" s="21">
        <v>88.22</v>
      </c>
      <c r="F394" s="22">
        <v>7</v>
      </c>
      <c r="G394" s="20" t="s">
        <v>10</v>
      </c>
      <c r="H394" s="20" t="s">
        <v>411</v>
      </c>
      <c r="I394" s="23">
        <f t="shared" si="12"/>
        <v>59.10857142857143</v>
      </c>
      <c r="J394" s="28">
        <f t="shared" si="13"/>
        <v>1</v>
      </c>
    </row>
    <row r="395" spans="1:10" ht="15.75" customHeight="1" x14ac:dyDescent="0.3">
      <c r="A395" s="18">
        <v>44948</v>
      </c>
      <c r="B395" s="19" t="s">
        <v>21</v>
      </c>
      <c r="C395" s="20" t="s">
        <v>38</v>
      </c>
      <c r="D395" s="21">
        <v>337.57</v>
      </c>
      <c r="E395" s="21">
        <v>114.66</v>
      </c>
      <c r="F395" s="22">
        <v>7</v>
      </c>
      <c r="G395" s="20" t="s">
        <v>17</v>
      </c>
      <c r="H395" s="20" t="s">
        <v>412</v>
      </c>
      <c r="I395" s="23">
        <f t="shared" si="12"/>
        <v>48.224285714285713</v>
      </c>
      <c r="J395" s="28">
        <f t="shared" si="13"/>
        <v>0</v>
      </c>
    </row>
    <row r="396" spans="1:10" ht="15.75" customHeight="1" x14ac:dyDescent="0.3">
      <c r="A396" s="18">
        <v>45182</v>
      </c>
      <c r="B396" s="19" t="s">
        <v>8</v>
      </c>
      <c r="C396" s="20" t="s">
        <v>38</v>
      </c>
      <c r="D396" s="21">
        <v>72.92</v>
      </c>
      <c r="E396" s="21">
        <v>15.81</v>
      </c>
      <c r="F396" s="22">
        <v>0</v>
      </c>
      <c r="G396" s="20" t="s">
        <v>17</v>
      </c>
      <c r="H396" s="20" t="s">
        <v>413</v>
      </c>
      <c r="I396" s="23">
        <f t="shared" si="12"/>
        <v>0</v>
      </c>
      <c r="J396" s="28">
        <f t="shared" si="13"/>
        <v>0</v>
      </c>
    </row>
    <row r="397" spans="1:10" ht="15.75" customHeight="1" x14ac:dyDescent="0.3">
      <c r="A397" s="18">
        <v>45128</v>
      </c>
      <c r="B397" s="19" t="s">
        <v>21</v>
      </c>
      <c r="C397" s="20" t="s">
        <v>26</v>
      </c>
      <c r="D397" s="21">
        <v>493.14</v>
      </c>
      <c r="E397" s="21">
        <v>191.33</v>
      </c>
      <c r="F397" s="22">
        <v>5</v>
      </c>
      <c r="G397" s="20" t="s">
        <v>17</v>
      </c>
      <c r="H397" s="20" t="s">
        <v>414</v>
      </c>
      <c r="I397" s="23">
        <f t="shared" si="12"/>
        <v>98.628</v>
      </c>
      <c r="J397" s="28">
        <f t="shared" si="13"/>
        <v>0</v>
      </c>
    </row>
    <row r="398" spans="1:10" ht="15.75" customHeight="1" x14ac:dyDescent="0.3">
      <c r="A398" s="18">
        <v>44930</v>
      </c>
      <c r="B398" s="19" t="s">
        <v>15</v>
      </c>
      <c r="C398" s="20" t="s">
        <v>9</v>
      </c>
      <c r="D398" s="21">
        <v>351.62</v>
      </c>
      <c r="E398" s="21">
        <v>348.41</v>
      </c>
      <c r="F398" s="22">
        <v>25</v>
      </c>
      <c r="G398" s="20" t="s">
        <v>10</v>
      </c>
      <c r="H398" s="20" t="s">
        <v>415</v>
      </c>
      <c r="I398" s="23">
        <f t="shared" si="12"/>
        <v>14.0648</v>
      </c>
      <c r="J398" s="28">
        <f t="shared" si="13"/>
        <v>1</v>
      </c>
    </row>
    <row r="399" spans="1:10" ht="15.75" customHeight="1" x14ac:dyDescent="0.3">
      <c r="A399" s="18">
        <v>45175</v>
      </c>
      <c r="B399" s="19" t="s">
        <v>8</v>
      </c>
      <c r="C399" s="20" t="s">
        <v>9</v>
      </c>
      <c r="D399" s="21">
        <v>188.82</v>
      </c>
      <c r="E399" s="21">
        <v>142.57</v>
      </c>
      <c r="F399" s="22">
        <v>8</v>
      </c>
      <c r="G399" s="20" t="s">
        <v>10</v>
      </c>
      <c r="H399" s="20" t="s">
        <v>416</v>
      </c>
      <c r="I399" s="23">
        <f t="shared" si="12"/>
        <v>23.602499999999999</v>
      </c>
      <c r="J399" s="28">
        <f t="shared" si="13"/>
        <v>1</v>
      </c>
    </row>
    <row r="400" spans="1:10" ht="15.75" customHeight="1" x14ac:dyDescent="0.3">
      <c r="A400" s="18">
        <v>44981</v>
      </c>
      <c r="B400" s="19" t="s">
        <v>21</v>
      </c>
      <c r="C400" s="20" t="s">
        <v>38</v>
      </c>
      <c r="D400" s="21">
        <v>247.16</v>
      </c>
      <c r="E400" s="21">
        <v>62.75</v>
      </c>
      <c r="F400" s="22">
        <v>3</v>
      </c>
      <c r="G400" s="20" t="s">
        <v>17</v>
      </c>
      <c r="H400" s="20" t="s">
        <v>417</v>
      </c>
      <c r="I400" s="23">
        <f t="shared" si="12"/>
        <v>82.38666666666667</v>
      </c>
      <c r="J400" s="28">
        <f t="shared" si="13"/>
        <v>0</v>
      </c>
    </row>
    <row r="401" spans="1:10" ht="15.75" customHeight="1" x14ac:dyDescent="0.3">
      <c r="A401" s="18">
        <v>45277</v>
      </c>
      <c r="B401" s="19" t="s">
        <v>8</v>
      </c>
      <c r="C401" s="20" t="s">
        <v>23</v>
      </c>
      <c r="D401" s="21">
        <v>420.37</v>
      </c>
      <c r="E401" s="21">
        <v>381.35</v>
      </c>
      <c r="F401" s="22">
        <v>41</v>
      </c>
      <c r="G401" s="20" t="s">
        <v>10</v>
      </c>
      <c r="H401" s="20" t="s">
        <v>418</v>
      </c>
      <c r="I401" s="23">
        <f t="shared" si="12"/>
        <v>10.252926829268294</v>
      </c>
      <c r="J401" s="28">
        <f t="shared" si="13"/>
        <v>1</v>
      </c>
    </row>
    <row r="402" spans="1:10" ht="15.75" customHeight="1" x14ac:dyDescent="0.3">
      <c r="A402" s="18">
        <v>45256</v>
      </c>
      <c r="B402" s="19" t="s">
        <v>15</v>
      </c>
      <c r="C402" s="20" t="s">
        <v>38</v>
      </c>
      <c r="D402" s="21">
        <v>153.38</v>
      </c>
      <c r="E402" s="21">
        <v>109.64</v>
      </c>
      <c r="F402" s="22">
        <v>4</v>
      </c>
      <c r="G402" s="20" t="s">
        <v>17</v>
      </c>
      <c r="H402" s="20" t="s">
        <v>419</v>
      </c>
      <c r="I402" s="23">
        <f t="shared" si="12"/>
        <v>38.344999999999999</v>
      </c>
      <c r="J402" s="28">
        <f t="shared" si="13"/>
        <v>0</v>
      </c>
    </row>
    <row r="403" spans="1:10" ht="15.75" customHeight="1" x14ac:dyDescent="0.3">
      <c r="A403" s="18">
        <v>45229</v>
      </c>
      <c r="B403" s="19" t="s">
        <v>15</v>
      </c>
      <c r="C403" s="20" t="s">
        <v>23</v>
      </c>
      <c r="D403" s="21">
        <v>61.14</v>
      </c>
      <c r="E403" s="21">
        <v>20.27</v>
      </c>
      <c r="F403" s="22">
        <v>0</v>
      </c>
      <c r="G403" s="20" t="s">
        <v>17</v>
      </c>
      <c r="H403" s="20" t="s">
        <v>420</v>
      </c>
      <c r="I403" s="23">
        <f t="shared" si="12"/>
        <v>0</v>
      </c>
      <c r="J403" s="28">
        <f t="shared" si="13"/>
        <v>0</v>
      </c>
    </row>
    <row r="404" spans="1:10" ht="15.75" customHeight="1" x14ac:dyDescent="0.3">
      <c r="A404" s="18">
        <v>45115</v>
      </c>
      <c r="B404" s="19" t="s">
        <v>12</v>
      </c>
      <c r="C404" s="20" t="s">
        <v>26</v>
      </c>
      <c r="D404" s="21">
        <v>366.8</v>
      </c>
      <c r="E404" s="21">
        <v>264.47000000000003</v>
      </c>
      <c r="F404" s="22">
        <v>26</v>
      </c>
      <c r="G404" s="20" t="s">
        <v>17</v>
      </c>
      <c r="H404" s="20" t="s">
        <v>421</v>
      </c>
      <c r="I404" s="23">
        <f t="shared" si="12"/>
        <v>14.107692307692307</v>
      </c>
      <c r="J404" s="28">
        <f t="shared" si="13"/>
        <v>0</v>
      </c>
    </row>
    <row r="405" spans="1:10" ht="15.75" customHeight="1" x14ac:dyDescent="0.3">
      <c r="A405" s="18">
        <v>45186</v>
      </c>
      <c r="B405" s="19" t="s">
        <v>12</v>
      </c>
      <c r="C405" s="20" t="s">
        <v>16</v>
      </c>
      <c r="D405" s="21">
        <v>483.45</v>
      </c>
      <c r="E405" s="21">
        <v>313.44</v>
      </c>
      <c r="F405" s="22">
        <v>11</v>
      </c>
      <c r="G405" s="20" t="s">
        <v>10</v>
      </c>
      <c r="H405" s="20" t="s">
        <v>422</v>
      </c>
      <c r="I405" s="23">
        <f t="shared" si="12"/>
        <v>43.949999999999996</v>
      </c>
      <c r="J405" s="28">
        <f t="shared" si="13"/>
        <v>1</v>
      </c>
    </row>
    <row r="406" spans="1:10" ht="15.75" customHeight="1" x14ac:dyDescent="0.3">
      <c r="A406" s="18">
        <v>45238</v>
      </c>
      <c r="B406" s="19" t="s">
        <v>21</v>
      </c>
      <c r="C406" s="20" t="s">
        <v>13</v>
      </c>
      <c r="D406" s="21">
        <v>173.73</v>
      </c>
      <c r="E406" s="21">
        <v>49.51</v>
      </c>
      <c r="F406" s="22">
        <v>2</v>
      </c>
      <c r="G406" s="20" t="s">
        <v>17</v>
      </c>
      <c r="H406" s="20" t="s">
        <v>423</v>
      </c>
      <c r="I406" s="23">
        <f t="shared" si="12"/>
        <v>86.864999999999995</v>
      </c>
      <c r="J406" s="28">
        <f t="shared" si="13"/>
        <v>0</v>
      </c>
    </row>
    <row r="407" spans="1:10" ht="15.75" customHeight="1" x14ac:dyDescent="0.3">
      <c r="A407" s="18">
        <v>45121</v>
      </c>
      <c r="B407" s="19" t="s">
        <v>15</v>
      </c>
      <c r="C407" s="20" t="s">
        <v>9</v>
      </c>
      <c r="D407" s="21">
        <v>125.81</v>
      </c>
      <c r="E407" s="21">
        <v>43.78</v>
      </c>
      <c r="F407" s="22">
        <v>4</v>
      </c>
      <c r="G407" s="20" t="s">
        <v>10</v>
      </c>
      <c r="H407" s="20" t="s">
        <v>424</v>
      </c>
      <c r="I407" s="23">
        <f t="shared" si="12"/>
        <v>31.452500000000001</v>
      </c>
      <c r="J407" s="28">
        <f t="shared" si="13"/>
        <v>1</v>
      </c>
    </row>
    <row r="408" spans="1:10" ht="15.75" customHeight="1" x14ac:dyDescent="0.3">
      <c r="A408" s="18">
        <v>45009</v>
      </c>
      <c r="B408" s="19" t="s">
        <v>8</v>
      </c>
      <c r="C408" s="20" t="s">
        <v>23</v>
      </c>
      <c r="D408" s="21">
        <v>323.63</v>
      </c>
      <c r="E408" s="21">
        <v>85.04</v>
      </c>
      <c r="F408" s="22">
        <v>3</v>
      </c>
      <c r="G408" s="20" t="s">
        <v>17</v>
      </c>
      <c r="H408" s="20" t="s">
        <v>425</v>
      </c>
      <c r="I408" s="23">
        <f t="shared" si="12"/>
        <v>107.87666666666667</v>
      </c>
      <c r="J408" s="28">
        <f t="shared" si="13"/>
        <v>0</v>
      </c>
    </row>
    <row r="409" spans="1:10" ht="15.75" customHeight="1" x14ac:dyDescent="0.3">
      <c r="A409" s="18">
        <v>44981</v>
      </c>
      <c r="B409" s="19" t="s">
        <v>8</v>
      </c>
      <c r="C409" s="20" t="s">
        <v>38</v>
      </c>
      <c r="D409" s="21">
        <v>132.47999999999999</v>
      </c>
      <c r="E409" s="21">
        <v>66.53</v>
      </c>
      <c r="F409" s="22">
        <v>1</v>
      </c>
      <c r="G409" s="20" t="s">
        <v>17</v>
      </c>
      <c r="H409" s="20" t="s">
        <v>426</v>
      </c>
      <c r="I409" s="23">
        <f t="shared" si="12"/>
        <v>132.47999999999999</v>
      </c>
      <c r="J409" s="28">
        <f t="shared" si="13"/>
        <v>0</v>
      </c>
    </row>
    <row r="410" spans="1:10" ht="15.75" customHeight="1" x14ac:dyDescent="0.3">
      <c r="A410" s="18">
        <v>44953</v>
      </c>
      <c r="B410" s="19" t="s">
        <v>8</v>
      </c>
      <c r="C410" s="20" t="s">
        <v>9</v>
      </c>
      <c r="D410" s="21">
        <v>210.07</v>
      </c>
      <c r="E410" s="21">
        <v>58.91</v>
      </c>
      <c r="F410" s="22">
        <v>2</v>
      </c>
      <c r="G410" s="20" t="s">
        <v>10</v>
      </c>
      <c r="H410" s="20" t="s">
        <v>427</v>
      </c>
      <c r="I410" s="23">
        <f t="shared" si="12"/>
        <v>105.035</v>
      </c>
      <c r="J410" s="28">
        <f t="shared" si="13"/>
        <v>1</v>
      </c>
    </row>
    <row r="411" spans="1:10" ht="15.75" customHeight="1" x14ac:dyDescent="0.3">
      <c r="A411" s="18">
        <v>44995</v>
      </c>
      <c r="B411" s="19" t="s">
        <v>12</v>
      </c>
      <c r="C411" s="20" t="s">
        <v>16</v>
      </c>
      <c r="D411" s="21">
        <v>177.94</v>
      </c>
      <c r="E411" s="21">
        <v>49.98</v>
      </c>
      <c r="F411" s="22">
        <v>8</v>
      </c>
      <c r="G411" s="20" t="s">
        <v>17</v>
      </c>
      <c r="H411" s="20" t="s">
        <v>428</v>
      </c>
      <c r="I411" s="23">
        <f t="shared" si="12"/>
        <v>22.2425</v>
      </c>
      <c r="J411" s="28">
        <f t="shared" si="13"/>
        <v>0</v>
      </c>
    </row>
    <row r="412" spans="1:10" ht="15.75" customHeight="1" x14ac:dyDescent="0.3">
      <c r="A412" s="18">
        <v>45181</v>
      </c>
      <c r="B412" s="19" t="s">
        <v>12</v>
      </c>
      <c r="C412" s="20" t="s">
        <v>13</v>
      </c>
      <c r="D412" s="21">
        <v>216.28</v>
      </c>
      <c r="E412" s="21">
        <v>63.62</v>
      </c>
      <c r="F412" s="22">
        <v>7</v>
      </c>
      <c r="G412" s="20" t="s">
        <v>17</v>
      </c>
      <c r="H412" s="20" t="s">
        <v>429</v>
      </c>
      <c r="I412" s="23">
        <f t="shared" si="12"/>
        <v>30.897142857142857</v>
      </c>
      <c r="J412" s="28">
        <f t="shared" si="13"/>
        <v>0</v>
      </c>
    </row>
    <row r="413" spans="1:10" ht="15.75" customHeight="1" x14ac:dyDescent="0.3">
      <c r="A413" s="18">
        <v>45023</v>
      </c>
      <c r="B413" s="19" t="s">
        <v>21</v>
      </c>
      <c r="C413" s="20" t="s">
        <v>23</v>
      </c>
      <c r="D413" s="21">
        <v>308.83999999999997</v>
      </c>
      <c r="E413" s="21">
        <v>85.15</v>
      </c>
      <c r="F413" s="22">
        <v>4</v>
      </c>
      <c r="G413" s="20" t="s">
        <v>17</v>
      </c>
      <c r="H413" s="20" t="s">
        <v>430</v>
      </c>
      <c r="I413" s="23">
        <f t="shared" si="12"/>
        <v>77.209999999999994</v>
      </c>
      <c r="J413" s="28">
        <f t="shared" si="13"/>
        <v>0</v>
      </c>
    </row>
    <row r="414" spans="1:10" ht="15.75" customHeight="1" x14ac:dyDescent="0.3">
      <c r="A414" s="18">
        <v>45270</v>
      </c>
      <c r="B414" s="19" t="s">
        <v>21</v>
      </c>
      <c r="C414" s="20" t="s">
        <v>23</v>
      </c>
      <c r="D414" s="21">
        <v>54.93</v>
      </c>
      <c r="E414" s="21">
        <v>15.51</v>
      </c>
      <c r="F414" s="22">
        <v>3</v>
      </c>
      <c r="G414" s="20" t="s">
        <v>17</v>
      </c>
      <c r="H414" s="20" t="s">
        <v>431</v>
      </c>
      <c r="I414" s="23">
        <f t="shared" si="12"/>
        <v>18.309999999999999</v>
      </c>
      <c r="J414" s="28">
        <f t="shared" si="13"/>
        <v>0</v>
      </c>
    </row>
    <row r="415" spans="1:10" ht="15.75" customHeight="1" x14ac:dyDescent="0.3">
      <c r="A415" s="18">
        <v>45090</v>
      </c>
      <c r="B415" s="19" t="s">
        <v>8</v>
      </c>
      <c r="C415" s="20" t="s">
        <v>23</v>
      </c>
      <c r="D415" s="21">
        <v>322.32</v>
      </c>
      <c r="E415" s="21">
        <v>122.19</v>
      </c>
      <c r="F415" s="22">
        <v>3</v>
      </c>
      <c r="G415" s="20" t="s">
        <v>10</v>
      </c>
      <c r="H415" s="20" t="s">
        <v>432</v>
      </c>
      <c r="I415" s="23">
        <f t="shared" si="12"/>
        <v>107.44</v>
      </c>
      <c r="J415" s="28">
        <f t="shared" si="13"/>
        <v>1</v>
      </c>
    </row>
    <row r="416" spans="1:10" ht="15.75" customHeight="1" x14ac:dyDescent="0.3">
      <c r="A416" s="18">
        <v>45188</v>
      </c>
      <c r="B416" s="19" t="s">
        <v>21</v>
      </c>
      <c r="C416" s="20" t="s">
        <v>38</v>
      </c>
      <c r="D416" s="21">
        <v>175.17</v>
      </c>
      <c r="E416" s="21">
        <v>39.04</v>
      </c>
      <c r="F416" s="22">
        <v>2</v>
      </c>
      <c r="G416" s="20" t="s">
        <v>17</v>
      </c>
      <c r="H416" s="20" t="s">
        <v>433</v>
      </c>
      <c r="I416" s="23">
        <f t="shared" si="12"/>
        <v>87.584999999999994</v>
      </c>
      <c r="J416" s="28">
        <f t="shared" si="13"/>
        <v>0</v>
      </c>
    </row>
    <row r="417" spans="1:10" ht="15.75" customHeight="1" x14ac:dyDescent="0.3">
      <c r="A417" s="18">
        <v>45048</v>
      </c>
      <c r="B417" s="19" t="s">
        <v>12</v>
      </c>
      <c r="C417" s="20" t="s">
        <v>23</v>
      </c>
      <c r="D417" s="21">
        <v>214.47</v>
      </c>
      <c r="E417" s="21">
        <v>86.98</v>
      </c>
      <c r="F417" s="22">
        <v>6</v>
      </c>
      <c r="G417" s="20" t="s">
        <v>10</v>
      </c>
      <c r="H417" s="20" t="s">
        <v>434</v>
      </c>
      <c r="I417" s="23">
        <f t="shared" si="12"/>
        <v>35.744999999999997</v>
      </c>
      <c r="J417" s="28">
        <f t="shared" si="13"/>
        <v>1</v>
      </c>
    </row>
    <row r="418" spans="1:10" ht="15.75" customHeight="1" x14ac:dyDescent="0.3">
      <c r="A418" s="18">
        <v>45165</v>
      </c>
      <c r="B418" s="19" t="s">
        <v>8</v>
      </c>
      <c r="C418" s="20" t="s">
        <v>13</v>
      </c>
      <c r="D418" s="21">
        <v>364.4</v>
      </c>
      <c r="E418" s="21">
        <v>238.68</v>
      </c>
      <c r="F418" s="22">
        <v>4</v>
      </c>
      <c r="G418" s="20" t="s">
        <v>17</v>
      </c>
      <c r="H418" s="20" t="s">
        <v>435</v>
      </c>
      <c r="I418" s="23">
        <f t="shared" si="12"/>
        <v>91.1</v>
      </c>
      <c r="J418" s="28">
        <f t="shared" si="13"/>
        <v>0</v>
      </c>
    </row>
    <row r="419" spans="1:10" ht="15.75" customHeight="1" x14ac:dyDescent="0.3">
      <c r="A419" s="18">
        <v>44927</v>
      </c>
      <c r="B419" s="19" t="s">
        <v>8</v>
      </c>
      <c r="C419" s="20" t="s">
        <v>9</v>
      </c>
      <c r="D419" s="21">
        <v>77.459999999999994</v>
      </c>
      <c r="E419" s="21">
        <v>31.58</v>
      </c>
      <c r="F419" s="22">
        <v>2</v>
      </c>
      <c r="G419" s="20" t="s">
        <v>10</v>
      </c>
      <c r="H419" s="20" t="s">
        <v>436</v>
      </c>
      <c r="I419" s="23">
        <f t="shared" si="12"/>
        <v>38.729999999999997</v>
      </c>
      <c r="J419" s="28">
        <f t="shared" si="13"/>
        <v>1</v>
      </c>
    </row>
    <row r="420" spans="1:10" ht="15.75" customHeight="1" x14ac:dyDescent="0.3">
      <c r="A420" s="18">
        <v>45055</v>
      </c>
      <c r="B420" s="19" t="s">
        <v>12</v>
      </c>
      <c r="C420" s="20" t="s">
        <v>38</v>
      </c>
      <c r="D420" s="21">
        <v>332.32</v>
      </c>
      <c r="E420" s="21">
        <v>83.42</v>
      </c>
      <c r="F420" s="22">
        <v>4</v>
      </c>
      <c r="G420" s="20" t="s">
        <v>10</v>
      </c>
      <c r="H420" s="20" t="s">
        <v>437</v>
      </c>
      <c r="I420" s="23">
        <f t="shared" si="12"/>
        <v>83.08</v>
      </c>
      <c r="J420" s="28">
        <f t="shared" si="13"/>
        <v>1</v>
      </c>
    </row>
    <row r="421" spans="1:10" ht="15.75" customHeight="1" x14ac:dyDescent="0.3">
      <c r="A421" s="18">
        <v>45029</v>
      </c>
      <c r="B421" s="19" t="s">
        <v>8</v>
      </c>
      <c r="C421" s="20" t="s">
        <v>9</v>
      </c>
      <c r="D421" s="21">
        <v>204.91</v>
      </c>
      <c r="E421" s="21">
        <v>100.57</v>
      </c>
      <c r="F421" s="22">
        <v>2</v>
      </c>
      <c r="G421" s="20" t="s">
        <v>17</v>
      </c>
      <c r="H421" s="20" t="s">
        <v>438</v>
      </c>
      <c r="I421" s="23">
        <f t="shared" si="12"/>
        <v>102.455</v>
      </c>
      <c r="J421" s="28">
        <f t="shared" si="13"/>
        <v>0</v>
      </c>
    </row>
    <row r="422" spans="1:10" ht="15.75" customHeight="1" x14ac:dyDescent="0.3">
      <c r="A422" s="18">
        <v>44952</v>
      </c>
      <c r="B422" s="19" t="s">
        <v>8</v>
      </c>
      <c r="C422" s="20" t="s">
        <v>38</v>
      </c>
      <c r="D422" s="21">
        <v>351.35</v>
      </c>
      <c r="E422" s="21">
        <v>77.73</v>
      </c>
      <c r="F422" s="22">
        <v>3</v>
      </c>
      <c r="G422" s="20" t="s">
        <v>17</v>
      </c>
      <c r="H422" s="20" t="s">
        <v>439</v>
      </c>
      <c r="I422" s="23">
        <f t="shared" si="12"/>
        <v>117.11666666666667</v>
      </c>
      <c r="J422" s="28">
        <f t="shared" si="13"/>
        <v>0</v>
      </c>
    </row>
    <row r="423" spans="1:10" ht="15.75" customHeight="1" x14ac:dyDescent="0.3">
      <c r="A423" s="18">
        <v>45282</v>
      </c>
      <c r="B423" s="19" t="s">
        <v>12</v>
      </c>
      <c r="C423" s="20" t="s">
        <v>9</v>
      </c>
      <c r="D423" s="21">
        <v>415.44</v>
      </c>
      <c r="E423" s="21">
        <v>99.62</v>
      </c>
      <c r="F423" s="22">
        <v>9</v>
      </c>
      <c r="G423" s="20" t="s">
        <v>10</v>
      </c>
      <c r="H423" s="20" t="s">
        <v>440</v>
      </c>
      <c r="I423" s="23">
        <f t="shared" si="12"/>
        <v>46.16</v>
      </c>
      <c r="J423" s="28">
        <f t="shared" si="13"/>
        <v>1</v>
      </c>
    </row>
    <row r="424" spans="1:10" ht="15.75" customHeight="1" x14ac:dyDescent="0.3">
      <c r="A424" s="18">
        <v>45110</v>
      </c>
      <c r="B424" s="19" t="s">
        <v>12</v>
      </c>
      <c r="C424" s="20" t="s">
        <v>13</v>
      </c>
      <c r="D424" s="21">
        <v>329.59</v>
      </c>
      <c r="E424" s="21">
        <v>80.5</v>
      </c>
      <c r="F424" s="22">
        <v>3</v>
      </c>
      <c r="G424" s="20" t="s">
        <v>17</v>
      </c>
      <c r="H424" s="20" t="s">
        <v>441</v>
      </c>
      <c r="I424" s="23">
        <f t="shared" si="12"/>
        <v>109.86333333333333</v>
      </c>
      <c r="J424" s="28">
        <f t="shared" si="13"/>
        <v>0</v>
      </c>
    </row>
    <row r="425" spans="1:10" ht="15.75" customHeight="1" x14ac:dyDescent="0.3">
      <c r="A425" s="18">
        <v>45022</v>
      </c>
      <c r="B425" s="19" t="s">
        <v>15</v>
      </c>
      <c r="C425" s="20" t="s">
        <v>9</v>
      </c>
      <c r="D425" s="21">
        <v>231.48</v>
      </c>
      <c r="E425" s="21">
        <v>61.62</v>
      </c>
      <c r="F425" s="22">
        <v>5</v>
      </c>
      <c r="G425" s="20" t="s">
        <v>17</v>
      </c>
      <c r="H425" s="20" t="s">
        <v>442</v>
      </c>
      <c r="I425" s="23">
        <f t="shared" si="12"/>
        <v>46.295999999999999</v>
      </c>
      <c r="J425" s="28">
        <f t="shared" si="13"/>
        <v>0</v>
      </c>
    </row>
    <row r="426" spans="1:10" ht="15.75" customHeight="1" x14ac:dyDescent="0.3">
      <c r="A426" s="18">
        <v>44942</v>
      </c>
      <c r="B426" s="19" t="s">
        <v>12</v>
      </c>
      <c r="C426" s="20" t="s">
        <v>38</v>
      </c>
      <c r="D426" s="21">
        <v>133.62</v>
      </c>
      <c r="E426" s="21">
        <v>58.97</v>
      </c>
      <c r="F426" s="22">
        <v>3</v>
      </c>
      <c r="G426" s="20" t="s">
        <v>17</v>
      </c>
      <c r="H426" s="20" t="s">
        <v>443</v>
      </c>
      <c r="I426" s="23">
        <f t="shared" si="12"/>
        <v>44.54</v>
      </c>
      <c r="J426" s="28">
        <f t="shared" si="13"/>
        <v>0</v>
      </c>
    </row>
    <row r="427" spans="1:10" ht="15.75" customHeight="1" x14ac:dyDescent="0.3">
      <c r="A427" s="18">
        <v>45088</v>
      </c>
      <c r="B427" s="19" t="s">
        <v>15</v>
      </c>
      <c r="C427" s="20" t="s">
        <v>38</v>
      </c>
      <c r="D427" s="21">
        <v>302.22000000000003</v>
      </c>
      <c r="E427" s="21">
        <v>188.62</v>
      </c>
      <c r="F427" s="22">
        <v>15</v>
      </c>
      <c r="G427" s="20" t="s">
        <v>17</v>
      </c>
      <c r="H427" s="20" t="s">
        <v>444</v>
      </c>
      <c r="I427" s="23">
        <f t="shared" si="12"/>
        <v>20.148000000000003</v>
      </c>
      <c r="J427" s="28">
        <f t="shared" si="13"/>
        <v>0</v>
      </c>
    </row>
    <row r="428" spans="1:10" ht="15.75" customHeight="1" x14ac:dyDescent="0.3">
      <c r="A428" s="18">
        <v>45191</v>
      </c>
      <c r="B428" s="19" t="s">
        <v>12</v>
      </c>
      <c r="C428" s="20" t="s">
        <v>38</v>
      </c>
      <c r="D428" s="21">
        <v>457.42</v>
      </c>
      <c r="E428" s="21">
        <v>436.88</v>
      </c>
      <c r="F428" s="22">
        <v>6</v>
      </c>
      <c r="G428" s="20" t="s">
        <v>17</v>
      </c>
      <c r="H428" s="20" t="s">
        <v>445</v>
      </c>
      <c r="I428" s="23">
        <f t="shared" si="12"/>
        <v>76.236666666666665</v>
      </c>
      <c r="J428" s="28">
        <f t="shared" si="13"/>
        <v>0</v>
      </c>
    </row>
    <row r="429" spans="1:10" ht="15.75" customHeight="1" x14ac:dyDescent="0.3">
      <c r="A429" s="18">
        <v>45161</v>
      </c>
      <c r="B429" s="19" t="s">
        <v>21</v>
      </c>
      <c r="C429" s="20" t="s">
        <v>9</v>
      </c>
      <c r="D429" s="21">
        <v>19.95</v>
      </c>
      <c r="E429" s="21">
        <v>12.25</v>
      </c>
      <c r="F429" s="22">
        <v>0</v>
      </c>
      <c r="G429" s="20" t="s">
        <v>10</v>
      </c>
      <c r="H429" s="20" t="s">
        <v>446</v>
      </c>
      <c r="I429" s="23">
        <f t="shared" si="12"/>
        <v>0</v>
      </c>
      <c r="J429" s="28">
        <f t="shared" si="13"/>
        <v>1</v>
      </c>
    </row>
    <row r="430" spans="1:10" ht="15.75" customHeight="1" x14ac:dyDescent="0.3">
      <c r="A430" s="18">
        <v>44944</v>
      </c>
      <c r="B430" s="19" t="s">
        <v>12</v>
      </c>
      <c r="C430" s="20" t="s">
        <v>13</v>
      </c>
      <c r="D430" s="21">
        <v>285.3</v>
      </c>
      <c r="E430" s="21">
        <v>75.319999999999993</v>
      </c>
      <c r="F430" s="22">
        <v>3</v>
      </c>
      <c r="G430" s="20" t="s">
        <v>10</v>
      </c>
      <c r="H430" s="20" t="s">
        <v>447</v>
      </c>
      <c r="I430" s="23">
        <f t="shared" si="12"/>
        <v>95.100000000000009</v>
      </c>
      <c r="J430" s="28">
        <f t="shared" si="13"/>
        <v>1</v>
      </c>
    </row>
    <row r="431" spans="1:10" ht="15.75" customHeight="1" x14ac:dyDescent="0.3">
      <c r="A431" s="18">
        <v>45175</v>
      </c>
      <c r="B431" s="19" t="s">
        <v>15</v>
      </c>
      <c r="C431" s="20" t="s">
        <v>23</v>
      </c>
      <c r="D431" s="21">
        <v>296.52</v>
      </c>
      <c r="E431" s="21">
        <v>119.09</v>
      </c>
      <c r="F431" s="22">
        <v>14</v>
      </c>
      <c r="G431" s="20" t="s">
        <v>17</v>
      </c>
      <c r="H431" s="20" t="s">
        <v>448</v>
      </c>
      <c r="I431" s="23">
        <f t="shared" si="12"/>
        <v>21.18</v>
      </c>
      <c r="J431" s="28">
        <f t="shared" si="13"/>
        <v>0</v>
      </c>
    </row>
    <row r="432" spans="1:10" ht="15.75" customHeight="1" x14ac:dyDescent="0.3">
      <c r="A432" s="18">
        <v>44997</v>
      </c>
      <c r="B432" s="19" t="s">
        <v>21</v>
      </c>
      <c r="C432" s="20" t="s">
        <v>23</v>
      </c>
      <c r="D432" s="21">
        <v>145.94999999999999</v>
      </c>
      <c r="E432" s="21">
        <v>62.35</v>
      </c>
      <c r="F432" s="22">
        <v>2</v>
      </c>
      <c r="G432" s="20" t="s">
        <v>10</v>
      </c>
      <c r="H432" s="20" t="s">
        <v>449</v>
      </c>
      <c r="I432" s="23">
        <f t="shared" si="12"/>
        <v>72.974999999999994</v>
      </c>
      <c r="J432" s="28">
        <f t="shared" si="13"/>
        <v>1</v>
      </c>
    </row>
    <row r="433" spans="1:10" ht="15.75" customHeight="1" x14ac:dyDescent="0.3">
      <c r="A433" s="18">
        <v>45151</v>
      </c>
      <c r="B433" s="19" t="s">
        <v>15</v>
      </c>
      <c r="C433" s="20" t="s">
        <v>23</v>
      </c>
      <c r="D433" s="21">
        <v>110.92</v>
      </c>
      <c r="E433" s="21">
        <v>29.2</v>
      </c>
      <c r="F433" s="22">
        <v>2</v>
      </c>
      <c r="G433" s="20" t="s">
        <v>10</v>
      </c>
      <c r="H433" s="20" t="s">
        <v>450</v>
      </c>
      <c r="I433" s="23">
        <f t="shared" si="12"/>
        <v>55.46</v>
      </c>
      <c r="J433" s="28">
        <f t="shared" si="13"/>
        <v>1</v>
      </c>
    </row>
    <row r="434" spans="1:10" ht="15.75" customHeight="1" x14ac:dyDescent="0.3">
      <c r="A434" s="18">
        <v>45016</v>
      </c>
      <c r="B434" s="19" t="s">
        <v>8</v>
      </c>
      <c r="C434" s="20" t="s">
        <v>26</v>
      </c>
      <c r="D434" s="21">
        <v>253.8</v>
      </c>
      <c r="E434" s="21">
        <v>118.85</v>
      </c>
      <c r="F434" s="22">
        <v>11</v>
      </c>
      <c r="G434" s="20" t="s">
        <v>17</v>
      </c>
      <c r="H434" s="20" t="s">
        <v>451</v>
      </c>
      <c r="I434" s="23">
        <f t="shared" si="12"/>
        <v>23.072727272727274</v>
      </c>
      <c r="J434" s="28">
        <f t="shared" si="13"/>
        <v>0</v>
      </c>
    </row>
    <row r="435" spans="1:10" ht="15.75" customHeight="1" x14ac:dyDescent="0.3">
      <c r="A435" s="18">
        <v>45105</v>
      </c>
      <c r="B435" s="19" t="s">
        <v>21</v>
      </c>
      <c r="C435" s="20" t="s">
        <v>9</v>
      </c>
      <c r="D435" s="21">
        <v>104.08</v>
      </c>
      <c r="E435" s="21">
        <v>46.28</v>
      </c>
      <c r="F435" s="22">
        <v>3</v>
      </c>
      <c r="G435" s="20" t="s">
        <v>17</v>
      </c>
      <c r="H435" s="20" t="s">
        <v>452</v>
      </c>
      <c r="I435" s="23">
        <f t="shared" si="12"/>
        <v>34.693333333333335</v>
      </c>
      <c r="J435" s="28">
        <f t="shared" si="13"/>
        <v>0</v>
      </c>
    </row>
    <row r="436" spans="1:10" ht="15.75" customHeight="1" x14ac:dyDescent="0.3">
      <c r="A436" s="18">
        <v>45244</v>
      </c>
      <c r="B436" s="19" t="s">
        <v>15</v>
      </c>
      <c r="C436" s="20" t="s">
        <v>38</v>
      </c>
      <c r="D436" s="21">
        <v>425.76</v>
      </c>
      <c r="E436" s="21">
        <v>87.12</v>
      </c>
      <c r="F436" s="22">
        <v>5</v>
      </c>
      <c r="G436" s="20" t="s">
        <v>10</v>
      </c>
      <c r="H436" s="20" t="s">
        <v>453</v>
      </c>
      <c r="I436" s="23">
        <f t="shared" si="12"/>
        <v>85.152000000000001</v>
      </c>
      <c r="J436" s="28">
        <f t="shared" si="13"/>
        <v>1</v>
      </c>
    </row>
    <row r="437" spans="1:10" ht="15.75" customHeight="1" x14ac:dyDescent="0.3">
      <c r="A437" s="18">
        <v>45048</v>
      </c>
      <c r="B437" s="19" t="s">
        <v>21</v>
      </c>
      <c r="C437" s="20" t="s">
        <v>26</v>
      </c>
      <c r="D437" s="21">
        <v>291.26</v>
      </c>
      <c r="E437" s="21">
        <v>81.39</v>
      </c>
      <c r="F437" s="22">
        <v>7</v>
      </c>
      <c r="G437" s="20" t="s">
        <v>10</v>
      </c>
      <c r="H437" s="20" t="s">
        <v>454</v>
      </c>
      <c r="I437" s="23">
        <f t="shared" si="12"/>
        <v>41.60857142857143</v>
      </c>
      <c r="J437" s="28">
        <f t="shared" si="13"/>
        <v>1</v>
      </c>
    </row>
    <row r="438" spans="1:10" ht="15.75" customHeight="1" x14ac:dyDescent="0.3">
      <c r="A438" s="18">
        <v>45069</v>
      </c>
      <c r="B438" s="19" t="s">
        <v>8</v>
      </c>
      <c r="C438" s="20" t="s">
        <v>16</v>
      </c>
      <c r="D438" s="21">
        <v>108.04</v>
      </c>
      <c r="E438" s="21">
        <v>59.72</v>
      </c>
      <c r="F438" s="22">
        <v>2</v>
      </c>
      <c r="G438" s="20" t="s">
        <v>10</v>
      </c>
      <c r="H438" s="20" t="s">
        <v>455</v>
      </c>
      <c r="I438" s="23">
        <f t="shared" si="12"/>
        <v>54.02</v>
      </c>
      <c r="J438" s="28">
        <f t="shared" si="13"/>
        <v>1</v>
      </c>
    </row>
    <row r="439" spans="1:10" ht="15.75" customHeight="1" x14ac:dyDescent="0.3">
      <c r="A439" s="18">
        <v>45186</v>
      </c>
      <c r="B439" s="19" t="s">
        <v>21</v>
      </c>
      <c r="C439" s="20" t="s">
        <v>38</v>
      </c>
      <c r="D439" s="21">
        <v>64.819999999999993</v>
      </c>
      <c r="E439" s="21">
        <v>15.74</v>
      </c>
      <c r="F439" s="22">
        <v>0</v>
      </c>
      <c r="G439" s="20" t="s">
        <v>17</v>
      </c>
      <c r="H439" s="20" t="s">
        <v>456</v>
      </c>
      <c r="I439" s="23">
        <f t="shared" si="12"/>
        <v>0</v>
      </c>
      <c r="J439" s="28">
        <f t="shared" si="13"/>
        <v>0</v>
      </c>
    </row>
    <row r="440" spans="1:10" ht="15.75" customHeight="1" x14ac:dyDescent="0.3">
      <c r="A440" s="18">
        <v>45144</v>
      </c>
      <c r="B440" s="19" t="s">
        <v>15</v>
      </c>
      <c r="C440" s="20" t="s">
        <v>23</v>
      </c>
      <c r="D440" s="21">
        <v>112.47</v>
      </c>
      <c r="E440" s="21">
        <v>26.04</v>
      </c>
      <c r="F440" s="22">
        <v>1</v>
      </c>
      <c r="G440" s="20" t="s">
        <v>10</v>
      </c>
      <c r="H440" s="20" t="s">
        <v>457</v>
      </c>
      <c r="I440" s="23">
        <f t="shared" si="12"/>
        <v>112.47</v>
      </c>
      <c r="J440" s="28">
        <f t="shared" si="13"/>
        <v>1</v>
      </c>
    </row>
    <row r="441" spans="1:10" ht="15.75" customHeight="1" x14ac:dyDescent="0.3">
      <c r="A441" s="18">
        <v>45209</v>
      </c>
      <c r="B441" s="19" t="s">
        <v>15</v>
      </c>
      <c r="C441" s="20" t="s">
        <v>13</v>
      </c>
      <c r="D441" s="21">
        <v>74.52</v>
      </c>
      <c r="E441" s="21">
        <v>22.37</v>
      </c>
      <c r="F441" s="22">
        <v>1</v>
      </c>
      <c r="G441" s="20" t="s">
        <v>10</v>
      </c>
      <c r="H441" s="20" t="s">
        <v>458</v>
      </c>
      <c r="I441" s="23">
        <f t="shared" si="12"/>
        <v>74.52</v>
      </c>
      <c r="J441" s="28">
        <f t="shared" si="13"/>
        <v>1</v>
      </c>
    </row>
    <row r="442" spans="1:10" ht="15.75" customHeight="1" x14ac:dyDescent="0.3">
      <c r="A442" s="18">
        <v>45182</v>
      </c>
      <c r="B442" s="19" t="s">
        <v>12</v>
      </c>
      <c r="C442" s="20" t="s">
        <v>23</v>
      </c>
      <c r="D442" s="21">
        <v>480.24</v>
      </c>
      <c r="E442" s="21">
        <v>172.8</v>
      </c>
      <c r="F442" s="22">
        <v>5</v>
      </c>
      <c r="G442" s="20" t="s">
        <v>10</v>
      </c>
      <c r="H442" s="20" t="s">
        <v>459</v>
      </c>
      <c r="I442" s="23">
        <f t="shared" si="12"/>
        <v>96.048000000000002</v>
      </c>
      <c r="J442" s="28">
        <f t="shared" si="13"/>
        <v>1</v>
      </c>
    </row>
    <row r="443" spans="1:10" ht="15.75" customHeight="1" x14ac:dyDescent="0.3">
      <c r="A443" s="18">
        <v>45012</v>
      </c>
      <c r="B443" s="19" t="s">
        <v>15</v>
      </c>
      <c r="C443" s="20" t="s">
        <v>23</v>
      </c>
      <c r="D443" s="21">
        <v>220.46</v>
      </c>
      <c r="E443" s="21">
        <v>219.99</v>
      </c>
      <c r="F443" s="22">
        <v>2</v>
      </c>
      <c r="G443" s="20" t="s">
        <v>10</v>
      </c>
      <c r="H443" s="20" t="s">
        <v>460</v>
      </c>
      <c r="I443" s="23">
        <f t="shared" si="12"/>
        <v>110.23</v>
      </c>
      <c r="J443" s="28">
        <f t="shared" si="13"/>
        <v>1</v>
      </c>
    </row>
    <row r="444" spans="1:10" ht="15.75" customHeight="1" x14ac:dyDescent="0.3">
      <c r="A444" s="18">
        <v>44931</v>
      </c>
      <c r="B444" s="19" t="s">
        <v>8</v>
      </c>
      <c r="C444" s="20" t="s">
        <v>26</v>
      </c>
      <c r="D444" s="21">
        <v>258.01</v>
      </c>
      <c r="E444" s="21">
        <v>59.66</v>
      </c>
      <c r="F444" s="22">
        <v>5</v>
      </c>
      <c r="G444" s="20" t="s">
        <v>17</v>
      </c>
      <c r="H444" s="20" t="s">
        <v>461</v>
      </c>
      <c r="I444" s="23">
        <f t="shared" si="12"/>
        <v>51.601999999999997</v>
      </c>
      <c r="J444" s="28">
        <f t="shared" si="13"/>
        <v>0</v>
      </c>
    </row>
    <row r="445" spans="1:10" ht="15.75" customHeight="1" x14ac:dyDescent="0.3">
      <c r="A445" s="18">
        <v>45291</v>
      </c>
      <c r="B445" s="19" t="s">
        <v>12</v>
      </c>
      <c r="C445" s="20" t="s">
        <v>23</v>
      </c>
      <c r="D445" s="21">
        <v>269.23</v>
      </c>
      <c r="E445" s="21">
        <v>54.47</v>
      </c>
      <c r="F445" s="22">
        <v>4</v>
      </c>
      <c r="G445" s="20" t="s">
        <v>10</v>
      </c>
      <c r="H445" s="20" t="s">
        <v>462</v>
      </c>
      <c r="I445" s="23">
        <f t="shared" si="12"/>
        <v>67.307500000000005</v>
      </c>
      <c r="J445" s="28">
        <f t="shared" si="13"/>
        <v>1</v>
      </c>
    </row>
    <row r="446" spans="1:10" ht="15.75" customHeight="1" x14ac:dyDescent="0.3">
      <c r="A446" s="18">
        <v>45268</v>
      </c>
      <c r="B446" s="19" t="s">
        <v>8</v>
      </c>
      <c r="C446" s="20" t="s">
        <v>9</v>
      </c>
      <c r="D446" s="21">
        <v>167.94</v>
      </c>
      <c r="E446" s="21">
        <v>113.55</v>
      </c>
      <c r="F446" s="22">
        <v>4</v>
      </c>
      <c r="G446" s="20" t="s">
        <v>17</v>
      </c>
      <c r="H446" s="20" t="s">
        <v>463</v>
      </c>
      <c r="I446" s="23">
        <f t="shared" si="12"/>
        <v>41.984999999999999</v>
      </c>
      <c r="J446" s="28">
        <f t="shared" si="13"/>
        <v>0</v>
      </c>
    </row>
    <row r="447" spans="1:10" ht="15.75" customHeight="1" x14ac:dyDescent="0.3">
      <c r="A447" s="18">
        <v>45052</v>
      </c>
      <c r="B447" s="19" t="s">
        <v>15</v>
      </c>
      <c r="C447" s="20" t="s">
        <v>16</v>
      </c>
      <c r="D447" s="21">
        <v>65.22</v>
      </c>
      <c r="E447" s="21">
        <v>16.920000000000002</v>
      </c>
      <c r="F447" s="22">
        <v>1</v>
      </c>
      <c r="G447" s="20" t="s">
        <v>10</v>
      </c>
      <c r="H447" s="20" t="s">
        <v>464</v>
      </c>
      <c r="I447" s="23">
        <f t="shared" si="12"/>
        <v>65.22</v>
      </c>
      <c r="J447" s="28">
        <f t="shared" si="13"/>
        <v>1</v>
      </c>
    </row>
    <row r="448" spans="1:10" ht="15.75" customHeight="1" x14ac:dyDescent="0.3">
      <c r="A448" s="18">
        <v>45022</v>
      </c>
      <c r="B448" s="19" t="s">
        <v>21</v>
      </c>
      <c r="C448" s="20" t="s">
        <v>9</v>
      </c>
      <c r="D448" s="21">
        <v>86.42</v>
      </c>
      <c r="E448" s="21">
        <v>21.56</v>
      </c>
      <c r="F448" s="22">
        <v>6</v>
      </c>
      <c r="G448" s="20" t="s">
        <v>10</v>
      </c>
      <c r="H448" s="20" t="s">
        <v>465</v>
      </c>
      <c r="I448" s="23">
        <f t="shared" si="12"/>
        <v>14.403333333333334</v>
      </c>
      <c r="J448" s="28">
        <f t="shared" si="13"/>
        <v>1</v>
      </c>
    </row>
    <row r="449" spans="1:10" ht="15.75" customHeight="1" x14ac:dyDescent="0.3">
      <c r="A449" s="18">
        <v>44962</v>
      </c>
      <c r="B449" s="19" t="s">
        <v>21</v>
      </c>
      <c r="C449" s="20" t="s">
        <v>9</v>
      </c>
      <c r="D449" s="21">
        <v>145.44999999999999</v>
      </c>
      <c r="E449" s="21">
        <v>40.270000000000003</v>
      </c>
      <c r="F449" s="22">
        <v>4</v>
      </c>
      <c r="G449" s="20" t="s">
        <v>10</v>
      </c>
      <c r="H449" s="20" t="s">
        <v>466</v>
      </c>
      <c r="I449" s="23">
        <f t="shared" si="12"/>
        <v>36.362499999999997</v>
      </c>
      <c r="J449" s="28">
        <f t="shared" si="13"/>
        <v>1</v>
      </c>
    </row>
    <row r="450" spans="1:10" ht="15.75" customHeight="1" x14ac:dyDescent="0.3">
      <c r="A450" s="18">
        <v>45031</v>
      </c>
      <c r="B450" s="19" t="s">
        <v>12</v>
      </c>
      <c r="C450" s="20" t="s">
        <v>9</v>
      </c>
      <c r="D450" s="21">
        <v>11.51</v>
      </c>
      <c r="E450" s="21">
        <v>5.23</v>
      </c>
      <c r="F450" s="22">
        <v>0</v>
      </c>
      <c r="G450" s="20" t="s">
        <v>17</v>
      </c>
      <c r="H450" s="20" t="s">
        <v>467</v>
      </c>
      <c r="I450" s="23">
        <f t="shared" ref="I450:I513" si="14">IF(F450=0, 0, D450/F450)</f>
        <v>0</v>
      </c>
      <c r="J450" s="28">
        <f t="shared" si="13"/>
        <v>0</v>
      </c>
    </row>
    <row r="451" spans="1:10" ht="15.75" customHeight="1" x14ac:dyDescent="0.3">
      <c r="A451" s="18">
        <v>45177</v>
      </c>
      <c r="B451" s="19" t="s">
        <v>21</v>
      </c>
      <c r="C451" s="20" t="s">
        <v>9</v>
      </c>
      <c r="D451" s="21">
        <v>387.21</v>
      </c>
      <c r="E451" s="21">
        <v>173.4</v>
      </c>
      <c r="F451" s="22">
        <v>7</v>
      </c>
      <c r="G451" s="20" t="s">
        <v>17</v>
      </c>
      <c r="H451" s="20" t="s">
        <v>468</v>
      </c>
      <c r="I451" s="23">
        <f t="shared" si="14"/>
        <v>55.315714285714286</v>
      </c>
      <c r="J451" s="28">
        <f t="shared" ref="J451:J514" si="15">IF(G451="Returning", 1, 0)</f>
        <v>0</v>
      </c>
    </row>
    <row r="452" spans="1:10" ht="15.75" customHeight="1" x14ac:dyDescent="0.3">
      <c r="A452" s="18">
        <v>45184</v>
      </c>
      <c r="B452" s="19" t="s">
        <v>15</v>
      </c>
      <c r="C452" s="20" t="s">
        <v>23</v>
      </c>
      <c r="D452" s="21">
        <v>350.64</v>
      </c>
      <c r="E452" s="21">
        <v>179.85</v>
      </c>
      <c r="F452" s="22">
        <v>5</v>
      </c>
      <c r="G452" s="20" t="s">
        <v>10</v>
      </c>
      <c r="H452" s="20" t="s">
        <v>469</v>
      </c>
      <c r="I452" s="23">
        <f t="shared" si="14"/>
        <v>70.128</v>
      </c>
      <c r="J452" s="28">
        <f t="shared" si="15"/>
        <v>1</v>
      </c>
    </row>
    <row r="453" spans="1:10" ht="15.75" customHeight="1" x14ac:dyDescent="0.3">
      <c r="A453" s="18">
        <v>45028</v>
      </c>
      <c r="B453" s="19" t="s">
        <v>12</v>
      </c>
      <c r="C453" s="20" t="s">
        <v>13</v>
      </c>
      <c r="D453" s="21">
        <v>126.66</v>
      </c>
      <c r="E453" s="21">
        <v>26.28</v>
      </c>
      <c r="F453" s="22">
        <v>2</v>
      </c>
      <c r="G453" s="20" t="s">
        <v>10</v>
      </c>
      <c r="H453" s="20" t="s">
        <v>470</v>
      </c>
      <c r="I453" s="23">
        <f t="shared" si="14"/>
        <v>63.33</v>
      </c>
      <c r="J453" s="28">
        <f t="shared" si="15"/>
        <v>1</v>
      </c>
    </row>
    <row r="454" spans="1:10" ht="15.75" customHeight="1" x14ac:dyDescent="0.3">
      <c r="A454" s="18">
        <v>45036</v>
      </c>
      <c r="B454" s="19" t="s">
        <v>8</v>
      </c>
      <c r="C454" s="20" t="s">
        <v>23</v>
      </c>
      <c r="D454" s="21">
        <v>200.91</v>
      </c>
      <c r="E454" s="21">
        <v>44.2</v>
      </c>
      <c r="F454" s="22">
        <v>6</v>
      </c>
      <c r="G454" s="20" t="s">
        <v>17</v>
      </c>
      <c r="H454" s="20" t="s">
        <v>471</v>
      </c>
      <c r="I454" s="23">
        <f t="shared" si="14"/>
        <v>33.484999999999999</v>
      </c>
      <c r="J454" s="28">
        <f t="shared" si="15"/>
        <v>0</v>
      </c>
    </row>
    <row r="455" spans="1:10" ht="15.75" customHeight="1" x14ac:dyDescent="0.3">
      <c r="A455" s="18">
        <v>45204</v>
      </c>
      <c r="B455" s="19" t="s">
        <v>12</v>
      </c>
      <c r="C455" s="20" t="s">
        <v>38</v>
      </c>
      <c r="D455" s="21">
        <v>121.85</v>
      </c>
      <c r="E455" s="21">
        <v>45.46</v>
      </c>
      <c r="F455" s="22">
        <v>3</v>
      </c>
      <c r="G455" s="20" t="s">
        <v>17</v>
      </c>
      <c r="H455" s="20" t="s">
        <v>472</v>
      </c>
      <c r="I455" s="23">
        <f t="shared" si="14"/>
        <v>40.616666666666667</v>
      </c>
      <c r="J455" s="28">
        <f t="shared" si="15"/>
        <v>0</v>
      </c>
    </row>
    <row r="456" spans="1:10" ht="15.75" customHeight="1" x14ac:dyDescent="0.3">
      <c r="A456" s="18">
        <v>44954</v>
      </c>
      <c r="B456" s="19" t="s">
        <v>12</v>
      </c>
      <c r="C456" s="20" t="s">
        <v>23</v>
      </c>
      <c r="D456" s="21">
        <v>188.33</v>
      </c>
      <c r="E456" s="21">
        <v>39.58</v>
      </c>
      <c r="F456" s="22">
        <v>2</v>
      </c>
      <c r="G456" s="20" t="s">
        <v>17</v>
      </c>
      <c r="H456" s="20" t="s">
        <v>473</v>
      </c>
      <c r="I456" s="23">
        <f t="shared" si="14"/>
        <v>94.165000000000006</v>
      </c>
      <c r="J456" s="28">
        <f t="shared" si="15"/>
        <v>0</v>
      </c>
    </row>
    <row r="457" spans="1:10" ht="15.75" customHeight="1" x14ac:dyDescent="0.3">
      <c r="A457" s="18">
        <v>45126</v>
      </c>
      <c r="B457" s="19" t="s">
        <v>15</v>
      </c>
      <c r="C457" s="20" t="s">
        <v>16</v>
      </c>
      <c r="D457" s="21">
        <v>113.21</v>
      </c>
      <c r="E457" s="21">
        <v>35.130000000000003</v>
      </c>
      <c r="F457" s="22">
        <v>2</v>
      </c>
      <c r="G457" s="20" t="s">
        <v>17</v>
      </c>
      <c r="H457" s="20" t="s">
        <v>474</v>
      </c>
      <c r="I457" s="23">
        <f t="shared" si="14"/>
        <v>56.604999999999997</v>
      </c>
      <c r="J457" s="28">
        <f t="shared" si="15"/>
        <v>0</v>
      </c>
    </row>
    <row r="458" spans="1:10" ht="15.75" customHeight="1" x14ac:dyDescent="0.3">
      <c r="A458" s="18">
        <v>44967</v>
      </c>
      <c r="B458" s="19" t="s">
        <v>12</v>
      </c>
      <c r="C458" s="20" t="s">
        <v>26</v>
      </c>
      <c r="D458" s="21">
        <v>135.91</v>
      </c>
      <c r="E458" s="21">
        <v>71.69</v>
      </c>
      <c r="F458" s="22">
        <v>1</v>
      </c>
      <c r="G458" s="20" t="s">
        <v>10</v>
      </c>
      <c r="H458" s="20" t="s">
        <v>475</v>
      </c>
      <c r="I458" s="23">
        <f t="shared" si="14"/>
        <v>135.91</v>
      </c>
      <c r="J458" s="28">
        <f t="shared" si="15"/>
        <v>1</v>
      </c>
    </row>
    <row r="459" spans="1:10" ht="15.75" customHeight="1" x14ac:dyDescent="0.3">
      <c r="A459" s="18">
        <v>45275</v>
      </c>
      <c r="B459" s="19" t="s">
        <v>21</v>
      </c>
      <c r="C459" s="20" t="s">
        <v>38</v>
      </c>
      <c r="D459" s="21">
        <v>14.93</v>
      </c>
      <c r="E459" s="21">
        <v>6.38</v>
      </c>
      <c r="F459" s="22">
        <v>0</v>
      </c>
      <c r="G459" s="20" t="s">
        <v>10</v>
      </c>
      <c r="H459" s="20" t="s">
        <v>476</v>
      </c>
      <c r="I459" s="23">
        <f t="shared" si="14"/>
        <v>0</v>
      </c>
      <c r="J459" s="28">
        <f t="shared" si="15"/>
        <v>1</v>
      </c>
    </row>
    <row r="460" spans="1:10" ht="15.75" customHeight="1" x14ac:dyDescent="0.3">
      <c r="A460" s="18">
        <v>45140</v>
      </c>
      <c r="B460" s="19" t="s">
        <v>21</v>
      </c>
      <c r="C460" s="20" t="s">
        <v>16</v>
      </c>
      <c r="D460" s="21">
        <v>158.35</v>
      </c>
      <c r="E460" s="21">
        <v>33.28</v>
      </c>
      <c r="F460" s="22">
        <v>3</v>
      </c>
      <c r="G460" s="20" t="s">
        <v>10</v>
      </c>
      <c r="H460" s="20" t="s">
        <v>477</v>
      </c>
      <c r="I460" s="23">
        <f t="shared" si="14"/>
        <v>52.783333333333331</v>
      </c>
      <c r="J460" s="28">
        <f t="shared" si="15"/>
        <v>1</v>
      </c>
    </row>
    <row r="461" spans="1:10" ht="15.75" customHeight="1" x14ac:dyDescent="0.3">
      <c r="A461" s="18">
        <v>45140</v>
      </c>
      <c r="B461" s="19" t="s">
        <v>8</v>
      </c>
      <c r="C461" s="20" t="s">
        <v>26</v>
      </c>
      <c r="D461" s="21">
        <v>446.97</v>
      </c>
      <c r="E461" s="21">
        <v>96.48</v>
      </c>
      <c r="F461" s="22">
        <v>6</v>
      </c>
      <c r="G461" s="20" t="s">
        <v>10</v>
      </c>
      <c r="H461" s="20" t="s">
        <v>478</v>
      </c>
      <c r="I461" s="23">
        <f t="shared" si="14"/>
        <v>74.495000000000005</v>
      </c>
      <c r="J461" s="28">
        <f t="shared" si="15"/>
        <v>1</v>
      </c>
    </row>
    <row r="462" spans="1:10" ht="15.75" customHeight="1" x14ac:dyDescent="0.3">
      <c r="A462" s="18">
        <v>45244</v>
      </c>
      <c r="B462" s="19" t="s">
        <v>12</v>
      </c>
      <c r="C462" s="20" t="s">
        <v>26</v>
      </c>
      <c r="D462" s="21">
        <v>52.69</v>
      </c>
      <c r="E462" s="21">
        <v>14.65</v>
      </c>
      <c r="F462" s="22">
        <v>2</v>
      </c>
      <c r="G462" s="20" t="s">
        <v>17</v>
      </c>
      <c r="H462" s="20" t="s">
        <v>479</v>
      </c>
      <c r="I462" s="23">
        <f t="shared" si="14"/>
        <v>26.344999999999999</v>
      </c>
      <c r="J462" s="28">
        <f t="shared" si="15"/>
        <v>0</v>
      </c>
    </row>
    <row r="463" spans="1:10" ht="15.75" customHeight="1" x14ac:dyDescent="0.3">
      <c r="A463" s="18">
        <v>45161</v>
      </c>
      <c r="B463" s="19" t="s">
        <v>8</v>
      </c>
      <c r="C463" s="20" t="s">
        <v>23</v>
      </c>
      <c r="D463" s="21">
        <v>233.21</v>
      </c>
      <c r="E463" s="21">
        <v>62.24</v>
      </c>
      <c r="F463" s="22">
        <v>2</v>
      </c>
      <c r="G463" s="20" t="s">
        <v>17</v>
      </c>
      <c r="H463" s="20" t="s">
        <v>480</v>
      </c>
      <c r="I463" s="23">
        <f t="shared" si="14"/>
        <v>116.605</v>
      </c>
      <c r="J463" s="28">
        <f t="shared" si="15"/>
        <v>0</v>
      </c>
    </row>
    <row r="464" spans="1:10" ht="15.75" customHeight="1" x14ac:dyDescent="0.3">
      <c r="A464" s="18">
        <v>45277</v>
      </c>
      <c r="B464" s="19" t="s">
        <v>15</v>
      </c>
      <c r="C464" s="20" t="s">
        <v>38</v>
      </c>
      <c r="D464" s="21">
        <v>92.01</v>
      </c>
      <c r="E464" s="21">
        <v>19.8</v>
      </c>
      <c r="F464" s="22">
        <v>6</v>
      </c>
      <c r="G464" s="20" t="s">
        <v>17</v>
      </c>
      <c r="H464" s="20" t="s">
        <v>481</v>
      </c>
      <c r="I464" s="23">
        <f t="shared" si="14"/>
        <v>15.335000000000001</v>
      </c>
      <c r="J464" s="28">
        <f t="shared" si="15"/>
        <v>0</v>
      </c>
    </row>
    <row r="465" spans="1:10" ht="15.75" customHeight="1" x14ac:dyDescent="0.3">
      <c r="A465" s="18">
        <v>45260</v>
      </c>
      <c r="B465" s="19" t="s">
        <v>12</v>
      </c>
      <c r="C465" s="20" t="s">
        <v>9</v>
      </c>
      <c r="D465" s="21">
        <v>88.82</v>
      </c>
      <c r="E465" s="21">
        <v>50.59</v>
      </c>
      <c r="F465" s="22">
        <v>1</v>
      </c>
      <c r="G465" s="20" t="s">
        <v>10</v>
      </c>
      <c r="H465" s="20" t="s">
        <v>482</v>
      </c>
      <c r="I465" s="23">
        <f t="shared" si="14"/>
        <v>88.82</v>
      </c>
      <c r="J465" s="28">
        <f t="shared" si="15"/>
        <v>1</v>
      </c>
    </row>
    <row r="466" spans="1:10" ht="15.75" customHeight="1" x14ac:dyDescent="0.3">
      <c r="A466" s="18">
        <v>44994</v>
      </c>
      <c r="B466" s="19" t="s">
        <v>8</v>
      </c>
      <c r="C466" s="20" t="s">
        <v>26</v>
      </c>
      <c r="D466" s="21">
        <v>86.85</v>
      </c>
      <c r="E466" s="21">
        <v>41.02</v>
      </c>
      <c r="F466" s="22">
        <v>0</v>
      </c>
      <c r="G466" s="20" t="s">
        <v>17</v>
      </c>
      <c r="H466" s="20" t="s">
        <v>483</v>
      </c>
      <c r="I466" s="23">
        <f t="shared" si="14"/>
        <v>0</v>
      </c>
      <c r="J466" s="28">
        <f t="shared" si="15"/>
        <v>0</v>
      </c>
    </row>
    <row r="467" spans="1:10" ht="15.75" customHeight="1" x14ac:dyDescent="0.3">
      <c r="A467" s="18">
        <v>44972</v>
      </c>
      <c r="B467" s="19" t="s">
        <v>15</v>
      </c>
      <c r="C467" s="20" t="s">
        <v>38</v>
      </c>
      <c r="D467" s="21">
        <v>413.56</v>
      </c>
      <c r="E467" s="21">
        <v>199.81</v>
      </c>
      <c r="F467" s="22">
        <v>9</v>
      </c>
      <c r="G467" s="20" t="s">
        <v>17</v>
      </c>
      <c r="H467" s="20" t="s">
        <v>484</v>
      </c>
      <c r="I467" s="23">
        <f t="shared" si="14"/>
        <v>45.951111111111111</v>
      </c>
      <c r="J467" s="28">
        <f t="shared" si="15"/>
        <v>0</v>
      </c>
    </row>
    <row r="468" spans="1:10" ht="15.75" customHeight="1" x14ac:dyDescent="0.3">
      <c r="A468" s="18">
        <v>44952</v>
      </c>
      <c r="B468" s="19" t="s">
        <v>15</v>
      </c>
      <c r="C468" s="20" t="s">
        <v>23</v>
      </c>
      <c r="D468" s="21">
        <v>139.91</v>
      </c>
      <c r="E468" s="21">
        <v>33.53</v>
      </c>
      <c r="F468" s="22">
        <v>2</v>
      </c>
      <c r="G468" s="20" t="s">
        <v>10</v>
      </c>
      <c r="H468" s="20" t="s">
        <v>485</v>
      </c>
      <c r="I468" s="23">
        <f t="shared" si="14"/>
        <v>69.954999999999998</v>
      </c>
      <c r="J468" s="28">
        <f t="shared" si="15"/>
        <v>1</v>
      </c>
    </row>
    <row r="469" spans="1:10" ht="15.75" customHeight="1" x14ac:dyDescent="0.3">
      <c r="A469" s="18">
        <v>45175</v>
      </c>
      <c r="B469" s="19" t="s">
        <v>8</v>
      </c>
      <c r="C469" s="20" t="s">
        <v>9</v>
      </c>
      <c r="D469" s="21">
        <v>168.12</v>
      </c>
      <c r="E469" s="21">
        <v>151.94</v>
      </c>
      <c r="F469" s="22">
        <v>9</v>
      </c>
      <c r="G469" s="20" t="s">
        <v>10</v>
      </c>
      <c r="H469" s="20" t="s">
        <v>486</v>
      </c>
      <c r="I469" s="23">
        <f t="shared" si="14"/>
        <v>18.68</v>
      </c>
      <c r="J469" s="28">
        <f t="shared" si="15"/>
        <v>1</v>
      </c>
    </row>
    <row r="470" spans="1:10" ht="15.75" customHeight="1" x14ac:dyDescent="0.3">
      <c r="A470" s="18">
        <v>45248</v>
      </c>
      <c r="B470" s="19" t="s">
        <v>15</v>
      </c>
      <c r="C470" s="20" t="s">
        <v>38</v>
      </c>
      <c r="D470" s="21">
        <v>453.57</v>
      </c>
      <c r="E470" s="21">
        <v>123.52</v>
      </c>
      <c r="F470" s="22">
        <v>5</v>
      </c>
      <c r="G470" s="20" t="s">
        <v>17</v>
      </c>
      <c r="H470" s="20" t="s">
        <v>487</v>
      </c>
      <c r="I470" s="23">
        <f t="shared" si="14"/>
        <v>90.713999999999999</v>
      </c>
      <c r="J470" s="28">
        <f t="shared" si="15"/>
        <v>0</v>
      </c>
    </row>
    <row r="471" spans="1:10" ht="15.75" customHeight="1" x14ac:dyDescent="0.3">
      <c r="A471" s="18">
        <v>44942</v>
      </c>
      <c r="B471" s="19" t="s">
        <v>12</v>
      </c>
      <c r="C471" s="20" t="s">
        <v>16</v>
      </c>
      <c r="D471" s="21">
        <v>114.31</v>
      </c>
      <c r="E471" s="21">
        <v>23.31</v>
      </c>
      <c r="F471" s="22">
        <v>1</v>
      </c>
      <c r="G471" s="20" t="s">
        <v>17</v>
      </c>
      <c r="H471" s="20" t="s">
        <v>488</v>
      </c>
      <c r="I471" s="23">
        <f t="shared" si="14"/>
        <v>114.31</v>
      </c>
      <c r="J471" s="28">
        <f t="shared" si="15"/>
        <v>0</v>
      </c>
    </row>
    <row r="472" spans="1:10" ht="15.75" customHeight="1" x14ac:dyDescent="0.3">
      <c r="A472" s="18">
        <v>45261</v>
      </c>
      <c r="B472" s="19" t="s">
        <v>12</v>
      </c>
      <c r="C472" s="20" t="s">
        <v>23</v>
      </c>
      <c r="D472" s="21">
        <v>82.58</v>
      </c>
      <c r="E472" s="21">
        <v>66.349999999999994</v>
      </c>
      <c r="F472" s="22">
        <v>1</v>
      </c>
      <c r="G472" s="20" t="s">
        <v>10</v>
      </c>
      <c r="H472" s="20" t="s">
        <v>489</v>
      </c>
      <c r="I472" s="23">
        <f t="shared" si="14"/>
        <v>82.58</v>
      </c>
      <c r="J472" s="28">
        <f t="shared" si="15"/>
        <v>1</v>
      </c>
    </row>
    <row r="473" spans="1:10" ht="15.75" customHeight="1" x14ac:dyDescent="0.3">
      <c r="A473" s="18">
        <v>44933</v>
      </c>
      <c r="B473" s="19" t="s">
        <v>12</v>
      </c>
      <c r="C473" s="20" t="s">
        <v>9</v>
      </c>
      <c r="D473" s="21">
        <v>119.33</v>
      </c>
      <c r="E473" s="21">
        <v>28.61</v>
      </c>
      <c r="F473" s="22">
        <v>1</v>
      </c>
      <c r="G473" s="20" t="s">
        <v>17</v>
      </c>
      <c r="H473" s="20" t="s">
        <v>490</v>
      </c>
      <c r="I473" s="23">
        <f t="shared" si="14"/>
        <v>119.33</v>
      </c>
      <c r="J473" s="28">
        <f t="shared" si="15"/>
        <v>0</v>
      </c>
    </row>
    <row r="474" spans="1:10" ht="15.75" customHeight="1" x14ac:dyDescent="0.3">
      <c r="A474" s="18">
        <v>45077</v>
      </c>
      <c r="B474" s="19" t="s">
        <v>12</v>
      </c>
      <c r="C474" s="20" t="s">
        <v>13</v>
      </c>
      <c r="D474" s="21">
        <v>163.22999999999999</v>
      </c>
      <c r="E474" s="21">
        <v>124.67</v>
      </c>
      <c r="F474" s="22">
        <v>11</v>
      </c>
      <c r="G474" s="20" t="s">
        <v>17</v>
      </c>
      <c r="H474" s="20" t="s">
        <v>491</v>
      </c>
      <c r="I474" s="23">
        <f t="shared" si="14"/>
        <v>14.839090909090908</v>
      </c>
      <c r="J474" s="28">
        <f t="shared" si="15"/>
        <v>0</v>
      </c>
    </row>
    <row r="475" spans="1:10" ht="15.75" customHeight="1" x14ac:dyDescent="0.3">
      <c r="A475" s="18">
        <v>45087</v>
      </c>
      <c r="B475" s="19" t="s">
        <v>15</v>
      </c>
      <c r="C475" s="20" t="s">
        <v>9</v>
      </c>
      <c r="D475" s="21">
        <v>62.76</v>
      </c>
      <c r="E475" s="21">
        <v>23.34</v>
      </c>
      <c r="F475" s="22">
        <v>0</v>
      </c>
      <c r="G475" s="20" t="s">
        <v>17</v>
      </c>
      <c r="H475" s="20" t="s">
        <v>492</v>
      </c>
      <c r="I475" s="23">
        <f t="shared" si="14"/>
        <v>0</v>
      </c>
      <c r="J475" s="28">
        <f t="shared" si="15"/>
        <v>0</v>
      </c>
    </row>
    <row r="476" spans="1:10" ht="15.75" customHeight="1" x14ac:dyDescent="0.3">
      <c r="A476" s="18">
        <v>45283</v>
      </c>
      <c r="B476" s="19" t="s">
        <v>12</v>
      </c>
      <c r="C476" s="20" t="s">
        <v>16</v>
      </c>
      <c r="D476" s="21">
        <v>24.6</v>
      </c>
      <c r="E476" s="21">
        <v>12.82</v>
      </c>
      <c r="F476" s="22">
        <v>0</v>
      </c>
      <c r="G476" s="20" t="s">
        <v>17</v>
      </c>
      <c r="H476" s="20" t="s">
        <v>493</v>
      </c>
      <c r="I476" s="23">
        <f t="shared" si="14"/>
        <v>0</v>
      </c>
      <c r="J476" s="28">
        <f t="shared" si="15"/>
        <v>0</v>
      </c>
    </row>
    <row r="477" spans="1:10" ht="15.75" customHeight="1" x14ac:dyDescent="0.3">
      <c r="A477" s="18">
        <v>45021</v>
      </c>
      <c r="B477" s="19" t="s">
        <v>15</v>
      </c>
      <c r="C477" s="20" t="s">
        <v>23</v>
      </c>
      <c r="D477" s="21">
        <v>26.57</v>
      </c>
      <c r="E477" s="21">
        <v>6.55</v>
      </c>
      <c r="F477" s="22">
        <v>0</v>
      </c>
      <c r="G477" s="20" t="s">
        <v>10</v>
      </c>
      <c r="H477" s="20" t="s">
        <v>494</v>
      </c>
      <c r="I477" s="23">
        <f t="shared" si="14"/>
        <v>0</v>
      </c>
      <c r="J477" s="28">
        <f t="shared" si="15"/>
        <v>1</v>
      </c>
    </row>
    <row r="478" spans="1:10" ht="15.75" customHeight="1" x14ac:dyDescent="0.3">
      <c r="A478" s="18">
        <v>45087</v>
      </c>
      <c r="B478" s="19" t="s">
        <v>12</v>
      </c>
      <c r="C478" s="20" t="s">
        <v>16</v>
      </c>
      <c r="D478" s="21">
        <v>460.46</v>
      </c>
      <c r="E478" s="21">
        <v>159.97</v>
      </c>
      <c r="F478" s="22">
        <v>8</v>
      </c>
      <c r="G478" s="20" t="s">
        <v>10</v>
      </c>
      <c r="H478" s="20" t="s">
        <v>495</v>
      </c>
      <c r="I478" s="23">
        <f t="shared" si="14"/>
        <v>57.557499999999997</v>
      </c>
      <c r="J478" s="28">
        <f t="shared" si="15"/>
        <v>1</v>
      </c>
    </row>
    <row r="479" spans="1:10" ht="15.75" customHeight="1" x14ac:dyDescent="0.3">
      <c r="A479" s="18">
        <v>44943</v>
      </c>
      <c r="B479" s="19" t="s">
        <v>21</v>
      </c>
      <c r="C479" s="20" t="s">
        <v>16</v>
      </c>
      <c r="D479" s="21">
        <v>272.08999999999997</v>
      </c>
      <c r="E479" s="21">
        <v>192.59</v>
      </c>
      <c r="F479" s="22">
        <v>11</v>
      </c>
      <c r="G479" s="20" t="s">
        <v>17</v>
      </c>
      <c r="H479" s="20" t="s">
        <v>496</v>
      </c>
      <c r="I479" s="23">
        <f t="shared" si="14"/>
        <v>24.735454545454544</v>
      </c>
      <c r="J479" s="28">
        <f t="shared" si="15"/>
        <v>0</v>
      </c>
    </row>
    <row r="480" spans="1:10" ht="15.75" customHeight="1" x14ac:dyDescent="0.3">
      <c r="A480" s="18">
        <v>45047</v>
      </c>
      <c r="B480" s="19" t="s">
        <v>21</v>
      </c>
      <c r="C480" s="20" t="s">
        <v>26</v>
      </c>
      <c r="D480" s="21">
        <v>489.6</v>
      </c>
      <c r="E480" s="21">
        <v>142.85</v>
      </c>
      <c r="F480" s="22">
        <v>17</v>
      </c>
      <c r="G480" s="20" t="s">
        <v>17</v>
      </c>
      <c r="H480" s="20" t="s">
        <v>497</v>
      </c>
      <c r="I480" s="23">
        <f t="shared" si="14"/>
        <v>28.8</v>
      </c>
      <c r="J480" s="28">
        <f t="shared" si="15"/>
        <v>0</v>
      </c>
    </row>
    <row r="481" spans="1:10" ht="15.75" customHeight="1" x14ac:dyDescent="0.3">
      <c r="A481" s="18">
        <v>45236</v>
      </c>
      <c r="B481" s="19" t="s">
        <v>15</v>
      </c>
      <c r="C481" s="20" t="s">
        <v>16</v>
      </c>
      <c r="D481" s="21">
        <v>417.22</v>
      </c>
      <c r="E481" s="21">
        <v>113.38</v>
      </c>
      <c r="F481" s="22">
        <v>6</v>
      </c>
      <c r="G481" s="20" t="s">
        <v>10</v>
      </c>
      <c r="H481" s="20" t="s">
        <v>498</v>
      </c>
      <c r="I481" s="23">
        <f t="shared" si="14"/>
        <v>69.536666666666676</v>
      </c>
      <c r="J481" s="28">
        <f t="shared" si="15"/>
        <v>1</v>
      </c>
    </row>
    <row r="482" spans="1:10" ht="15.75" customHeight="1" x14ac:dyDescent="0.3">
      <c r="A482" s="18">
        <v>45256</v>
      </c>
      <c r="B482" s="19" t="s">
        <v>12</v>
      </c>
      <c r="C482" s="20" t="s">
        <v>9</v>
      </c>
      <c r="D482" s="21">
        <v>379.85</v>
      </c>
      <c r="E482" s="21">
        <v>114.5</v>
      </c>
      <c r="F482" s="22">
        <v>4</v>
      </c>
      <c r="G482" s="20" t="s">
        <v>17</v>
      </c>
      <c r="H482" s="20" t="s">
        <v>499</v>
      </c>
      <c r="I482" s="23">
        <f t="shared" si="14"/>
        <v>94.962500000000006</v>
      </c>
      <c r="J482" s="28">
        <f t="shared" si="15"/>
        <v>0</v>
      </c>
    </row>
    <row r="483" spans="1:10" ht="15.75" customHeight="1" x14ac:dyDescent="0.3">
      <c r="A483" s="18">
        <v>45238</v>
      </c>
      <c r="B483" s="19" t="s">
        <v>12</v>
      </c>
      <c r="C483" s="20" t="s">
        <v>38</v>
      </c>
      <c r="D483" s="21">
        <v>257.68</v>
      </c>
      <c r="E483" s="21">
        <v>254.82</v>
      </c>
      <c r="F483" s="22">
        <v>4</v>
      </c>
      <c r="G483" s="20" t="s">
        <v>17</v>
      </c>
      <c r="H483" s="20" t="s">
        <v>500</v>
      </c>
      <c r="I483" s="23">
        <f t="shared" si="14"/>
        <v>64.42</v>
      </c>
      <c r="J483" s="28">
        <f t="shared" si="15"/>
        <v>0</v>
      </c>
    </row>
    <row r="484" spans="1:10" ht="15.75" customHeight="1" x14ac:dyDescent="0.3">
      <c r="A484" s="18">
        <v>44994</v>
      </c>
      <c r="B484" s="19" t="s">
        <v>15</v>
      </c>
      <c r="C484" s="20" t="s">
        <v>38</v>
      </c>
      <c r="D484" s="21">
        <v>323.04000000000002</v>
      </c>
      <c r="E484" s="21">
        <v>77.92</v>
      </c>
      <c r="F484" s="22">
        <v>4</v>
      </c>
      <c r="G484" s="20" t="s">
        <v>17</v>
      </c>
      <c r="H484" s="20" t="s">
        <v>501</v>
      </c>
      <c r="I484" s="23">
        <f t="shared" si="14"/>
        <v>80.760000000000005</v>
      </c>
      <c r="J484" s="28">
        <f t="shared" si="15"/>
        <v>0</v>
      </c>
    </row>
    <row r="485" spans="1:10" ht="15.75" customHeight="1" x14ac:dyDescent="0.3">
      <c r="A485" s="18">
        <v>45260</v>
      </c>
      <c r="B485" s="19" t="s">
        <v>15</v>
      </c>
      <c r="C485" s="20" t="s">
        <v>38</v>
      </c>
      <c r="D485" s="21">
        <v>454.26</v>
      </c>
      <c r="E485" s="21">
        <v>163.66999999999999</v>
      </c>
      <c r="F485" s="22">
        <v>5</v>
      </c>
      <c r="G485" s="20" t="s">
        <v>10</v>
      </c>
      <c r="H485" s="20" t="s">
        <v>502</v>
      </c>
      <c r="I485" s="23">
        <f t="shared" si="14"/>
        <v>90.852000000000004</v>
      </c>
      <c r="J485" s="28">
        <f t="shared" si="15"/>
        <v>1</v>
      </c>
    </row>
    <row r="486" spans="1:10" ht="15.75" customHeight="1" x14ac:dyDescent="0.3">
      <c r="A486" s="18">
        <v>45168</v>
      </c>
      <c r="B486" s="19" t="s">
        <v>12</v>
      </c>
      <c r="C486" s="20" t="s">
        <v>23</v>
      </c>
      <c r="D486" s="21">
        <v>273.31</v>
      </c>
      <c r="E486" s="21">
        <v>170.78</v>
      </c>
      <c r="F486" s="22">
        <v>3</v>
      </c>
      <c r="G486" s="20" t="s">
        <v>17</v>
      </c>
      <c r="H486" s="20" t="s">
        <v>503</v>
      </c>
      <c r="I486" s="23">
        <f t="shared" si="14"/>
        <v>91.103333333333339</v>
      </c>
      <c r="J486" s="28">
        <f t="shared" si="15"/>
        <v>0</v>
      </c>
    </row>
    <row r="487" spans="1:10" ht="15.75" customHeight="1" x14ac:dyDescent="0.3">
      <c r="A487" s="18">
        <v>45208</v>
      </c>
      <c r="B487" s="19" t="s">
        <v>8</v>
      </c>
      <c r="C487" s="20" t="s">
        <v>26</v>
      </c>
      <c r="D487" s="21">
        <v>260.43</v>
      </c>
      <c r="E487" s="21">
        <v>56.94</v>
      </c>
      <c r="F487" s="22">
        <v>4</v>
      </c>
      <c r="G487" s="20" t="s">
        <v>10</v>
      </c>
      <c r="H487" s="20" t="s">
        <v>504</v>
      </c>
      <c r="I487" s="23">
        <f t="shared" si="14"/>
        <v>65.107500000000002</v>
      </c>
      <c r="J487" s="28">
        <f t="shared" si="15"/>
        <v>1</v>
      </c>
    </row>
    <row r="488" spans="1:10" ht="15.75" customHeight="1" x14ac:dyDescent="0.3">
      <c r="A488" s="18">
        <v>45059</v>
      </c>
      <c r="B488" s="19" t="s">
        <v>15</v>
      </c>
      <c r="C488" s="20" t="s">
        <v>38</v>
      </c>
      <c r="D488" s="21">
        <v>168.42</v>
      </c>
      <c r="E488" s="21">
        <v>77.72</v>
      </c>
      <c r="F488" s="22">
        <v>2</v>
      </c>
      <c r="G488" s="20" t="s">
        <v>10</v>
      </c>
      <c r="H488" s="20" t="s">
        <v>505</v>
      </c>
      <c r="I488" s="23">
        <f t="shared" si="14"/>
        <v>84.21</v>
      </c>
      <c r="J488" s="28">
        <f t="shared" si="15"/>
        <v>1</v>
      </c>
    </row>
    <row r="489" spans="1:10" ht="15.75" customHeight="1" x14ac:dyDescent="0.3">
      <c r="A489" s="18">
        <v>45077</v>
      </c>
      <c r="B489" s="19" t="s">
        <v>21</v>
      </c>
      <c r="C489" s="20" t="s">
        <v>23</v>
      </c>
      <c r="D489" s="21">
        <v>260.2</v>
      </c>
      <c r="E489" s="21">
        <v>146.93</v>
      </c>
      <c r="F489" s="22">
        <v>3</v>
      </c>
      <c r="G489" s="20" t="s">
        <v>17</v>
      </c>
      <c r="H489" s="20" t="s">
        <v>506</v>
      </c>
      <c r="I489" s="23">
        <f t="shared" si="14"/>
        <v>86.733333333333334</v>
      </c>
      <c r="J489" s="28">
        <f t="shared" si="15"/>
        <v>0</v>
      </c>
    </row>
    <row r="490" spans="1:10" ht="15.75" customHeight="1" x14ac:dyDescent="0.3">
      <c r="A490" s="18">
        <v>45137</v>
      </c>
      <c r="B490" s="19" t="s">
        <v>15</v>
      </c>
      <c r="C490" s="20" t="s">
        <v>38</v>
      </c>
      <c r="D490" s="21">
        <v>16.97</v>
      </c>
      <c r="E490" s="21">
        <v>3.71</v>
      </c>
      <c r="F490" s="22">
        <v>0</v>
      </c>
      <c r="G490" s="20" t="s">
        <v>10</v>
      </c>
      <c r="H490" s="20" t="s">
        <v>507</v>
      </c>
      <c r="I490" s="23">
        <f t="shared" si="14"/>
        <v>0</v>
      </c>
      <c r="J490" s="28">
        <f t="shared" si="15"/>
        <v>1</v>
      </c>
    </row>
    <row r="491" spans="1:10" ht="15.75" customHeight="1" x14ac:dyDescent="0.3">
      <c r="A491" s="18">
        <v>44975</v>
      </c>
      <c r="B491" s="19" t="s">
        <v>21</v>
      </c>
      <c r="C491" s="20" t="s">
        <v>13</v>
      </c>
      <c r="D491" s="21">
        <v>62.09</v>
      </c>
      <c r="E491" s="21">
        <v>22.68</v>
      </c>
      <c r="F491" s="22">
        <v>2</v>
      </c>
      <c r="G491" s="20" t="s">
        <v>17</v>
      </c>
      <c r="H491" s="20" t="s">
        <v>508</v>
      </c>
      <c r="I491" s="23">
        <f t="shared" si="14"/>
        <v>31.045000000000002</v>
      </c>
      <c r="J491" s="28">
        <f t="shared" si="15"/>
        <v>0</v>
      </c>
    </row>
    <row r="492" spans="1:10" ht="15.75" customHeight="1" x14ac:dyDescent="0.3">
      <c r="A492" s="18">
        <v>45164</v>
      </c>
      <c r="B492" s="19" t="s">
        <v>8</v>
      </c>
      <c r="C492" s="20" t="s">
        <v>26</v>
      </c>
      <c r="D492" s="21">
        <v>82.33</v>
      </c>
      <c r="E492" s="21">
        <v>16.850000000000001</v>
      </c>
      <c r="F492" s="22">
        <v>4</v>
      </c>
      <c r="G492" s="20" t="s">
        <v>10</v>
      </c>
      <c r="H492" s="20" t="s">
        <v>509</v>
      </c>
      <c r="I492" s="23">
        <f t="shared" si="14"/>
        <v>20.5825</v>
      </c>
      <c r="J492" s="28">
        <f t="shared" si="15"/>
        <v>1</v>
      </c>
    </row>
    <row r="493" spans="1:10" ht="15.75" customHeight="1" x14ac:dyDescent="0.3">
      <c r="A493" s="18">
        <v>44992</v>
      </c>
      <c r="B493" s="19" t="s">
        <v>21</v>
      </c>
      <c r="C493" s="20" t="s">
        <v>16</v>
      </c>
      <c r="D493" s="21">
        <v>17.48</v>
      </c>
      <c r="E493" s="21">
        <v>14.49</v>
      </c>
      <c r="F493" s="22">
        <v>0</v>
      </c>
      <c r="G493" s="20" t="s">
        <v>10</v>
      </c>
      <c r="H493" s="20" t="s">
        <v>510</v>
      </c>
      <c r="I493" s="23">
        <f t="shared" si="14"/>
        <v>0</v>
      </c>
      <c r="J493" s="28">
        <f t="shared" si="15"/>
        <v>1</v>
      </c>
    </row>
    <row r="494" spans="1:10" ht="15.75" customHeight="1" x14ac:dyDescent="0.3">
      <c r="A494" s="18">
        <v>44953</v>
      </c>
      <c r="B494" s="19" t="s">
        <v>8</v>
      </c>
      <c r="C494" s="20" t="s">
        <v>16</v>
      </c>
      <c r="D494" s="21">
        <v>259.08</v>
      </c>
      <c r="E494" s="21">
        <v>101.71</v>
      </c>
      <c r="F494" s="22">
        <v>7</v>
      </c>
      <c r="G494" s="20" t="s">
        <v>17</v>
      </c>
      <c r="H494" s="20" t="s">
        <v>511</v>
      </c>
      <c r="I494" s="23">
        <f t="shared" si="14"/>
        <v>37.011428571428567</v>
      </c>
      <c r="J494" s="28">
        <f t="shared" si="15"/>
        <v>0</v>
      </c>
    </row>
    <row r="495" spans="1:10" ht="15.75" customHeight="1" x14ac:dyDescent="0.3">
      <c r="A495" s="18">
        <v>45035</v>
      </c>
      <c r="B495" s="19" t="s">
        <v>15</v>
      </c>
      <c r="C495" s="20" t="s">
        <v>16</v>
      </c>
      <c r="D495" s="21">
        <v>31.93</v>
      </c>
      <c r="E495" s="21">
        <v>9.4</v>
      </c>
      <c r="F495" s="22">
        <v>0</v>
      </c>
      <c r="G495" s="20" t="s">
        <v>17</v>
      </c>
      <c r="H495" s="20" t="s">
        <v>512</v>
      </c>
      <c r="I495" s="23">
        <f t="shared" si="14"/>
        <v>0</v>
      </c>
      <c r="J495" s="28">
        <f t="shared" si="15"/>
        <v>0</v>
      </c>
    </row>
    <row r="496" spans="1:10" ht="15.75" customHeight="1" x14ac:dyDescent="0.3">
      <c r="A496" s="18">
        <v>45056</v>
      </c>
      <c r="B496" s="19" t="s">
        <v>15</v>
      </c>
      <c r="C496" s="20" t="s">
        <v>13</v>
      </c>
      <c r="D496" s="21">
        <v>254.8</v>
      </c>
      <c r="E496" s="21">
        <v>67.209999999999994</v>
      </c>
      <c r="F496" s="22">
        <v>7</v>
      </c>
      <c r="G496" s="20" t="s">
        <v>17</v>
      </c>
      <c r="H496" s="20" t="s">
        <v>513</v>
      </c>
      <c r="I496" s="23">
        <f t="shared" si="14"/>
        <v>36.4</v>
      </c>
      <c r="J496" s="28">
        <f t="shared" si="15"/>
        <v>0</v>
      </c>
    </row>
    <row r="497" spans="1:10" ht="15.75" customHeight="1" x14ac:dyDescent="0.3">
      <c r="A497" s="18">
        <v>45199</v>
      </c>
      <c r="B497" s="19" t="s">
        <v>21</v>
      </c>
      <c r="C497" s="20" t="s">
        <v>16</v>
      </c>
      <c r="D497" s="21">
        <v>223.09</v>
      </c>
      <c r="E497" s="21">
        <v>80.989999999999995</v>
      </c>
      <c r="F497" s="22">
        <v>6</v>
      </c>
      <c r="G497" s="20" t="s">
        <v>10</v>
      </c>
      <c r="H497" s="20" t="s">
        <v>514</v>
      </c>
      <c r="I497" s="23">
        <f t="shared" si="14"/>
        <v>37.181666666666665</v>
      </c>
      <c r="J497" s="28">
        <f t="shared" si="15"/>
        <v>1</v>
      </c>
    </row>
    <row r="498" spans="1:10" ht="15.75" customHeight="1" x14ac:dyDescent="0.3">
      <c r="A498" s="18">
        <v>45231</v>
      </c>
      <c r="B498" s="19" t="s">
        <v>12</v>
      </c>
      <c r="C498" s="20" t="s">
        <v>26</v>
      </c>
      <c r="D498" s="21">
        <v>266.33999999999997</v>
      </c>
      <c r="E498" s="21">
        <v>61.54</v>
      </c>
      <c r="F498" s="22">
        <v>3</v>
      </c>
      <c r="G498" s="20" t="s">
        <v>10</v>
      </c>
      <c r="H498" s="20" t="s">
        <v>515</v>
      </c>
      <c r="I498" s="23">
        <f t="shared" si="14"/>
        <v>88.779999999999987</v>
      </c>
      <c r="J498" s="28">
        <f t="shared" si="15"/>
        <v>1</v>
      </c>
    </row>
    <row r="499" spans="1:10" ht="15.75" customHeight="1" x14ac:dyDescent="0.3">
      <c r="A499" s="18">
        <v>45290</v>
      </c>
      <c r="B499" s="19" t="s">
        <v>12</v>
      </c>
      <c r="C499" s="20" t="s">
        <v>16</v>
      </c>
      <c r="D499" s="21">
        <v>309.08</v>
      </c>
      <c r="E499" s="21">
        <v>177.14</v>
      </c>
      <c r="F499" s="22">
        <v>12</v>
      </c>
      <c r="G499" s="20" t="s">
        <v>10</v>
      </c>
      <c r="H499" s="20" t="s">
        <v>516</v>
      </c>
      <c r="I499" s="23">
        <f t="shared" si="14"/>
        <v>25.756666666666664</v>
      </c>
      <c r="J499" s="28">
        <f t="shared" si="15"/>
        <v>1</v>
      </c>
    </row>
    <row r="500" spans="1:10" ht="15.75" customHeight="1" x14ac:dyDescent="0.3">
      <c r="A500" s="18">
        <v>45220</v>
      </c>
      <c r="B500" s="19" t="s">
        <v>15</v>
      </c>
      <c r="C500" s="20" t="s">
        <v>16</v>
      </c>
      <c r="D500" s="21">
        <v>466.3</v>
      </c>
      <c r="E500" s="21">
        <v>205.82</v>
      </c>
      <c r="F500" s="22">
        <v>5</v>
      </c>
      <c r="G500" s="20" t="s">
        <v>17</v>
      </c>
      <c r="H500" s="20" t="s">
        <v>517</v>
      </c>
      <c r="I500" s="23">
        <f t="shared" si="14"/>
        <v>93.26</v>
      </c>
      <c r="J500" s="28">
        <f t="shared" si="15"/>
        <v>0</v>
      </c>
    </row>
    <row r="501" spans="1:10" ht="15.75" customHeight="1" x14ac:dyDescent="0.3">
      <c r="A501" s="18">
        <v>45237</v>
      </c>
      <c r="B501" s="19" t="s">
        <v>21</v>
      </c>
      <c r="C501" s="20" t="s">
        <v>13</v>
      </c>
      <c r="D501" s="21">
        <v>305.16000000000003</v>
      </c>
      <c r="E501" s="21">
        <v>294.74</v>
      </c>
      <c r="F501" s="22">
        <v>19</v>
      </c>
      <c r="G501" s="20" t="s">
        <v>10</v>
      </c>
      <c r="H501" s="20" t="s">
        <v>518</v>
      </c>
      <c r="I501" s="23">
        <f t="shared" si="14"/>
        <v>16.061052631578949</v>
      </c>
      <c r="J501" s="28">
        <f t="shared" si="15"/>
        <v>1</v>
      </c>
    </row>
    <row r="502" spans="1:10" ht="15.75" customHeight="1" x14ac:dyDescent="0.3">
      <c r="A502" s="18">
        <v>45198</v>
      </c>
      <c r="B502" s="19" t="s">
        <v>15</v>
      </c>
      <c r="C502" s="20" t="s">
        <v>16</v>
      </c>
      <c r="D502" s="21">
        <v>209.29</v>
      </c>
      <c r="E502" s="21">
        <v>173.01</v>
      </c>
      <c r="F502" s="22">
        <v>4</v>
      </c>
      <c r="G502" s="20" t="s">
        <v>10</v>
      </c>
      <c r="H502" s="20" t="s">
        <v>519</v>
      </c>
      <c r="I502" s="23">
        <f t="shared" si="14"/>
        <v>52.322499999999998</v>
      </c>
      <c r="J502" s="28">
        <f t="shared" si="15"/>
        <v>1</v>
      </c>
    </row>
    <row r="503" spans="1:10" ht="15.75" customHeight="1" x14ac:dyDescent="0.3">
      <c r="A503" s="18">
        <v>44954</v>
      </c>
      <c r="B503" s="19" t="s">
        <v>21</v>
      </c>
      <c r="C503" s="20" t="s">
        <v>9</v>
      </c>
      <c r="D503" s="21">
        <v>162.24</v>
      </c>
      <c r="E503" s="21">
        <v>53.38</v>
      </c>
      <c r="F503" s="22">
        <v>3</v>
      </c>
      <c r="G503" s="20" t="s">
        <v>10</v>
      </c>
      <c r="H503" s="20" t="s">
        <v>520</v>
      </c>
      <c r="I503" s="23">
        <f t="shared" si="14"/>
        <v>54.080000000000005</v>
      </c>
      <c r="J503" s="28">
        <f t="shared" si="15"/>
        <v>1</v>
      </c>
    </row>
    <row r="504" spans="1:10" ht="15.75" customHeight="1" x14ac:dyDescent="0.3">
      <c r="A504" s="18">
        <v>45222</v>
      </c>
      <c r="B504" s="19" t="s">
        <v>15</v>
      </c>
      <c r="C504" s="20" t="s">
        <v>16</v>
      </c>
      <c r="D504" s="21">
        <v>196.23</v>
      </c>
      <c r="E504" s="21">
        <v>43.29</v>
      </c>
      <c r="F504" s="22">
        <v>3</v>
      </c>
      <c r="G504" s="20" t="s">
        <v>17</v>
      </c>
      <c r="H504" s="20" t="s">
        <v>521</v>
      </c>
      <c r="I504" s="23">
        <f t="shared" si="14"/>
        <v>65.41</v>
      </c>
      <c r="J504" s="28">
        <f t="shared" si="15"/>
        <v>0</v>
      </c>
    </row>
    <row r="505" spans="1:10" ht="15.75" customHeight="1" x14ac:dyDescent="0.3">
      <c r="A505" s="18">
        <v>45280</v>
      </c>
      <c r="B505" s="19" t="s">
        <v>8</v>
      </c>
      <c r="C505" s="20" t="s">
        <v>26</v>
      </c>
      <c r="D505" s="21">
        <v>324.72000000000003</v>
      </c>
      <c r="E505" s="21">
        <v>87.72</v>
      </c>
      <c r="F505" s="22">
        <v>7</v>
      </c>
      <c r="G505" s="20" t="s">
        <v>17</v>
      </c>
      <c r="H505" s="20" t="s">
        <v>522</v>
      </c>
      <c r="I505" s="23">
        <f t="shared" si="14"/>
        <v>46.388571428571431</v>
      </c>
      <c r="J505" s="28">
        <f t="shared" si="15"/>
        <v>0</v>
      </c>
    </row>
    <row r="506" spans="1:10" ht="15.75" customHeight="1" x14ac:dyDescent="0.3">
      <c r="A506" s="18">
        <v>45125</v>
      </c>
      <c r="B506" s="19" t="s">
        <v>21</v>
      </c>
      <c r="C506" s="20" t="s">
        <v>9</v>
      </c>
      <c r="D506" s="21">
        <v>267.94</v>
      </c>
      <c r="E506" s="21">
        <v>55.66</v>
      </c>
      <c r="F506" s="22">
        <v>12</v>
      </c>
      <c r="G506" s="20" t="s">
        <v>17</v>
      </c>
      <c r="H506" s="20" t="s">
        <v>523</v>
      </c>
      <c r="I506" s="23">
        <f t="shared" si="14"/>
        <v>22.328333333333333</v>
      </c>
      <c r="J506" s="28">
        <f t="shared" si="15"/>
        <v>0</v>
      </c>
    </row>
    <row r="507" spans="1:10" ht="15.75" customHeight="1" x14ac:dyDescent="0.3">
      <c r="A507" s="18">
        <v>45120</v>
      </c>
      <c r="B507" s="19" t="s">
        <v>8</v>
      </c>
      <c r="C507" s="20" t="s">
        <v>16</v>
      </c>
      <c r="D507" s="21">
        <v>485.68</v>
      </c>
      <c r="E507" s="21">
        <v>252.51</v>
      </c>
      <c r="F507" s="22">
        <v>13</v>
      </c>
      <c r="G507" s="20" t="s">
        <v>10</v>
      </c>
      <c r="H507" s="20" t="s">
        <v>524</v>
      </c>
      <c r="I507" s="23">
        <f t="shared" si="14"/>
        <v>37.36</v>
      </c>
      <c r="J507" s="28">
        <f t="shared" si="15"/>
        <v>1</v>
      </c>
    </row>
    <row r="508" spans="1:10" ht="15.75" customHeight="1" x14ac:dyDescent="0.3">
      <c r="A508" s="18">
        <v>45265</v>
      </c>
      <c r="B508" s="19" t="s">
        <v>21</v>
      </c>
      <c r="C508" s="20" t="s">
        <v>9</v>
      </c>
      <c r="D508" s="21">
        <v>51.95</v>
      </c>
      <c r="E508" s="21">
        <v>10.55</v>
      </c>
      <c r="F508" s="22">
        <v>0</v>
      </c>
      <c r="G508" s="20" t="s">
        <v>10</v>
      </c>
      <c r="H508" s="20" t="s">
        <v>525</v>
      </c>
      <c r="I508" s="23">
        <f t="shared" si="14"/>
        <v>0</v>
      </c>
      <c r="J508" s="28">
        <f t="shared" si="15"/>
        <v>1</v>
      </c>
    </row>
    <row r="509" spans="1:10" ht="15.75" customHeight="1" x14ac:dyDescent="0.3">
      <c r="A509" s="18">
        <v>44997</v>
      </c>
      <c r="B509" s="19" t="s">
        <v>21</v>
      </c>
      <c r="C509" s="20" t="s">
        <v>13</v>
      </c>
      <c r="D509" s="21">
        <v>13.28</v>
      </c>
      <c r="E509" s="21">
        <v>9.1300000000000008</v>
      </c>
      <c r="F509" s="22">
        <v>0</v>
      </c>
      <c r="G509" s="20" t="s">
        <v>10</v>
      </c>
      <c r="H509" s="20" t="s">
        <v>526</v>
      </c>
      <c r="I509" s="23">
        <f t="shared" si="14"/>
        <v>0</v>
      </c>
      <c r="J509" s="28">
        <f t="shared" si="15"/>
        <v>1</v>
      </c>
    </row>
    <row r="510" spans="1:10" ht="15.75" customHeight="1" x14ac:dyDescent="0.3">
      <c r="A510" s="18">
        <v>45122</v>
      </c>
      <c r="B510" s="19" t="s">
        <v>12</v>
      </c>
      <c r="C510" s="20" t="s">
        <v>16</v>
      </c>
      <c r="D510" s="21">
        <v>357.04</v>
      </c>
      <c r="E510" s="21">
        <v>173.25</v>
      </c>
      <c r="F510" s="22">
        <v>5</v>
      </c>
      <c r="G510" s="20" t="s">
        <v>10</v>
      </c>
      <c r="H510" s="20" t="s">
        <v>527</v>
      </c>
      <c r="I510" s="23">
        <f t="shared" si="14"/>
        <v>71.408000000000001</v>
      </c>
      <c r="J510" s="28">
        <f t="shared" si="15"/>
        <v>1</v>
      </c>
    </row>
    <row r="511" spans="1:10" ht="15.75" customHeight="1" x14ac:dyDescent="0.3">
      <c r="A511" s="18">
        <v>45264</v>
      </c>
      <c r="B511" s="19" t="s">
        <v>12</v>
      </c>
      <c r="C511" s="20" t="s">
        <v>38</v>
      </c>
      <c r="D511" s="21">
        <v>101.62</v>
      </c>
      <c r="E511" s="21">
        <v>24</v>
      </c>
      <c r="F511" s="22">
        <v>3</v>
      </c>
      <c r="G511" s="20" t="s">
        <v>10</v>
      </c>
      <c r="H511" s="20" t="s">
        <v>528</v>
      </c>
      <c r="I511" s="23">
        <f t="shared" si="14"/>
        <v>33.873333333333335</v>
      </c>
      <c r="J511" s="28">
        <f t="shared" si="15"/>
        <v>1</v>
      </c>
    </row>
    <row r="512" spans="1:10" ht="15.75" customHeight="1" x14ac:dyDescent="0.3">
      <c r="A512" s="18">
        <v>45076</v>
      </c>
      <c r="B512" s="19" t="s">
        <v>21</v>
      </c>
      <c r="C512" s="20" t="s">
        <v>26</v>
      </c>
      <c r="D512" s="21">
        <v>399.91</v>
      </c>
      <c r="E512" s="21">
        <v>99.28</v>
      </c>
      <c r="F512" s="22">
        <v>22</v>
      </c>
      <c r="G512" s="20" t="s">
        <v>17</v>
      </c>
      <c r="H512" s="20" t="s">
        <v>529</v>
      </c>
      <c r="I512" s="23">
        <f t="shared" si="14"/>
        <v>18.177727272727275</v>
      </c>
      <c r="J512" s="28">
        <f t="shared" si="15"/>
        <v>0</v>
      </c>
    </row>
    <row r="513" spans="1:10" ht="15.75" customHeight="1" x14ac:dyDescent="0.3">
      <c r="A513" s="18">
        <v>45271</v>
      </c>
      <c r="B513" s="19" t="s">
        <v>15</v>
      </c>
      <c r="C513" s="20" t="s">
        <v>26</v>
      </c>
      <c r="D513" s="21">
        <v>91.05</v>
      </c>
      <c r="E513" s="21">
        <v>28.83</v>
      </c>
      <c r="F513" s="22">
        <v>0</v>
      </c>
      <c r="G513" s="20" t="s">
        <v>17</v>
      </c>
      <c r="H513" s="20" t="s">
        <v>530</v>
      </c>
      <c r="I513" s="23">
        <f t="shared" si="14"/>
        <v>0</v>
      </c>
      <c r="J513" s="28">
        <f t="shared" si="15"/>
        <v>0</v>
      </c>
    </row>
    <row r="514" spans="1:10" ht="15.75" customHeight="1" x14ac:dyDescent="0.3">
      <c r="A514" s="18">
        <v>45082</v>
      </c>
      <c r="B514" s="19" t="s">
        <v>8</v>
      </c>
      <c r="C514" s="20" t="s">
        <v>16</v>
      </c>
      <c r="D514" s="21">
        <v>205.69</v>
      </c>
      <c r="E514" s="21">
        <v>157.15</v>
      </c>
      <c r="F514" s="22">
        <v>5</v>
      </c>
      <c r="G514" s="20" t="s">
        <v>10</v>
      </c>
      <c r="H514" s="20" t="s">
        <v>531</v>
      </c>
      <c r="I514" s="23">
        <f t="shared" ref="I514:I577" si="16">IF(F514=0, 0, D514/F514)</f>
        <v>41.137999999999998</v>
      </c>
      <c r="J514" s="28">
        <f t="shared" si="15"/>
        <v>1</v>
      </c>
    </row>
    <row r="515" spans="1:10" ht="15.75" customHeight="1" x14ac:dyDescent="0.3">
      <c r="A515" s="18">
        <v>45053</v>
      </c>
      <c r="B515" s="19" t="s">
        <v>15</v>
      </c>
      <c r="C515" s="20" t="s">
        <v>26</v>
      </c>
      <c r="D515" s="21">
        <v>78.489999999999995</v>
      </c>
      <c r="E515" s="21">
        <v>43.48</v>
      </c>
      <c r="F515" s="22">
        <v>3</v>
      </c>
      <c r="G515" s="20" t="s">
        <v>17</v>
      </c>
      <c r="H515" s="20" t="s">
        <v>532</v>
      </c>
      <c r="I515" s="23">
        <f t="shared" si="16"/>
        <v>26.16333333333333</v>
      </c>
      <c r="J515" s="28">
        <f t="shared" ref="J515:J578" si="17">IF(G515="Returning", 1, 0)</f>
        <v>0</v>
      </c>
    </row>
    <row r="516" spans="1:10" ht="15.75" customHeight="1" x14ac:dyDescent="0.3">
      <c r="A516" s="18">
        <v>44932</v>
      </c>
      <c r="B516" s="19" t="s">
        <v>12</v>
      </c>
      <c r="C516" s="20" t="s">
        <v>9</v>
      </c>
      <c r="D516" s="21">
        <v>478.42</v>
      </c>
      <c r="E516" s="21">
        <v>102.17</v>
      </c>
      <c r="F516" s="22">
        <v>9</v>
      </c>
      <c r="G516" s="20" t="s">
        <v>10</v>
      </c>
      <c r="H516" s="20" t="s">
        <v>533</v>
      </c>
      <c r="I516" s="23">
        <f t="shared" si="16"/>
        <v>53.157777777777781</v>
      </c>
      <c r="J516" s="28">
        <f t="shared" si="17"/>
        <v>1</v>
      </c>
    </row>
    <row r="517" spans="1:10" ht="15.75" customHeight="1" x14ac:dyDescent="0.3">
      <c r="A517" s="18">
        <v>44961</v>
      </c>
      <c r="B517" s="19" t="s">
        <v>21</v>
      </c>
      <c r="C517" s="20" t="s">
        <v>9</v>
      </c>
      <c r="D517" s="21">
        <v>175.32</v>
      </c>
      <c r="E517" s="21">
        <v>48.26</v>
      </c>
      <c r="F517" s="22">
        <v>2</v>
      </c>
      <c r="G517" s="20" t="s">
        <v>10</v>
      </c>
      <c r="H517" s="20" t="s">
        <v>534</v>
      </c>
      <c r="I517" s="23">
        <f t="shared" si="16"/>
        <v>87.66</v>
      </c>
      <c r="J517" s="28">
        <f t="shared" si="17"/>
        <v>1</v>
      </c>
    </row>
    <row r="518" spans="1:10" ht="15.75" customHeight="1" x14ac:dyDescent="0.3">
      <c r="A518" s="18">
        <v>44969</v>
      </c>
      <c r="B518" s="19" t="s">
        <v>15</v>
      </c>
      <c r="C518" s="20" t="s">
        <v>23</v>
      </c>
      <c r="D518" s="21">
        <v>176.97</v>
      </c>
      <c r="E518" s="21">
        <v>52.4</v>
      </c>
      <c r="F518" s="22">
        <v>3</v>
      </c>
      <c r="G518" s="20" t="s">
        <v>17</v>
      </c>
      <c r="H518" s="20" t="s">
        <v>535</v>
      </c>
      <c r="I518" s="23">
        <f t="shared" si="16"/>
        <v>58.99</v>
      </c>
      <c r="J518" s="28">
        <f t="shared" si="17"/>
        <v>0</v>
      </c>
    </row>
    <row r="519" spans="1:10" ht="15.75" customHeight="1" x14ac:dyDescent="0.3">
      <c r="A519" s="18">
        <v>45121</v>
      </c>
      <c r="B519" s="19" t="s">
        <v>8</v>
      </c>
      <c r="C519" s="20" t="s">
        <v>16</v>
      </c>
      <c r="D519" s="21">
        <v>219.11</v>
      </c>
      <c r="E519" s="21">
        <v>215.28</v>
      </c>
      <c r="F519" s="22">
        <v>3</v>
      </c>
      <c r="G519" s="20" t="s">
        <v>17</v>
      </c>
      <c r="H519" s="20" t="s">
        <v>536</v>
      </c>
      <c r="I519" s="23">
        <f t="shared" si="16"/>
        <v>73.036666666666676</v>
      </c>
      <c r="J519" s="28">
        <f t="shared" si="17"/>
        <v>0</v>
      </c>
    </row>
    <row r="520" spans="1:10" ht="15.75" customHeight="1" x14ac:dyDescent="0.3">
      <c r="A520" s="18">
        <v>45034</v>
      </c>
      <c r="B520" s="19" t="s">
        <v>15</v>
      </c>
      <c r="C520" s="20" t="s">
        <v>13</v>
      </c>
      <c r="D520" s="21">
        <v>77.83</v>
      </c>
      <c r="E520" s="21">
        <v>35.18</v>
      </c>
      <c r="F520" s="22">
        <v>1</v>
      </c>
      <c r="G520" s="20" t="s">
        <v>17</v>
      </c>
      <c r="H520" s="20" t="s">
        <v>537</v>
      </c>
      <c r="I520" s="23">
        <f t="shared" si="16"/>
        <v>77.83</v>
      </c>
      <c r="J520" s="28">
        <f t="shared" si="17"/>
        <v>0</v>
      </c>
    </row>
    <row r="521" spans="1:10" ht="15.75" customHeight="1" x14ac:dyDescent="0.3">
      <c r="A521" s="18">
        <v>44967</v>
      </c>
      <c r="B521" s="19" t="s">
        <v>8</v>
      </c>
      <c r="C521" s="20" t="s">
        <v>38</v>
      </c>
      <c r="D521" s="21">
        <v>371.53</v>
      </c>
      <c r="E521" s="21">
        <v>106.78</v>
      </c>
      <c r="F521" s="22">
        <v>4</v>
      </c>
      <c r="G521" s="20" t="s">
        <v>17</v>
      </c>
      <c r="H521" s="20" t="s">
        <v>538</v>
      </c>
      <c r="I521" s="23">
        <f t="shared" si="16"/>
        <v>92.882499999999993</v>
      </c>
      <c r="J521" s="28">
        <f t="shared" si="17"/>
        <v>0</v>
      </c>
    </row>
    <row r="522" spans="1:10" ht="15.75" customHeight="1" x14ac:dyDescent="0.3">
      <c r="A522" s="18">
        <v>45180</v>
      </c>
      <c r="B522" s="19" t="s">
        <v>15</v>
      </c>
      <c r="C522" s="20" t="s">
        <v>9</v>
      </c>
      <c r="D522" s="21">
        <v>309.97000000000003</v>
      </c>
      <c r="E522" s="21">
        <v>72.709999999999994</v>
      </c>
      <c r="F522" s="22">
        <v>6</v>
      </c>
      <c r="G522" s="20" t="s">
        <v>17</v>
      </c>
      <c r="H522" s="20" t="s">
        <v>539</v>
      </c>
      <c r="I522" s="23">
        <f t="shared" si="16"/>
        <v>51.661666666666669</v>
      </c>
      <c r="J522" s="28">
        <f t="shared" si="17"/>
        <v>0</v>
      </c>
    </row>
    <row r="523" spans="1:10" ht="15.75" customHeight="1" x14ac:dyDescent="0.3">
      <c r="A523" s="18">
        <v>45107</v>
      </c>
      <c r="B523" s="19" t="s">
        <v>15</v>
      </c>
      <c r="C523" s="20" t="s">
        <v>16</v>
      </c>
      <c r="D523" s="21">
        <v>125.42</v>
      </c>
      <c r="E523" s="21">
        <v>50.48</v>
      </c>
      <c r="F523" s="22">
        <v>1</v>
      </c>
      <c r="G523" s="20" t="s">
        <v>10</v>
      </c>
      <c r="H523" s="20" t="s">
        <v>540</v>
      </c>
      <c r="I523" s="23">
        <f t="shared" si="16"/>
        <v>125.42</v>
      </c>
      <c r="J523" s="28">
        <f t="shared" si="17"/>
        <v>1</v>
      </c>
    </row>
    <row r="524" spans="1:10" ht="15.75" customHeight="1" x14ac:dyDescent="0.3">
      <c r="A524" s="18">
        <v>45285</v>
      </c>
      <c r="B524" s="19" t="s">
        <v>12</v>
      </c>
      <c r="C524" s="20" t="s">
        <v>9</v>
      </c>
      <c r="D524" s="21">
        <v>260.44</v>
      </c>
      <c r="E524" s="21">
        <v>62.4</v>
      </c>
      <c r="F524" s="22">
        <v>4</v>
      </c>
      <c r="G524" s="20" t="s">
        <v>17</v>
      </c>
      <c r="H524" s="20" t="s">
        <v>541</v>
      </c>
      <c r="I524" s="23">
        <f t="shared" si="16"/>
        <v>65.11</v>
      </c>
      <c r="J524" s="28">
        <f t="shared" si="17"/>
        <v>0</v>
      </c>
    </row>
    <row r="525" spans="1:10" ht="15.75" customHeight="1" x14ac:dyDescent="0.3">
      <c r="A525" s="18">
        <v>45075</v>
      </c>
      <c r="B525" s="19" t="s">
        <v>12</v>
      </c>
      <c r="C525" s="20" t="s">
        <v>26</v>
      </c>
      <c r="D525" s="21">
        <v>203.39</v>
      </c>
      <c r="E525" s="21">
        <v>70.2</v>
      </c>
      <c r="F525" s="22">
        <v>11</v>
      </c>
      <c r="G525" s="20" t="s">
        <v>17</v>
      </c>
      <c r="H525" s="20" t="s">
        <v>542</v>
      </c>
      <c r="I525" s="23">
        <f t="shared" si="16"/>
        <v>18.489999999999998</v>
      </c>
      <c r="J525" s="28">
        <f t="shared" si="17"/>
        <v>0</v>
      </c>
    </row>
    <row r="526" spans="1:10" ht="15.75" customHeight="1" x14ac:dyDescent="0.3">
      <c r="A526" s="18">
        <v>45222</v>
      </c>
      <c r="B526" s="19" t="s">
        <v>15</v>
      </c>
      <c r="C526" s="20" t="s">
        <v>38</v>
      </c>
      <c r="D526" s="21">
        <v>281.37</v>
      </c>
      <c r="E526" s="21">
        <v>85.6</v>
      </c>
      <c r="F526" s="22">
        <v>3</v>
      </c>
      <c r="G526" s="20" t="s">
        <v>10</v>
      </c>
      <c r="H526" s="20" t="s">
        <v>543</v>
      </c>
      <c r="I526" s="23">
        <f t="shared" si="16"/>
        <v>93.79</v>
      </c>
      <c r="J526" s="28">
        <f t="shared" si="17"/>
        <v>1</v>
      </c>
    </row>
    <row r="527" spans="1:10" ht="15.75" customHeight="1" x14ac:dyDescent="0.3">
      <c r="A527" s="18">
        <v>45105</v>
      </c>
      <c r="B527" s="19" t="s">
        <v>21</v>
      </c>
      <c r="C527" s="20" t="s">
        <v>23</v>
      </c>
      <c r="D527" s="21">
        <v>62.15</v>
      </c>
      <c r="E527" s="21">
        <v>17.11</v>
      </c>
      <c r="F527" s="22">
        <v>0</v>
      </c>
      <c r="G527" s="20" t="s">
        <v>10</v>
      </c>
      <c r="H527" s="20" t="s">
        <v>544</v>
      </c>
      <c r="I527" s="23">
        <f t="shared" si="16"/>
        <v>0</v>
      </c>
      <c r="J527" s="28">
        <f t="shared" si="17"/>
        <v>1</v>
      </c>
    </row>
    <row r="528" spans="1:10" ht="15.75" customHeight="1" x14ac:dyDescent="0.3">
      <c r="A528" s="18">
        <v>44947</v>
      </c>
      <c r="B528" s="19" t="s">
        <v>8</v>
      </c>
      <c r="C528" s="20" t="s">
        <v>38</v>
      </c>
      <c r="D528" s="21">
        <v>410.14</v>
      </c>
      <c r="E528" s="21">
        <v>109.24</v>
      </c>
      <c r="F528" s="22">
        <v>5</v>
      </c>
      <c r="G528" s="20" t="s">
        <v>10</v>
      </c>
      <c r="H528" s="20" t="s">
        <v>545</v>
      </c>
      <c r="I528" s="23">
        <f t="shared" si="16"/>
        <v>82.027999999999992</v>
      </c>
      <c r="J528" s="28">
        <f t="shared" si="17"/>
        <v>1</v>
      </c>
    </row>
    <row r="529" spans="1:10" ht="15.75" customHeight="1" x14ac:dyDescent="0.3">
      <c r="A529" s="18">
        <v>45142</v>
      </c>
      <c r="B529" s="19" t="s">
        <v>21</v>
      </c>
      <c r="C529" s="20" t="s">
        <v>13</v>
      </c>
      <c r="D529" s="21">
        <v>328.91</v>
      </c>
      <c r="E529" s="21">
        <v>90.14</v>
      </c>
      <c r="F529" s="22">
        <v>4</v>
      </c>
      <c r="G529" s="20" t="s">
        <v>10</v>
      </c>
      <c r="H529" s="20" t="s">
        <v>546</v>
      </c>
      <c r="I529" s="23">
        <f t="shared" si="16"/>
        <v>82.227500000000006</v>
      </c>
      <c r="J529" s="28">
        <f t="shared" si="17"/>
        <v>1</v>
      </c>
    </row>
    <row r="530" spans="1:10" ht="15.75" customHeight="1" x14ac:dyDescent="0.3">
      <c r="A530" s="18">
        <v>44988</v>
      </c>
      <c r="B530" s="19" t="s">
        <v>12</v>
      </c>
      <c r="C530" s="20" t="s">
        <v>16</v>
      </c>
      <c r="D530" s="21">
        <v>123.88</v>
      </c>
      <c r="E530" s="21">
        <v>72.739999999999995</v>
      </c>
      <c r="F530" s="22">
        <v>4</v>
      </c>
      <c r="G530" s="20" t="s">
        <v>17</v>
      </c>
      <c r="H530" s="20" t="s">
        <v>547</v>
      </c>
      <c r="I530" s="23">
        <f t="shared" si="16"/>
        <v>30.97</v>
      </c>
      <c r="J530" s="28">
        <f t="shared" si="17"/>
        <v>0</v>
      </c>
    </row>
    <row r="531" spans="1:10" ht="15.75" customHeight="1" x14ac:dyDescent="0.3">
      <c r="A531" s="18">
        <v>45275</v>
      </c>
      <c r="B531" s="19" t="s">
        <v>12</v>
      </c>
      <c r="C531" s="20" t="s">
        <v>9</v>
      </c>
      <c r="D531" s="21">
        <v>425.63</v>
      </c>
      <c r="E531" s="21">
        <v>271.95999999999998</v>
      </c>
      <c r="F531" s="22">
        <v>16</v>
      </c>
      <c r="G531" s="20" t="s">
        <v>17</v>
      </c>
      <c r="H531" s="20" t="s">
        <v>548</v>
      </c>
      <c r="I531" s="23">
        <f t="shared" si="16"/>
        <v>26.601875</v>
      </c>
      <c r="J531" s="28">
        <f t="shared" si="17"/>
        <v>0</v>
      </c>
    </row>
    <row r="532" spans="1:10" ht="15.75" customHeight="1" x14ac:dyDescent="0.3">
      <c r="A532" s="18">
        <v>45285</v>
      </c>
      <c r="B532" s="19" t="s">
        <v>15</v>
      </c>
      <c r="C532" s="20" t="s">
        <v>9</v>
      </c>
      <c r="D532" s="21">
        <v>404.48</v>
      </c>
      <c r="E532" s="21">
        <v>208.95</v>
      </c>
      <c r="F532" s="22">
        <v>15</v>
      </c>
      <c r="G532" s="20" t="s">
        <v>10</v>
      </c>
      <c r="H532" s="20" t="s">
        <v>549</v>
      </c>
      <c r="I532" s="23">
        <f t="shared" si="16"/>
        <v>26.965333333333334</v>
      </c>
      <c r="J532" s="28">
        <f t="shared" si="17"/>
        <v>1</v>
      </c>
    </row>
    <row r="533" spans="1:10" ht="15.75" customHeight="1" x14ac:dyDescent="0.3">
      <c r="A533" s="18">
        <v>45272</v>
      </c>
      <c r="B533" s="19" t="s">
        <v>21</v>
      </c>
      <c r="C533" s="20" t="s">
        <v>23</v>
      </c>
      <c r="D533" s="21">
        <v>333.71</v>
      </c>
      <c r="E533" s="21">
        <v>66.84</v>
      </c>
      <c r="F533" s="22">
        <v>3</v>
      </c>
      <c r="G533" s="20" t="s">
        <v>17</v>
      </c>
      <c r="H533" s="20" t="s">
        <v>550</v>
      </c>
      <c r="I533" s="23">
        <f t="shared" si="16"/>
        <v>111.23666666666666</v>
      </c>
      <c r="J533" s="28">
        <f t="shared" si="17"/>
        <v>0</v>
      </c>
    </row>
    <row r="534" spans="1:10" ht="15.75" customHeight="1" x14ac:dyDescent="0.3">
      <c r="A534" s="18">
        <v>45103</v>
      </c>
      <c r="B534" s="19" t="s">
        <v>8</v>
      </c>
      <c r="C534" s="20" t="s">
        <v>16</v>
      </c>
      <c r="D534" s="21">
        <v>442.2</v>
      </c>
      <c r="E534" s="21">
        <v>242</v>
      </c>
      <c r="F534" s="22">
        <v>5</v>
      </c>
      <c r="G534" s="20" t="s">
        <v>17</v>
      </c>
      <c r="H534" s="20" t="s">
        <v>551</v>
      </c>
      <c r="I534" s="23">
        <f t="shared" si="16"/>
        <v>88.44</v>
      </c>
      <c r="J534" s="28">
        <f t="shared" si="17"/>
        <v>0</v>
      </c>
    </row>
    <row r="535" spans="1:10" ht="15.75" customHeight="1" x14ac:dyDescent="0.3">
      <c r="A535" s="18">
        <v>45249</v>
      </c>
      <c r="B535" s="19" t="s">
        <v>15</v>
      </c>
      <c r="C535" s="20" t="s">
        <v>16</v>
      </c>
      <c r="D535" s="21">
        <v>401.6</v>
      </c>
      <c r="E535" s="21">
        <v>120.33</v>
      </c>
      <c r="F535" s="22">
        <v>7</v>
      </c>
      <c r="G535" s="20" t="s">
        <v>17</v>
      </c>
      <c r="H535" s="20" t="s">
        <v>552</v>
      </c>
      <c r="I535" s="23">
        <f t="shared" si="16"/>
        <v>57.371428571428574</v>
      </c>
      <c r="J535" s="28">
        <f t="shared" si="17"/>
        <v>0</v>
      </c>
    </row>
    <row r="536" spans="1:10" ht="15.75" customHeight="1" x14ac:dyDescent="0.3">
      <c r="A536" s="18">
        <v>44927</v>
      </c>
      <c r="B536" s="19" t="s">
        <v>12</v>
      </c>
      <c r="C536" s="20" t="s">
        <v>26</v>
      </c>
      <c r="D536" s="21">
        <v>103.8</v>
      </c>
      <c r="E536" s="21">
        <v>21.93</v>
      </c>
      <c r="F536" s="22">
        <v>2</v>
      </c>
      <c r="G536" s="20" t="s">
        <v>17</v>
      </c>
      <c r="H536" s="20" t="s">
        <v>553</v>
      </c>
      <c r="I536" s="23">
        <f t="shared" si="16"/>
        <v>51.9</v>
      </c>
      <c r="J536" s="28">
        <f t="shared" si="17"/>
        <v>0</v>
      </c>
    </row>
    <row r="537" spans="1:10" ht="15.75" customHeight="1" x14ac:dyDescent="0.3">
      <c r="A537" s="18">
        <v>45280</v>
      </c>
      <c r="B537" s="19" t="s">
        <v>8</v>
      </c>
      <c r="C537" s="20" t="s">
        <v>38</v>
      </c>
      <c r="D537" s="21">
        <v>19.75</v>
      </c>
      <c r="E537" s="21">
        <v>16.690000000000001</v>
      </c>
      <c r="F537" s="22">
        <v>0</v>
      </c>
      <c r="G537" s="20" t="s">
        <v>17</v>
      </c>
      <c r="H537" s="20" t="s">
        <v>554</v>
      </c>
      <c r="I537" s="23">
        <f t="shared" si="16"/>
        <v>0</v>
      </c>
      <c r="J537" s="28">
        <f t="shared" si="17"/>
        <v>0</v>
      </c>
    </row>
    <row r="538" spans="1:10" ht="15.75" customHeight="1" x14ac:dyDescent="0.3">
      <c r="A538" s="18">
        <v>45249</v>
      </c>
      <c r="B538" s="19" t="s">
        <v>12</v>
      </c>
      <c r="C538" s="20" t="s">
        <v>16</v>
      </c>
      <c r="D538" s="21">
        <v>52.19</v>
      </c>
      <c r="E538" s="21">
        <v>14.87</v>
      </c>
      <c r="F538" s="22">
        <v>0</v>
      </c>
      <c r="G538" s="20" t="s">
        <v>17</v>
      </c>
      <c r="H538" s="20" t="s">
        <v>555</v>
      </c>
      <c r="I538" s="23">
        <f t="shared" si="16"/>
        <v>0</v>
      </c>
      <c r="J538" s="28">
        <f t="shared" si="17"/>
        <v>0</v>
      </c>
    </row>
    <row r="539" spans="1:10" ht="15.75" customHeight="1" x14ac:dyDescent="0.3">
      <c r="A539" s="18">
        <v>45163</v>
      </c>
      <c r="B539" s="19" t="s">
        <v>15</v>
      </c>
      <c r="C539" s="20" t="s">
        <v>9</v>
      </c>
      <c r="D539" s="21">
        <v>405.85</v>
      </c>
      <c r="E539" s="21">
        <v>120.36</v>
      </c>
      <c r="F539" s="22">
        <v>6</v>
      </c>
      <c r="G539" s="20" t="s">
        <v>10</v>
      </c>
      <c r="H539" s="20" t="s">
        <v>556</v>
      </c>
      <c r="I539" s="23">
        <f t="shared" si="16"/>
        <v>67.641666666666666</v>
      </c>
      <c r="J539" s="28">
        <f t="shared" si="17"/>
        <v>1</v>
      </c>
    </row>
    <row r="540" spans="1:10" ht="15.75" customHeight="1" x14ac:dyDescent="0.3">
      <c r="A540" s="18">
        <v>45016</v>
      </c>
      <c r="B540" s="19" t="s">
        <v>8</v>
      </c>
      <c r="C540" s="20" t="s">
        <v>16</v>
      </c>
      <c r="D540" s="21">
        <v>441.21</v>
      </c>
      <c r="E540" s="21">
        <v>270.52</v>
      </c>
      <c r="F540" s="22">
        <v>8</v>
      </c>
      <c r="G540" s="20" t="s">
        <v>10</v>
      </c>
      <c r="H540" s="20" t="s">
        <v>557</v>
      </c>
      <c r="I540" s="23">
        <f t="shared" si="16"/>
        <v>55.151249999999997</v>
      </c>
      <c r="J540" s="28">
        <f t="shared" si="17"/>
        <v>1</v>
      </c>
    </row>
    <row r="541" spans="1:10" ht="15.75" customHeight="1" x14ac:dyDescent="0.3">
      <c r="A541" s="18">
        <v>45241</v>
      </c>
      <c r="B541" s="19" t="s">
        <v>21</v>
      </c>
      <c r="C541" s="20" t="s">
        <v>13</v>
      </c>
      <c r="D541" s="21">
        <v>189.81</v>
      </c>
      <c r="E541" s="21">
        <v>42.03</v>
      </c>
      <c r="F541" s="22">
        <v>3</v>
      </c>
      <c r="G541" s="20" t="s">
        <v>17</v>
      </c>
      <c r="H541" s="20" t="s">
        <v>558</v>
      </c>
      <c r="I541" s="23">
        <f t="shared" si="16"/>
        <v>63.27</v>
      </c>
      <c r="J541" s="28">
        <f t="shared" si="17"/>
        <v>0</v>
      </c>
    </row>
    <row r="542" spans="1:10" ht="15.75" customHeight="1" x14ac:dyDescent="0.3">
      <c r="A542" s="18">
        <v>45079</v>
      </c>
      <c r="B542" s="19" t="s">
        <v>12</v>
      </c>
      <c r="C542" s="20" t="s">
        <v>16</v>
      </c>
      <c r="D542" s="21">
        <v>263.67</v>
      </c>
      <c r="E542" s="21">
        <v>62.47</v>
      </c>
      <c r="F542" s="22">
        <v>6</v>
      </c>
      <c r="G542" s="20" t="s">
        <v>10</v>
      </c>
      <c r="H542" s="20" t="s">
        <v>559</v>
      </c>
      <c r="I542" s="23">
        <f t="shared" si="16"/>
        <v>43.945</v>
      </c>
      <c r="J542" s="28">
        <f t="shared" si="17"/>
        <v>1</v>
      </c>
    </row>
    <row r="543" spans="1:10" ht="15.75" customHeight="1" x14ac:dyDescent="0.3">
      <c r="A543" s="18">
        <v>45178</v>
      </c>
      <c r="B543" s="19" t="s">
        <v>8</v>
      </c>
      <c r="C543" s="20" t="s">
        <v>9</v>
      </c>
      <c r="D543" s="21">
        <v>158.36000000000001</v>
      </c>
      <c r="E543" s="21">
        <v>49.11</v>
      </c>
      <c r="F543" s="22">
        <v>2</v>
      </c>
      <c r="G543" s="20" t="s">
        <v>10</v>
      </c>
      <c r="H543" s="20" t="s">
        <v>560</v>
      </c>
      <c r="I543" s="23">
        <f t="shared" si="16"/>
        <v>79.180000000000007</v>
      </c>
      <c r="J543" s="28">
        <f t="shared" si="17"/>
        <v>1</v>
      </c>
    </row>
    <row r="544" spans="1:10" ht="15.75" customHeight="1" x14ac:dyDescent="0.3">
      <c r="A544" s="18">
        <v>44941</v>
      </c>
      <c r="B544" s="19" t="s">
        <v>15</v>
      </c>
      <c r="C544" s="20" t="s">
        <v>13</v>
      </c>
      <c r="D544" s="21">
        <v>158.22</v>
      </c>
      <c r="E544" s="21">
        <v>53.14</v>
      </c>
      <c r="F544" s="22">
        <v>2</v>
      </c>
      <c r="G544" s="20" t="s">
        <v>10</v>
      </c>
      <c r="H544" s="20" t="s">
        <v>561</v>
      </c>
      <c r="I544" s="23">
        <f t="shared" si="16"/>
        <v>79.11</v>
      </c>
      <c r="J544" s="28">
        <f t="shared" si="17"/>
        <v>1</v>
      </c>
    </row>
    <row r="545" spans="1:10" ht="15.75" customHeight="1" x14ac:dyDescent="0.3">
      <c r="A545" s="18">
        <v>45054</v>
      </c>
      <c r="B545" s="19" t="s">
        <v>21</v>
      </c>
      <c r="C545" s="20" t="s">
        <v>38</v>
      </c>
      <c r="D545" s="21">
        <v>14.82</v>
      </c>
      <c r="E545" s="21">
        <v>5.5</v>
      </c>
      <c r="F545" s="22">
        <v>0</v>
      </c>
      <c r="G545" s="20" t="s">
        <v>17</v>
      </c>
      <c r="H545" s="20" t="s">
        <v>562</v>
      </c>
      <c r="I545" s="23">
        <f t="shared" si="16"/>
        <v>0</v>
      </c>
      <c r="J545" s="28">
        <f t="shared" si="17"/>
        <v>0</v>
      </c>
    </row>
    <row r="546" spans="1:10" ht="15.75" customHeight="1" x14ac:dyDescent="0.3">
      <c r="A546" s="18">
        <v>45255</v>
      </c>
      <c r="B546" s="19" t="s">
        <v>12</v>
      </c>
      <c r="C546" s="20" t="s">
        <v>9</v>
      </c>
      <c r="D546" s="21">
        <v>432.72</v>
      </c>
      <c r="E546" s="21">
        <v>127.68</v>
      </c>
      <c r="F546" s="22">
        <v>12</v>
      </c>
      <c r="G546" s="20" t="s">
        <v>17</v>
      </c>
      <c r="H546" s="20" t="s">
        <v>563</v>
      </c>
      <c r="I546" s="23">
        <f t="shared" si="16"/>
        <v>36.06</v>
      </c>
      <c r="J546" s="28">
        <f t="shared" si="17"/>
        <v>0</v>
      </c>
    </row>
    <row r="547" spans="1:10" ht="15.75" customHeight="1" x14ac:dyDescent="0.3">
      <c r="A547" s="18">
        <v>44955</v>
      </c>
      <c r="B547" s="19" t="s">
        <v>12</v>
      </c>
      <c r="C547" s="20" t="s">
        <v>9</v>
      </c>
      <c r="D547" s="21">
        <v>146.86000000000001</v>
      </c>
      <c r="E547" s="21">
        <v>34.909999999999997</v>
      </c>
      <c r="F547" s="22">
        <v>7</v>
      </c>
      <c r="G547" s="20" t="s">
        <v>10</v>
      </c>
      <c r="H547" s="20" t="s">
        <v>564</v>
      </c>
      <c r="I547" s="23">
        <f t="shared" si="16"/>
        <v>20.98</v>
      </c>
      <c r="J547" s="28">
        <f t="shared" si="17"/>
        <v>1</v>
      </c>
    </row>
    <row r="548" spans="1:10" ht="15.75" customHeight="1" x14ac:dyDescent="0.3">
      <c r="A548" s="18">
        <v>45085</v>
      </c>
      <c r="B548" s="19" t="s">
        <v>12</v>
      </c>
      <c r="C548" s="20" t="s">
        <v>23</v>
      </c>
      <c r="D548" s="21">
        <v>190.44</v>
      </c>
      <c r="E548" s="21">
        <v>44.82</v>
      </c>
      <c r="F548" s="22">
        <v>2</v>
      </c>
      <c r="G548" s="20" t="s">
        <v>17</v>
      </c>
      <c r="H548" s="20" t="s">
        <v>565</v>
      </c>
      <c r="I548" s="23">
        <f t="shared" si="16"/>
        <v>95.22</v>
      </c>
      <c r="J548" s="28">
        <f t="shared" si="17"/>
        <v>0</v>
      </c>
    </row>
    <row r="549" spans="1:10" ht="15.75" customHeight="1" x14ac:dyDescent="0.3">
      <c r="A549" s="18">
        <v>45245</v>
      </c>
      <c r="B549" s="19" t="s">
        <v>8</v>
      </c>
      <c r="C549" s="20" t="s">
        <v>16</v>
      </c>
      <c r="D549" s="21">
        <v>243.37</v>
      </c>
      <c r="E549" s="21">
        <v>54.98</v>
      </c>
      <c r="F549" s="22">
        <v>3</v>
      </c>
      <c r="G549" s="20" t="s">
        <v>17</v>
      </c>
      <c r="H549" s="20" t="s">
        <v>566</v>
      </c>
      <c r="I549" s="23">
        <f t="shared" si="16"/>
        <v>81.123333333333335</v>
      </c>
      <c r="J549" s="28">
        <f t="shared" si="17"/>
        <v>0</v>
      </c>
    </row>
    <row r="550" spans="1:10" ht="15.75" customHeight="1" x14ac:dyDescent="0.3">
      <c r="A550" s="18">
        <v>45241</v>
      </c>
      <c r="B550" s="19" t="s">
        <v>21</v>
      </c>
      <c r="C550" s="20" t="s">
        <v>9</v>
      </c>
      <c r="D550" s="21">
        <v>489.58</v>
      </c>
      <c r="E550" s="21">
        <v>382.11</v>
      </c>
      <c r="F550" s="22">
        <v>10</v>
      </c>
      <c r="G550" s="20" t="s">
        <v>17</v>
      </c>
      <c r="H550" s="20" t="s">
        <v>567</v>
      </c>
      <c r="I550" s="23">
        <f t="shared" si="16"/>
        <v>48.957999999999998</v>
      </c>
      <c r="J550" s="28">
        <f t="shared" si="17"/>
        <v>0</v>
      </c>
    </row>
    <row r="551" spans="1:10" ht="15.75" customHeight="1" x14ac:dyDescent="0.3">
      <c r="A551" s="18">
        <v>45259</v>
      </c>
      <c r="B551" s="19" t="s">
        <v>12</v>
      </c>
      <c r="C551" s="20" t="s">
        <v>16</v>
      </c>
      <c r="D551" s="21">
        <v>333.87</v>
      </c>
      <c r="E551" s="21">
        <v>162.93</v>
      </c>
      <c r="F551" s="22">
        <v>3</v>
      </c>
      <c r="G551" s="20" t="s">
        <v>10</v>
      </c>
      <c r="H551" s="20" t="s">
        <v>568</v>
      </c>
      <c r="I551" s="23">
        <f t="shared" si="16"/>
        <v>111.29</v>
      </c>
      <c r="J551" s="28">
        <f t="shared" si="17"/>
        <v>1</v>
      </c>
    </row>
    <row r="552" spans="1:10" ht="15.75" customHeight="1" x14ac:dyDescent="0.3">
      <c r="A552" s="18">
        <v>45217</v>
      </c>
      <c r="B552" s="19" t="s">
        <v>12</v>
      </c>
      <c r="C552" s="20" t="s">
        <v>38</v>
      </c>
      <c r="D552" s="21">
        <v>310.41000000000003</v>
      </c>
      <c r="E552" s="21">
        <v>168.57</v>
      </c>
      <c r="F552" s="22">
        <v>8</v>
      </c>
      <c r="G552" s="20" t="s">
        <v>10</v>
      </c>
      <c r="H552" s="20" t="s">
        <v>569</v>
      </c>
      <c r="I552" s="23">
        <f t="shared" si="16"/>
        <v>38.801250000000003</v>
      </c>
      <c r="J552" s="28">
        <f t="shared" si="17"/>
        <v>1</v>
      </c>
    </row>
    <row r="553" spans="1:10" ht="15.75" customHeight="1" x14ac:dyDescent="0.3">
      <c r="A553" s="18">
        <v>44938</v>
      </c>
      <c r="B553" s="19" t="s">
        <v>12</v>
      </c>
      <c r="C553" s="20" t="s">
        <v>13</v>
      </c>
      <c r="D553" s="21">
        <v>151.51</v>
      </c>
      <c r="E553" s="21">
        <v>66.98</v>
      </c>
      <c r="F553" s="22">
        <v>3</v>
      </c>
      <c r="G553" s="20" t="s">
        <v>10</v>
      </c>
      <c r="H553" s="20" t="s">
        <v>570</v>
      </c>
      <c r="I553" s="23">
        <f t="shared" si="16"/>
        <v>50.50333333333333</v>
      </c>
      <c r="J553" s="28">
        <f t="shared" si="17"/>
        <v>1</v>
      </c>
    </row>
    <row r="554" spans="1:10" ht="15.75" customHeight="1" x14ac:dyDescent="0.3">
      <c r="A554" s="18">
        <v>45060</v>
      </c>
      <c r="B554" s="19" t="s">
        <v>15</v>
      </c>
      <c r="C554" s="20" t="s">
        <v>16</v>
      </c>
      <c r="D554" s="21">
        <v>276.36</v>
      </c>
      <c r="E554" s="21">
        <v>86.51</v>
      </c>
      <c r="F554" s="22">
        <v>3</v>
      </c>
      <c r="G554" s="20" t="s">
        <v>17</v>
      </c>
      <c r="H554" s="20" t="s">
        <v>571</v>
      </c>
      <c r="I554" s="23">
        <f t="shared" si="16"/>
        <v>92.12</v>
      </c>
      <c r="J554" s="28">
        <f t="shared" si="17"/>
        <v>0</v>
      </c>
    </row>
    <row r="555" spans="1:10" ht="15.75" customHeight="1" x14ac:dyDescent="0.3">
      <c r="A555" s="18">
        <v>45003</v>
      </c>
      <c r="B555" s="19" t="s">
        <v>15</v>
      </c>
      <c r="C555" s="20" t="s">
        <v>16</v>
      </c>
      <c r="D555" s="21">
        <v>126.38</v>
      </c>
      <c r="E555" s="21">
        <v>93.27</v>
      </c>
      <c r="F555" s="22">
        <v>4</v>
      </c>
      <c r="G555" s="20" t="s">
        <v>10</v>
      </c>
      <c r="H555" s="20" t="s">
        <v>572</v>
      </c>
      <c r="I555" s="23">
        <f t="shared" si="16"/>
        <v>31.594999999999999</v>
      </c>
      <c r="J555" s="28">
        <f t="shared" si="17"/>
        <v>1</v>
      </c>
    </row>
    <row r="556" spans="1:10" ht="15.75" customHeight="1" x14ac:dyDescent="0.3">
      <c r="A556" s="18">
        <v>45153</v>
      </c>
      <c r="B556" s="19" t="s">
        <v>8</v>
      </c>
      <c r="C556" s="20" t="s">
        <v>26</v>
      </c>
      <c r="D556" s="21">
        <v>299.54000000000002</v>
      </c>
      <c r="E556" s="21">
        <v>93.16</v>
      </c>
      <c r="F556" s="22">
        <v>7</v>
      </c>
      <c r="G556" s="20" t="s">
        <v>17</v>
      </c>
      <c r="H556" s="20" t="s">
        <v>573</v>
      </c>
      <c r="I556" s="23">
        <f t="shared" si="16"/>
        <v>42.791428571428575</v>
      </c>
      <c r="J556" s="28">
        <f t="shared" si="17"/>
        <v>0</v>
      </c>
    </row>
    <row r="557" spans="1:10" ht="15.75" customHeight="1" x14ac:dyDescent="0.3">
      <c r="A557" s="18">
        <v>45009</v>
      </c>
      <c r="B557" s="19" t="s">
        <v>21</v>
      </c>
      <c r="C557" s="20" t="s">
        <v>26</v>
      </c>
      <c r="D557" s="21">
        <v>221.57</v>
      </c>
      <c r="E557" s="21">
        <v>154.01</v>
      </c>
      <c r="F557" s="22">
        <v>7</v>
      </c>
      <c r="G557" s="20" t="s">
        <v>10</v>
      </c>
      <c r="H557" s="20" t="s">
        <v>574</v>
      </c>
      <c r="I557" s="23">
        <f t="shared" si="16"/>
        <v>31.65285714285714</v>
      </c>
      <c r="J557" s="28">
        <f t="shared" si="17"/>
        <v>1</v>
      </c>
    </row>
    <row r="558" spans="1:10" ht="15.75" customHeight="1" x14ac:dyDescent="0.3">
      <c r="A558" s="18">
        <v>45064</v>
      </c>
      <c r="B558" s="19" t="s">
        <v>21</v>
      </c>
      <c r="C558" s="20" t="s">
        <v>9</v>
      </c>
      <c r="D558" s="21">
        <v>10.33</v>
      </c>
      <c r="E558" s="21">
        <v>3.55</v>
      </c>
      <c r="F558" s="22">
        <v>0</v>
      </c>
      <c r="G558" s="20" t="s">
        <v>10</v>
      </c>
      <c r="H558" s="20" t="s">
        <v>575</v>
      </c>
      <c r="I558" s="23">
        <f t="shared" si="16"/>
        <v>0</v>
      </c>
      <c r="J558" s="28">
        <f t="shared" si="17"/>
        <v>1</v>
      </c>
    </row>
    <row r="559" spans="1:10" ht="15.75" customHeight="1" x14ac:dyDescent="0.3">
      <c r="A559" s="18">
        <v>44943</v>
      </c>
      <c r="B559" s="19" t="s">
        <v>15</v>
      </c>
      <c r="C559" s="20" t="s">
        <v>9</v>
      </c>
      <c r="D559" s="21">
        <v>463.32</v>
      </c>
      <c r="E559" s="21">
        <v>96.17</v>
      </c>
      <c r="F559" s="22">
        <v>5</v>
      </c>
      <c r="G559" s="20" t="s">
        <v>10</v>
      </c>
      <c r="H559" s="20" t="s">
        <v>576</v>
      </c>
      <c r="I559" s="23">
        <f t="shared" si="16"/>
        <v>92.664000000000001</v>
      </c>
      <c r="J559" s="28">
        <f t="shared" si="17"/>
        <v>1</v>
      </c>
    </row>
    <row r="560" spans="1:10" ht="15.75" customHeight="1" x14ac:dyDescent="0.3">
      <c r="A560" s="18">
        <v>44927</v>
      </c>
      <c r="B560" s="19" t="s">
        <v>8</v>
      </c>
      <c r="C560" s="20" t="s">
        <v>26</v>
      </c>
      <c r="D560" s="21">
        <v>111.71</v>
      </c>
      <c r="E560" s="21">
        <v>24.95</v>
      </c>
      <c r="F560" s="22">
        <v>3</v>
      </c>
      <c r="G560" s="20" t="s">
        <v>17</v>
      </c>
      <c r="H560" s="20" t="s">
        <v>577</v>
      </c>
      <c r="I560" s="23">
        <f t="shared" si="16"/>
        <v>37.236666666666665</v>
      </c>
      <c r="J560" s="28">
        <f t="shared" si="17"/>
        <v>0</v>
      </c>
    </row>
    <row r="561" spans="1:10" ht="15.75" customHeight="1" x14ac:dyDescent="0.3">
      <c r="A561" s="18">
        <v>45072</v>
      </c>
      <c r="B561" s="19" t="s">
        <v>21</v>
      </c>
      <c r="C561" s="20" t="s">
        <v>9</v>
      </c>
      <c r="D561" s="21">
        <v>199.35</v>
      </c>
      <c r="E561" s="21">
        <v>159.66999999999999</v>
      </c>
      <c r="F561" s="22">
        <v>2</v>
      </c>
      <c r="G561" s="20" t="s">
        <v>17</v>
      </c>
      <c r="H561" s="20" t="s">
        <v>578</v>
      </c>
      <c r="I561" s="23">
        <f t="shared" si="16"/>
        <v>99.674999999999997</v>
      </c>
      <c r="J561" s="28">
        <f t="shared" si="17"/>
        <v>0</v>
      </c>
    </row>
    <row r="562" spans="1:10" ht="15.75" customHeight="1" x14ac:dyDescent="0.3">
      <c r="A562" s="18">
        <v>45189</v>
      </c>
      <c r="B562" s="19" t="s">
        <v>12</v>
      </c>
      <c r="C562" s="20" t="s">
        <v>38</v>
      </c>
      <c r="D562" s="21">
        <v>468</v>
      </c>
      <c r="E562" s="21">
        <v>106.3</v>
      </c>
      <c r="F562" s="22">
        <v>5</v>
      </c>
      <c r="G562" s="20" t="s">
        <v>10</v>
      </c>
      <c r="H562" s="20" t="s">
        <v>579</v>
      </c>
      <c r="I562" s="23">
        <f t="shared" si="16"/>
        <v>93.6</v>
      </c>
      <c r="J562" s="28">
        <f t="shared" si="17"/>
        <v>1</v>
      </c>
    </row>
    <row r="563" spans="1:10" ht="15.75" customHeight="1" x14ac:dyDescent="0.3">
      <c r="A563" s="18">
        <v>45164</v>
      </c>
      <c r="B563" s="19" t="s">
        <v>15</v>
      </c>
      <c r="C563" s="20" t="s">
        <v>23</v>
      </c>
      <c r="D563" s="21">
        <v>47.07</v>
      </c>
      <c r="E563" s="21">
        <v>44.07</v>
      </c>
      <c r="F563" s="22">
        <v>0</v>
      </c>
      <c r="G563" s="20" t="s">
        <v>17</v>
      </c>
      <c r="H563" s="20" t="s">
        <v>580</v>
      </c>
      <c r="I563" s="23">
        <f t="shared" si="16"/>
        <v>0</v>
      </c>
      <c r="J563" s="28">
        <f t="shared" si="17"/>
        <v>0</v>
      </c>
    </row>
    <row r="564" spans="1:10" ht="15.75" customHeight="1" x14ac:dyDescent="0.3">
      <c r="A564" s="18">
        <v>45182</v>
      </c>
      <c r="B564" s="19" t="s">
        <v>12</v>
      </c>
      <c r="C564" s="20" t="s">
        <v>9</v>
      </c>
      <c r="D564" s="21">
        <v>129.38999999999999</v>
      </c>
      <c r="E564" s="21">
        <v>107.22</v>
      </c>
      <c r="F564" s="22">
        <v>1</v>
      </c>
      <c r="G564" s="20" t="s">
        <v>17</v>
      </c>
      <c r="H564" s="20" t="s">
        <v>581</v>
      </c>
      <c r="I564" s="23">
        <f t="shared" si="16"/>
        <v>129.38999999999999</v>
      </c>
      <c r="J564" s="28">
        <f t="shared" si="17"/>
        <v>0</v>
      </c>
    </row>
    <row r="565" spans="1:10" ht="15.75" customHeight="1" x14ac:dyDescent="0.3">
      <c r="A565" s="18">
        <v>44988</v>
      </c>
      <c r="B565" s="19" t="s">
        <v>15</v>
      </c>
      <c r="C565" s="20" t="s">
        <v>13</v>
      </c>
      <c r="D565" s="21">
        <v>208.55</v>
      </c>
      <c r="E565" s="21">
        <v>43.22</v>
      </c>
      <c r="F565" s="22">
        <v>10</v>
      </c>
      <c r="G565" s="20" t="s">
        <v>10</v>
      </c>
      <c r="H565" s="20" t="s">
        <v>582</v>
      </c>
      <c r="I565" s="23">
        <f t="shared" si="16"/>
        <v>20.855</v>
      </c>
      <c r="J565" s="28">
        <f t="shared" si="17"/>
        <v>1</v>
      </c>
    </row>
    <row r="566" spans="1:10" ht="15.75" customHeight="1" x14ac:dyDescent="0.3">
      <c r="A566" s="18">
        <v>45181</v>
      </c>
      <c r="B566" s="19" t="s">
        <v>8</v>
      </c>
      <c r="C566" s="20" t="s">
        <v>16</v>
      </c>
      <c r="D566" s="21">
        <v>162.46</v>
      </c>
      <c r="E566" s="21">
        <v>37.89</v>
      </c>
      <c r="F566" s="22">
        <v>1</v>
      </c>
      <c r="G566" s="20" t="s">
        <v>10</v>
      </c>
      <c r="H566" s="20" t="s">
        <v>583</v>
      </c>
      <c r="I566" s="23">
        <f t="shared" si="16"/>
        <v>162.46</v>
      </c>
      <c r="J566" s="28">
        <f t="shared" si="17"/>
        <v>1</v>
      </c>
    </row>
    <row r="567" spans="1:10" ht="15.75" customHeight="1" x14ac:dyDescent="0.3">
      <c r="A567" s="18">
        <v>45275</v>
      </c>
      <c r="B567" s="19" t="s">
        <v>21</v>
      </c>
      <c r="C567" s="20" t="s">
        <v>23</v>
      </c>
      <c r="D567" s="21">
        <v>470.46</v>
      </c>
      <c r="E567" s="21">
        <v>222.01</v>
      </c>
      <c r="F567" s="22">
        <v>12</v>
      </c>
      <c r="G567" s="20" t="s">
        <v>17</v>
      </c>
      <c r="H567" s="20" t="s">
        <v>584</v>
      </c>
      <c r="I567" s="23">
        <f t="shared" si="16"/>
        <v>39.204999999999998</v>
      </c>
      <c r="J567" s="28">
        <f t="shared" si="17"/>
        <v>0</v>
      </c>
    </row>
    <row r="568" spans="1:10" ht="15.75" customHeight="1" x14ac:dyDescent="0.3">
      <c r="A568" s="18">
        <v>45002</v>
      </c>
      <c r="B568" s="19" t="s">
        <v>8</v>
      </c>
      <c r="C568" s="20" t="s">
        <v>38</v>
      </c>
      <c r="D568" s="21">
        <v>360.97</v>
      </c>
      <c r="E568" s="21">
        <v>106.68</v>
      </c>
      <c r="F568" s="22">
        <v>4</v>
      </c>
      <c r="G568" s="20" t="s">
        <v>10</v>
      </c>
      <c r="H568" s="20" t="s">
        <v>585</v>
      </c>
      <c r="I568" s="23">
        <f t="shared" si="16"/>
        <v>90.242500000000007</v>
      </c>
      <c r="J568" s="28">
        <f t="shared" si="17"/>
        <v>1</v>
      </c>
    </row>
    <row r="569" spans="1:10" ht="15.75" customHeight="1" x14ac:dyDescent="0.3">
      <c r="A569" s="18">
        <v>45167</v>
      </c>
      <c r="B569" s="19" t="s">
        <v>12</v>
      </c>
      <c r="C569" s="20" t="s">
        <v>13</v>
      </c>
      <c r="D569" s="21">
        <v>228.38</v>
      </c>
      <c r="E569" s="21">
        <v>88.43</v>
      </c>
      <c r="F569" s="22">
        <v>2</v>
      </c>
      <c r="G569" s="20" t="s">
        <v>10</v>
      </c>
      <c r="H569" s="20" t="s">
        <v>586</v>
      </c>
      <c r="I569" s="23">
        <f t="shared" si="16"/>
        <v>114.19</v>
      </c>
      <c r="J569" s="28">
        <f t="shared" si="17"/>
        <v>1</v>
      </c>
    </row>
    <row r="570" spans="1:10" ht="15.75" customHeight="1" x14ac:dyDescent="0.3">
      <c r="A570" s="18">
        <v>45072</v>
      </c>
      <c r="B570" s="19" t="s">
        <v>21</v>
      </c>
      <c r="C570" s="20" t="s">
        <v>23</v>
      </c>
      <c r="D570" s="21">
        <v>173.28</v>
      </c>
      <c r="E570" s="21">
        <v>48.05</v>
      </c>
      <c r="F570" s="22">
        <v>2</v>
      </c>
      <c r="G570" s="20" t="s">
        <v>17</v>
      </c>
      <c r="H570" s="20" t="s">
        <v>587</v>
      </c>
      <c r="I570" s="23">
        <f t="shared" si="16"/>
        <v>86.64</v>
      </c>
      <c r="J570" s="28">
        <f t="shared" si="17"/>
        <v>0</v>
      </c>
    </row>
    <row r="571" spans="1:10" ht="15.75" customHeight="1" x14ac:dyDescent="0.3">
      <c r="A571" s="18">
        <v>44990</v>
      </c>
      <c r="B571" s="19" t="s">
        <v>15</v>
      </c>
      <c r="C571" s="20" t="s">
        <v>38</v>
      </c>
      <c r="D571" s="21">
        <v>373.69</v>
      </c>
      <c r="E571" s="21">
        <v>318.83999999999997</v>
      </c>
      <c r="F571" s="22">
        <v>4</v>
      </c>
      <c r="G571" s="20" t="s">
        <v>17</v>
      </c>
      <c r="H571" s="20" t="s">
        <v>588</v>
      </c>
      <c r="I571" s="23">
        <f t="shared" si="16"/>
        <v>93.422499999999999</v>
      </c>
      <c r="J571" s="28">
        <f t="shared" si="17"/>
        <v>0</v>
      </c>
    </row>
    <row r="572" spans="1:10" ht="15.75" customHeight="1" x14ac:dyDescent="0.3">
      <c r="A572" s="18">
        <v>45084</v>
      </c>
      <c r="B572" s="19" t="s">
        <v>15</v>
      </c>
      <c r="C572" s="20" t="s">
        <v>38</v>
      </c>
      <c r="D572" s="21">
        <v>281.67</v>
      </c>
      <c r="E572" s="21">
        <v>77.84</v>
      </c>
      <c r="F572" s="22">
        <v>3</v>
      </c>
      <c r="G572" s="20" t="s">
        <v>10</v>
      </c>
      <c r="H572" s="20" t="s">
        <v>589</v>
      </c>
      <c r="I572" s="23">
        <f t="shared" si="16"/>
        <v>93.89</v>
      </c>
      <c r="J572" s="28">
        <f t="shared" si="17"/>
        <v>1</v>
      </c>
    </row>
    <row r="573" spans="1:10" ht="15.75" customHeight="1" x14ac:dyDescent="0.3">
      <c r="A573" s="18">
        <v>45140</v>
      </c>
      <c r="B573" s="19" t="s">
        <v>15</v>
      </c>
      <c r="C573" s="20" t="s">
        <v>9</v>
      </c>
      <c r="D573" s="21">
        <v>202.31</v>
      </c>
      <c r="E573" s="21">
        <v>76.59</v>
      </c>
      <c r="F573" s="22">
        <v>3</v>
      </c>
      <c r="G573" s="20" t="s">
        <v>10</v>
      </c>
      <c r="H573" s="20" t="s">
        <v>590</v>
      </c>
      <c r="I573" s="23">
        <f t="shared" si="16"/>
        <v>67.436666666666667</v>
      </c>
      <c r="J573" s="28">
        <f t="shared" si="17"/>
        <v>1</v>
      </c>
    </row>
    <row r="574" spans="1:10" ht="15.75" customHeight="1" x14ac:dyDescent="0.3">
      <c r="A574" s="18">
        <v>44947</v>
      </c>
      <c r="B574" s="19" t="s">
        <v>12</v>
      </c>
      <c r="C574" s="20" t="s">
        <v>16</v>
      </c>
      <c r="D574" s="21">
        <v>482.1</v>
      </c>
      <c r="E574" s="21">
        <v>344.6</v>
      </c>
      <c r="F574" s="22">
        <v>6</v>
      </c>
      <c r="G574" s="20" t="s">
        <v>10</v>
      </c>
      <c r="H574" s="20" t="s">
        <v>591</v>
      </c>
      <c r="I574" s="23">
        <f t="shared" si="16"/>
        <v>80.350000000000009</v>
      </c>
      <c r="J574" s="28">
        <f t="shared" si="17"/>
        <v>1</v>
      </c>
    </row>
    <row r="575" spans="1:10" ht="15.75" customHeight="1" x14ac:dyDescent="0.3">
      <c r="A575" s="18">
        <v>45034</v>
      </c>
      <c r="B575" s="19" t="s">
        <v>21</v>
      </c>
      <c r="C575" s="20" t="s">
        <v>23</v>
      </c>
      <c r="D575" s="21">
        <v>132.68</v>
      </c>
      <c r="E575" s="21">
        <v>29.76</v>
      </c>
      <c r="F575" s="22">
        <v>4</v>
      </c>
      <c r="G575" s="20" t="s">
        <v>17</v>
      </c>
      <c r="H575" s="20" t="s">
        <v>592</v>
      </c>
      <c r="I575" s="23">
        <f t="shared" si="16"/>
        <v>33.17</v>
      </c>
      <c r="J575" s="28">
        <f t="shared" si="17"/>
        <v>0</v>
      </c>
    </row>
    <row r="576" spans="1:10" ht="15.75" customHeight="1" x14ac:dyDescent="0.3">
      <c r="A576" s="18">
        <v>45206</v>
      </c>
      <c r="B576" s="19" t="s">
        <v>15</v>
      </c>
      <c r="C576" s="20" t="s">
        <v>23</v>
      </c>
      <c r="D576" s="21">
        <v>75.489999999999995</v>
      </c>
      <c r="E576" s="21">
        <v>25.45</v>
      </c>
      <c r="F576" s="22">
        <v>1</v>
      </c>
      <c r="G576" s="20" t="s">
        <v>17</v>
      </c>
      <c r="H576" s="20" t="s">
        <v>593</v>
      </c>
      <c r="I576" s="23">
        <f t="shared" si="16"/>
        <v>75.489999999999995</v>
      </c>
      <c r="J576" s="28">
        <f t="shared" si="17"/>
        <v>0</v>
      </c>
    </row>
    <row r="577" spans="1:10" ht="15.75" customHeight="1" x14ac:dyDescent="0.3">
      <c r="A577" s="18">
        <v>45161</v>
      </c>
      <c r="B577" s="19" t="s">
        <v>15</v>
      </c>
      <c r="C577" s="20" t="s">
        <v>9</v>
      </c>
      <c r="D577" s="21">
        <v>422.47</v>
      </c>
      <c r="E577" s="21">
        <v>86.6</v>
      </c>
      <c r="F577" s="22">
        <v>7</v>
      </c>
      <c r="G577" s="20" t="s">
        <v>10</v>
      </c>
      <c r="H577" s="20" t="s">
        <v>594</v>
      </c>
      <c r="I577" s="23">
        <f t="shared" si="16"/>
        <v>60.352857142857147</v>
      </c>
      <c r="J577" s="28">
        <f t="shared" si="17"/>
        <v>1</v>
      </c>
    </row>
    <row r="578" spans="1:10" ht="15.75" customHeight="1" x14ac:dyDescent="0.3">
      <c r="A578" s="18">
        <v>45044</v>
      </c>
      <c r="B578" s="19" t="s">
        <v>21</v>
      </c>
      <c r="C578" s="20" t="s">
        <v>26</v>
      </c>
      <c r="D578" s="21">
        <v>485.8</v>
      </c>
      <c r="E578" s="21">
        <v>104.17</v>
      </c>
      <c r="F578" s="22">
        <v>5</v>
      </c>
      <c r="G578" s="20" t="s">
        <v>17</v>
      </c>
      <c r="H578" s="20" t="s">
        <v>595</v>
      </c>
      <c r="I578" s="23">
        <f t="shared" ref="I578:I641" si="18">IF(F578=0, 0, D578/F578)</f>
        <v>97.16</v>
      </c>
      <c r="J578" s="28">
        <f t="shared" si="17"/>
        <v>0</v>
      </c>
    </row>
    <row r="579" spans="1:10" ht="15.75" customHeight="1" x14ac:dyDescent="0.3">
      <c r="A579" s="18">
        <v>45221</v>
      </c>
      <c r="B579" s="19" t="s">
        <v>8</v>
      </c>
      <c r="C579" s="20" t="s">
        <v>9</v>
      </c>
      <c r="D579" s="21">
        <v>288.01</v>
      </c>
      <c r="E579" s="21">
        <v>87.37</v>
      </c>
      <c r="F579" s="22">
        <v>4</v>
      </c>
      <c r="G579" s="20" t="s">
        <v>10</v>
      </c>
      <c r="H579" s="20" t="s">
        <v>596</v>
      </c>
      <c r="I579" s="23">
        <f t="shared" si="18"/>
        <v>72.002499999999998</v>
      </c>
      <c r="J579" s="28">
        <f t="shared" ref="J579:J642" si="19">IF(G579="Returning", 1, 0)</f>
        <v>1</v>
      </c>
    </row>
    <row r="580" spans="1:10" ht="15.75" customHeight="1" x14ac:dyDescent="0.3">
      <c r="A580" s="18">
        <v>45252</v>
      </c>
      <c r="B580" s="19" t="s">
        <v>8</v>
      </c>
      <c r="C580" s="20" t="s">
        <v>38</v>
      </c>
      <c r="D580" s="21">
        <v>396.01</v>
      </c>
      <c r="E580" s="21">
        <v>289.14</v>
      </c>
      <c r="F580" s="22">
        <v>5</v>
      </c>
      <c r="G580" s="20" t="s">
        <v>10</v>
      </c>
      <c r="H580" s="20" t="s">
        <v>597</v>
      </c>
      <c r="I580" s="23">
        <f t="shared" si="18"/>
        <v>79.201999999999998</v>
      </c>
      <c r="J580" s="28">
        <f t="shared" si="19"/>
        <v>1</v>
      </c>
    </row>
    <row r="581" spans="1:10" ht="15.75" customHeight="1" x14ac:dyDescent="0.3">
      <c r="A581" s="18">
        <v>45246</v>
      </c>
      <c r="B581" s="19" t="s">
        <v>12</v>
      </c>
      <c r="C581" s="20" t="s">
        <v>38</v>
      </c>
      <c r="D581" s="21">
        <v>472.28</v>
      </c>
      <c r="E581" s="21">
        <v>143.30000000000001</v>
      </c>
      <c r="F581" s="22">
        <v>6</v>
      </c>
      <c r="G581" s="20" t="s">
        <v>17</v>
      </c>
      <c r="H581" s="20" t="s">
        <v>297</v>
      </c>
      <c r="I581" s="23">
        <f t="shared" si="18"/>
        <v>78.713333333333324</v>
      </c>
      <c r="J581" s="28">
        <f t="shared" si="19"/>
        <v>0</v>
      </c>
    </row>
    <row r="582" spans="1:10" ht="15.75" customHeight="1" x14ac:dyDescent="0.3">
      <c r="A582" s="18">
        <v>45097</v>
      </c>
      <c r="B582" s="19" t="s">
        <v>12</v>
      </c>
      <c r="C582" s="20" t="s">
        <v>23</v>
      </c>
      <c r="D582" s="21">
        <v>185.16</v>
      </c>
      <c r="E582" s="21">
        <v>114.85</v>
      </c>
      <c r="F582" s="22">
        <v>6</v>
      </c>
      <c r="G582" s="20" t="s">
        <v>17</v>
      </c>
      <c r="H582" s="20" t="s">
        <v>598</v>
      </c>
      <c r="I582" s="23">
        <f t="shared" si="18"/>
        <v>30.86</v>
      </c>
      <c r="J582" s="28">
        <f t="shared" si="19"/>
        <v>0</v>
      </c>
    </row>
    <row r="583" spans="1:10" ht="15.75" customHeight="1" x14ac:dyDescent="0.3">
      <c r="A583" s="18">
        <v>45162</v>
      </c>
      <c r="B583" s="19" t="s">
        <v>15</v>
      </c>
      <c r="C583" s="20" t="s">
        <v>23</v>
      </c>
      <c r="D583" s="21">
        <v>250.51</v>
      </c>
      <c r="E583" s="21">
        <v>198.14</v>
      </c>
      <c r="F583" s="22">
        <v>2</v>
      </c>
      <c r="G583" s="20" t="s">
        <v>10</v>
      </c>
      <c r="H583" s="20" t="s">
        <v>599</v>
      </c>
      <c r="I583" s="23">
        <f t="shared" si="18"/>
        <v>125.255</v>
      </c>
      <c r="J583" s="28">
        <f t="shared" si="19"/>
        <v>1</v>
      </c>
    </row>
    <row r="584" spans="1:10" ht="15.75" customHeight="1" x14ac:dyDescent="0.3">
      <c r="A584" s="18">
        <v>45046</v>
      </c>
      <c r="B584" s="19" t="s">
        <v>15</v>
      </c>
      <c r="C584" s="20" t="s">
        <v>26</v>
      </c>
      <c r="D584" s="21">
        <v>60.4</v>
      </c>
      <c r="E584" s="21">
        <v>14.28</v>
      </c>
      <c r="F584" s="22">
        <v>0</v>
      </c>
      <c r="G584" s="20" t="s">
        <v>17</v>
      </c>
      <c r="H584" s="20" t="s">
        <v>600</v>
      </c>
      <c r="I584" s="23">
        <f t="shared" si="18"/>
        <v>0</v>
      </c>
      <c r="J584" s="28">
        <f t="shared" si="19"/>
        <v>0</v>
      </c>
    </row>
    <row r="585" spans="1:10" ht="15.75" customHeight="1" x14ac:dyDescent="0.3">
      <c r="A585" s="18">
        <v>45072</v>
      </c>
      <c r="B585" s="19" t="s">
        <v>21</v>
      </c>
      <c r="C585" s="20" t="s">
        <v>16</v>
      </c>
      <c r="D585" s="21">
        <v>460.35</v>
      </c>
      <c r="E585" s="21">
        <v>191.59</v>
      </c>
      <c r="F585" s="22">
        <v>10</v>
      </c>
      <c r="G585" s="20" t="s">
        <v>10</v>
      </c>
      <c r="H585" s="20" t="s">
        <v>601</v>
      </c>
      <c r="I585" s="23">
        <f t="shared" si="18"/>
        <v>46.035000000000004</v>
      </c>
      <c r="J585" s="28">
        <f t="shared" si="19"/>
        <v>1</v>
      </c>
    </row>
    <row r="586" spans="1:10" ht="15.75" customHeight="1" x14ac:dyDescent="0.3">
      <c r="A586" s="18">
        <v>45088</v>
      </c>
      <c r="B586" s="19" t="s">
        <v>15</v>
      </c>
      <c r="C586" s="20" t="s">
        <v>23</v>
      </c>
      <c r="D586" s="21">
        <v>130.71</v>
      </c>
      <c r="E586" s="21">
        <v>44.16</v>
      </c>
      <c r="F586" s="22">
        <v>3</v>
      </c>
      <c r="G586" s="20" t="s">
        <v>10</v>
      </c>
      <c r="H586" s="20" t="s">
        <v>602</v>
      </c>
      <c r="I586" s="23">
        <f t="shared" si="18"/>
        <v>43.57</v>
      </c>
      <c r="J586" s="28">
        <f t="shared" si="19"/>
        <v>1</v>
      </c>
    </row>
    <row r="587" spans="1:10" ht="15.75" customHeight="1" x14ac:dyDescent="0.3">
      <c r="A587" s="18">
        <v>45038</v>
      </c>
      <c r="B587" s="19" t="s">
        <v>12</v>
      </c>
      <c r="C587" s="20" t="s">
        <v>16</v>
      </c>
      <c r="D587" s="21">
        <v>94.15</v>
      </c>
      <c r="E587" s="21">
        <v>24.35</v>
      </c>
      <c r="F587" s="22">
        <v>3</v>
      </c>
      <c r="G587" s="20" t="s">
        <v>17</v>
      </c>
      <c r="H587" s="20" t="s">
        <v>603</v>
      </c>
      <c r="I587" s="23">
        <f t="shared" si="18"/>
        <v>31.383333333333336</v>
      </c>
      <c r="J587" s="28">
        <f t="shared" si="19"/>
        <v>0</v>
      </c>
    </row>
    <row r="588" spans="1:10" ht="15.75" customHeight="1" x14ac:dyDescent="0.3">
      <c r="A588" s="18">
        <v>45048</v>
      </c>
      <c r="B588" s="19" t="s">
        <v>12</v>
      </c>
      <c r="C588" s="20" t="s">
        <v>16</v>
      </c>
      <c r="D588" s="21">
        <v>272.3</v>
      </c>
      <c r="E588" s="21">
        <v>80.209999999999994</v>
      </c>
      <c r="F588" s="22">
        <v>6</v>
      </c>
      <c r="G588" s="20" t="s">
        <v>17</v>
      </c>
      <c r="H588" s="20" t="s">
        <v>604</v>
      </c>
      <c r="I588" s="23">
        <f t="shared" si="18"/>
        <v>45.383333333333333</v>
      </c>
      <c r="J588" s="28">
        <f t="shared" si="19"/>
        <v>0</v>
      </c>
    </row>
    <row r="589" spans="1:10" ht="15.75" customHeight="1" x14ac:dyDescent="0.3">
      <c r="A589" s="18">
        <v>45214</v>
      </c>
      <c r="B589" s="19" t="s">
        <v>21</v>
      </c>
      <c r="C589" s="20" t="s">
        <v>23</v>
      </c>
      <c r="D589" s="21">
        <v>263.56</v>
      </c>
      <c r="E589" s="21">
        <v>66.61</v>
      </c>
      <c r="F589" s="22">
        <v>25</v>
      </c>
      <c r="G589" s="20" t="s">
        <v>10</v>
      </c>
      <c r="H589" s="20" t="s">
        <v>605</v>
      </c>
      <c r="I589" s="23">
        <f t="shared" si="18"/>
        <v>10.542400000000001</v>
      </c>
      <c r="J589" s="28">
        <f t="shared" si="19"/>
        <v>1</v>
      </c>
    </row>
    <row r="590" spans="1:10" ht="15.75" customHeight="1" x14ac:dyDescent="0.3">
      <c r="A590" s="18">
        <v>45147</v>
      </c>
      <c r="B590" s="19" t="s">
        <v>8</v>
      </c>
      <c r="C590" s="20" t="s">
        <v>26</v>
      </c>
      <c r="D590" s="21">
        <v>405.89</v>
      </c>
      <c r="E590" s="21">
        <v>155.97999999999999</v>
      </c>
      <c r="F590" s="22">
        <v>9</v>
      </c>
      <c r="G590" s="20" t="s">
        <v>10</v>
      </c>
      <c r="H590" s="20" t="s">
        <v>606</v>
      </c>
      <c r="I590" s="23">
        <f t="shared" si="18"/>
        <v>45.098888888888887</v>
      </c>
      <c r="J590" s="28">
        <f t="shared" si="19"/>
        <v>1</v>
      </c>
    </row>
    <row r="591" spans="1:10" ht="15.75" customHeight="1" x14ac:dyDescent="0.3">
      <c r="A591" s="18">
        <v>45237</v>
      </c>
      <c r="B591" s="19" t="s">
        <v>21</v>
      </c>
      <c r="C591" s="20" t="s">
        <v>9</v>
      </c>
      <c r="D591" s="21">
        <v>243.12</v>
      </c>
      <c r="E591" s="21">
        <v>191.42</v>
      </c>
      <c r="F591" s="22">
        <v>3</v>
      </c>
      <c r="G591" s="20" t="s">
        <v>17</v>
      </c>
      <c r="H591" s="20" t="s">
        <v>607</v>
      </c>
      <c r="I591" s="23">
        <f t="shared" si="18"/>
        <v>81.040000000000006</v>
      </c>
      <c r="J591" s="28">
        <f t="shared" si="19"/>
        <v>0</v>
      </c>
    </row>
    <row r="592" spans="1:10" ht="15.75" customHeight="1" x14ac:dyDescent="0.3">
      <c r="A592" s="18">
        <v>45274</v>
      </c>
      <c r="B592" s="19" t="s">
        <v>12</v>
      </c>
      <c r="C592" s="20" t="s">
        <v>13</v>
      </c>
      <c r="D592" s="21">
        <v>127.23</v>
      </c>
      <c r="E592" s="21">
        <v>29.31</v>
      </c>
      <c r="F592" s="22">
        <v>1</v>
      </c>
      <c r="G592" s="20" t="s">
        <v>17</v>
      </c>
      <c r="H592" s="20" t="s">
        <v>608</v>
      </c>
      <c r="I592" s="23">
        <f t="shared" si="18"/>
        <v>127.23</v>
      </c>
      <c r="J592" s="28">
        <f t="shared" si="19"/>
        <v>0</v>
      </c>
    </row>
    <row r="593" spans="1:10" ht="15.75" customHeight="1" x14ac:dyDescent="0.3">
      <c r="A593" s="18">
        <v>44933</v>
      </c>
      <c r="B593" s="19" t="s">
        <v>21</v>
      </c>
      <c r="C593" s="20" t="s">
        <v>26</v>
      </c>
      <c r="D593" s="21">
        <v>447.52</v>
      </c>
      <c r="E593" s="21">
        <v>168.23</v>
      </c>
      <c r="F593" s="22">
        <v>4</v>
      </c>
      <c r="G593" s="20" t="s">
        <v>10</v>
      </c>
      <c r="H593" s="20" t="s">
        <v>609</v>
      </c>
      <c r="I593" s="23">
        <f t="shared" si="18"/>
        <v>111.88</v>
      </c>
      <c r="J593" s="28">
        <f t="shared" si="19"/>
        <v>1</v>
      </c>
    </row>
    <row r="594" spans="1:10" ht="15.75" customHeight="1" x14ac:dyDescent="0.3">
      <c r="A594" s="18">
        <v>45137</v>
      </c>
      <c r="B594" s="19" t="s">
        <v>15</v>
      </c>
      <c r="C594" s="20" t="s">
        <v>16</v>
      </c>
      <c r="D594" s="21">
        <v>77.209999999999994</v>
      </c>
      <c r="E594" s="21">
        <v>25.56</v>
      </c>
      <c r="F594" s="22">
        <v>0</v>
      </c>
      <c r="G594" s="20" t="s">
        <v>17</v>
      </c>
      <c r="H594" s="20" t="s">
        <v>610</v>
      </c>
      <c r="I594" s="23">
        <f t="shared" si="18"/>
        <v>0</v>
      </c>
      <c r="J594" s="28">
        <f t="shared" si="19"/>
        <v>0</v>
      </c>
    </row>
    <row r="595" spans="1:10" ht="15.75" customHeight="1" x14ac:dyDescent="0.3">
      <c r="A595" s="18">
        <v>45154</v>
      </c>
      <c r="B595" s="19" t="s">
        <v>12</v>
      </c>
      <c r="C595" s="20" t="s">
        <v>38</v>
      </c>
      <c r="D595" s="21">
        <v>323.25</v>
      </c>
      <c r="E595" s="21">
        <v>68.5</v>
      </c>
      <c r="F595" s="22">
        <v>3</v>
      </c>
      <c r="G595" s="20" t="s">
        <v>10</v>
      </c>
      <c r="H595" s="20" t="s">
        <v>611</v>
      </c>
      <c r="I595" s="23">
        <f t="shared" si="18"/>
        <v>107.75</v>
      </c>
      <c r="J595" s="28">
        <f t="shared" si="19"/>
        <v>1</v>
      </c>
    </row>
    <row r="596" spans="1:10" ht="15.75" customHeight="1" x14ac:dyDescent="0.3">
      <c r="A596" s="18">
        <v>44959</v>
      </c>
      <c r="B596" s="19" t="s">
        <v>15</v>
      </c>
      <c r="C596" s="20" t="s">
        <v>9</v>
      </c>
      <c r="D596" s="21">
        <v>474.51</v>
      </c>
      <c r="E596" s="21">
        <v>111.43</v>
      </c>
      <c r="F596" s="22">
        <v>5</v>
      </c>
      <c r="G596" s="20" t="s">
        <v>10</v>
      </c>
      <c r="H596" s="20" t="s">
        <v>612</v>
      </c>
      <c r="I596" s="23">
        <f t="shared" si="18"/>
        <v>94.902000000000001</v>
      </c>
      <c r="J596" s="28">
        <f t="shared" si="19"/>
        <v>1</v>
      </c>
    </row>
    <row r="597" spans="1:10" ht="15.75" customHeight="1" x14ac:dyDescent="0.3">
      <c r="A597" s="18">
        <v>45116</v>
      </c>
      <c r="B597" s="19" t="s">
        <v>21</v>
      </c>
      <c r="C597" s="20" t="s">
        <v>38</v>
      </c>
      <c r="D597" s="21">
        <v>73.44</v>
      </c>
      <c r="E597" s="21">
        <v>17.829999999999998</v>
      </c>
      <c r="F597" s="22">
        <v>0</v>
      </c>
      <c r="G597" s="20" t="s">
        <v>10</v>
      </c>
      <c r="H597" s="20" t="s">
        <v>613</v>
      </c>
      <c r="I597" s="23">
        <f t="shared" si="18"/>
        <v>0</v>
      </c>
      <c r="J597" s="28">
        <f t="shared" si="19"/>
        <v>1</v>
      </c>
    </row>
    <row r="598" spans="1:10" ht="15.75" customHeight="1" x14ac:dyDescent="0.3">
      <c r="A598" s="18">
        <v>44973</v>
      </c>
      <c r="B598" s="19" t="s">
        <v>12</v>
      </c>
      <c r="C598" s="20" t="s">
        <v>9</v>
      </c>
      <c r="D598" s="21">
        <v>278.77</v>
      </c>
      <c r="E598" s="21">
        <v>76.489999999999995</v>
      </c>
      <c r="F598" s="22">
        <v>3</v>
      </c>
      <c r="G598" s="20" t="s">
        <v>10</v>
      </c>
      <c r="H598" s="20" t="s">
        <v>614</v>
      </c>
      <c r="I598" s="23">
        <f t="shared" si="18"/>
        <v>92.923333333333332</v>
      </c>
      <c r="J598" s="28">
        <f t="shared" si="19"/>
        <v>1</v>
      </c>
    </row>
    <row r="599" spans="1:10" ht="15.75" customHeight="1" x14ac:dyDescent="0.3">
      <c r="A599" s="18">
        <v>45119</v>
      </c>
      <c r="B599" s="19" t="s">
        <v>15</v>
      </c>
      <c r="C599" s="20" t="s">
        <v>23</v>
      </c>
      <c r="D599" s="21">
        <v>73.739999999999995</v>
      </c>
      <c r="E599" s="21">
        <v>30.48</v>
      </c>
      <c r="F599" s="22">
        <v>1</v>
      </c>
      <c r="G599" s="20" t="s">
        <v>17</v>
      </c>
      <c r="H599" s="20" t="s">
        <v>615</v>
      </c>
      <c r="I599" s="23">
        <f t="shared" si="18"/>
        <v>73.739999999999995</v>
      </c>
      <c r="J599" s="28">
        <f t="shared" si="19"/>
        <v>0</v>
      </c>
    </row>
    <row r="600" spans="1:10" ht="15.75" customHeight="1" x14ac:dyDescent="0.3">
      <c r="A600" s="18">
        <v>45090</v>
      </c>
      <c r="B600" s="19" t="s">
        <v>8</v>
      </c>
      <c r="C600" s="20" t="s">
        <v>26</v>
      </c>
      <c r="D600" s="21">
        <v>137.13999999999999</v>
      </c>
      <c r="E600" s="21">
        <v>49.4</v>
      </c>
      <c r="F600" s="22">
        <v>8</v>
      </c>
      <c r="G600" s="20" t="s">
        <v>17</v>
      </c>
      <c r="H600" s="20" t="s">
        <v>616</v>
      </c>
      <c r="I600" s="23">
        <f t="shared" si="18"/>
        <v>17.142499999999998</v>
      </c>
      <c r="J600" s="28">
        <f t="shared" si="19"/>
        <v>0</v>
      </c>
    </row>
    <row r="601" spans="1:10" ht="15.75" customHeight="1" x14ac:dyDescent="0.3">
      <c r="A601" s="18">
        <v>45099</v>
      </c>
      <c r="B601" s="19" t="s">
        <v>15</v>
      </c>
      <c r="C601" s="20" t="s">
        <v>26</v>
      </c>
      <c r="D601" s="21">
        <v>185.31</v>
      </c>
      <c r="E601" s="21">
        <v>162.88</v>
      </c>
      <c r="F601" s="22">
        <v>4</v>
      </c>
      <c r="G601" s="20" t="s">
        <v>10</v>
      </c>
      <c r="H601" s="20" t="s">
        <v>617</v>
      </c>
      <c r="I601" s="23">
        <f t="shared" si="18"/>
        <v>46.327500000000001</v>
      </c>
      <c r="J601" s="28">
        <f t="shared" si="19"/>
        <v>1</v>
      </c>
    </row>
    <row r="602" spans="1:10" ht="15.75" customHeight="1" x14ac:dyDescent="0.3">
      <c r="A602" s="18">
        <v>45042</v>
      </c>
      <c r="B602" s="19" t="s">
        <v>8</v>
      </c>
      <c r="C602" s="20" t="s">
        <v>16</v>
      </c>
      <c r="D602" s="21">
        <v>167.31</v>
      </c>
      <c r="E602" s="21">
        <v>48.09</v>
      </c>
      <c r="F602" s="22">
        <v>2</v>
      </c>
      <c r="G602" s="20" t="s">
        <v>10</v>
      </c>
      <c r="H602" s="20" t="s">
        <v>618</v>
      </c>
      <c r="I602" s="23">
        <f t="shared" si="18"/>
        <v>83.655000000000001</v>
      </c>
      <c r="J602" s="28">
        <f t="shared" si="19"/>
        <v>1</v>
      </c>
    </row>
    <row r="603" spans="1:10" ht="15.75" customHeight="1" x14ac:dyDescent="0.3">
      <c r="A603" s="18">
        <v>45028</v>
      </c>
      <c r="B603" s="19" t="s">
        <v>8</v>
      </c>
      <c r="C603" s="20" t="s">
        <v>13</v>
      </c>
      <c r="D603" s="21">
        <v>438</v>
      </c>
      <c r="E603" s="21">
        <v>174.44</v>
      </c>
      <c r="F603" s="22">
        <v>10</v>
      </c>
      <c r="G603" s="20" t="s">
        <v>10</v>
      </c>
      <c r="H603" s="20" t="s">
        <v>619</v>
      </c>
      <c r="I603" s="23">
        <f t="shared" si="18"/>
        <v>43.8</v>
      </c>
      <c r="J603" s="28">
        <f t="shared" si="19"/>
        <v>1</v>
      </c>
    </row>
    <row r="604" spans="1:10" ht="15.75" customHeight="1" x14ac:dyDescent="0.3">
      <c r="A604" s="18">
        <v>45078</v>
      </c>
      <c r="B604" s="19" t="s">
        <v>12</v>
      </c>
      <c r="C604" s="20" t="s">
        <v>16</v>
      </c>
      <c r="D604" s="21">
        <v>255.87</v>
      </c>
      <c r="E604" s="21">
        <v>193.06</v>
      </c>
      <c r="F604" s="22">
        <v>2</v>
      </c>
      <c r="G604" s="20" t="s">
        <v>17</v>
      </c>
      <c r="H604" s="20" t="s">
        <v>620</v>
      </c>
      <c r="I604" s="23">
        <f t="shared" si="18"/>
        <v>127.935</v>
      </c>
      <c r="J604" s="28">
        <f t="shared" si="19"/>
        <v>0</v>
      </c>
    </row>
    <row r="605" spans="1:10" ht="15.75" customHeight="1" x14ac:dyDescent="0.3">
      <c r="A605" s="18">
        <v>44980</v>
      </c>
      <c r="B605" s="19" t="s">
        <v>15</v>
      </c>
      <c r="C605" s="20" t="s">
        <v>13</v>
      </c>
      <c r="D605" s="21">
        <v>319.22000000000003</v>
      </c>
      <c r="E605" s="21">
        <v>154.05000000000001</v>
      </c>
      <c r="F605" s="22">
        <v>15</v>
      </c>
      <c r="G605" s="20" t="s">
        <v>17</v>
      </c>
      <c r="H605" s="20" t="s">
        <v>621</v>
      </c>
      <c r="I605" s="23">
        <f t="shared" si="18"/>
        <v>21.281333333333336</v>
      </c>
      <c r="J605" s="28">
        <f t="shared" si="19"/>
        <v>0</v>
      </c>
    </row>
    <row r="606" spans="1:10" ht="15.75" customHeight="1" x14ac:dyDescent="0.3">
      <c r="A606" s="18">
        <v>45259</v>
      </c>
      <c r="B606" s="19" t="s">
        <v>15</v>
      </c>
      <c r="C606" s="20" t="s">
        <v>23</v>
      </c>
      <c r="D606" s="21">
        <v>210.97</v>
      </c>
      <c r="E606" s="21">
        <v>83.2</v>
      </c>
      <c r="F606" s="22">
        <v>4</v>
      </c>
      <c r="G606" s="20" t="s">
        <v>17</v>
      </c>
      <c r="H606" s="20" t="s">
        <v>622</v>
      </c>
      <c r="I606" s="23">
        <f t="shared" si="18"/>
        <v>52.7425</v>
      </c>
      <c r="J606" s="28">
        <f t="shared" si="19"/>
        <v>0</v>
      </c>
    </row>
    <row r="607" spans="1:10" ht="15.75" customHeight="1" x14ac:dyDescent="0.3">
      <c r="A607" s="18">
        <v>45069</v>
      </c>
      <c r="B607" s="19" t="s">
        <v>21</v>
      </c>
      <c r="C607" s="20" t="s">
        <v>9</v>
      </c>
      <c r="D607" s="21">
        <v>146.91</v>
      </c>
      <c r="E607" s="21">
        <v>50.7</v>
      </c>
      <c r="F607" s="22">
        <v>2</v>
      </c>
      <c r="G607" s="20" t="s">
        <v>17</v>
      </c>
      <c r="H607" s="20" t="s">
        <v>623</v>
      </c>
      <c r="I607" s="23">
        <f t="shared" si="18"/>
        <v>73.454999999999998</v>
      </c>
      <c r="J607" s="28">
        <f t="shared" si="19"/>
        <v>0</v>
      </c>
    </row>
    <row r="608" spans="1:10" ht="15.75" customHeight="1" x14ac:dyDescent="0.3">
      <c r="A608" s="18">
        <v>45176</v>
      </c>
      <c r="B608" s="19" t="s">
        <v>8</v>
      </c>
      <c r="C608" s="20" t="s">
        <v>38</v>
      </c>
      <c r="D608" s="21">
        <v>434.57</v>
      </c>
      <c r="E608" s="21">
        <v>255.38</v>
      </c>
      <c r="F608" s="22">
        <v>4</v>
      </c>
      <c r="G608" s="20" t="s">
        <v>17</v>
      </c>
      <c r="H608" s="20" t="s">
        <v>624</v>
      </c>
      <c r="I608" s="23">
        <f t="shared" si="18"/>
        <v>108.6425</v>
      </c>
      <c r="J608" s="28">
        <f t="shared" si="19"/>
        <v>0</v>
      </c>
    </row>
    <row r="609" spans="1:10" ht="15.75" customHeight="1" x14ac:dyDescent="0.3">
      <c r="A609" s="18">
        <v>45049</v>
      </c>
      <c r="B609" s="19" t="s">
        <v>12</v>
      </c>
      <c r="C609" s="20" t="s">
        <v>16</v>
      </c>
      <c r="D609" s="21">
        <v>114.96</v>
      </c>
      <c r="E609" s="21">
        <v>32.200000000000003</v>
      </c>
      <c r="F609" s="22">
        <v>6</v>
      </c>
      <c r="G609" s="20" t="s">
        <v>10</v>
      </c>
      <c r="H609" s="20" t="s">
        <v>625</v>
      </c>
      <c r="I609" s="23">
        <f t="shared" si="18"/>
        <v>19.16</v>
      </c>
      <c r="J609" s="28">
        <f t="shared" si="19"/>
        <v>1</v>
      </c>
    </row>
    <row r="610" spans="1:10" ht="15.75" customHeight="1" x14ac:dyDescent="0.3">
      <c r="A610" s="18">
        <v>45219</v>
      </c>
      <c r="B610" s="19" t="s">
        <v>12</v>
      </c>
      <c r="C610" s="20" t="s">
        <v>23</v>
      </c>
      <c r="D610" s="21">
        <v>378.14</v>
      </c>
      <c r="E610" s="21">
        <v>77.53</v>
      </c>
      <c r="F610" s="22">
        <v>5</v>
      </c>
      <c r="G610" s="20" t="s">
        <v>10</v>
      </c>
      <c r="H610" s="20" t="s">
        <v>626</v>
      </c>
      <c r="I610" s="23">
        <f t="shared" si="18"/>
        <v>75.628</v>
      </c>
      <c r="J610" s="28">
        <f t="shared" si="19"/>
        <v>1</v>
      </c>
    </row>
    <row r="611" spans="1:10" ht="15.75" customHeight="1" x14ac:dyDescent="0.3">
      <c r="A611" s="18">
        <v>45217</v>
      </c>
      <c r="B611" s="19" t="s">
        <v>12</v>
      </c>
      <c r="C611" s="20" t="s">
        <v>26</v>
      </c>
      <c r="D611" s="21">
        <v>417.04</v>
      </c>
      <c r="E611" s="21">
        <v>277.18</v>
      </c>
      <c r="F611" s="22">
        <v>5</v>
      </c>
      <c r="G611" s="20" t="s">
        <v>10</v>
      </c>
      <c r="H611" s="20" t="s">
        <v>627</v>
      </c>
      <c r="I611" s="23">
        <f t="shared" si="18"/>
        <v>83.408000000000001</v>
      </c>
      <c r="J611" s="28">
        <f t="shared" si="19"/>
        <v>1</v>
      </c>
    </row>
    <row r="612" spans="1:10" ht="15.75" customHeight="1" x14ac:dyDescent="0.3">
      <c r="A612" s="18">
        <v>45191</v>
      </c>
      <c r="B612" s="19" t="s">
        <v>8</v>
      </c>
      <c r="C612" s="20" t="s">
        <v>9</v>
      </c>
      <c r="D612" s="21">
        <v>247.59</v>
      </c>
      <c r="E612" s="21">
        <v>84.94</v>
      </c>
      <c r="F612" s="22">
        <v>4</v>
      </c>
      <c r="G612" s="20" t="s">
        <v>17</v>
      </c>
      <c r="H612" s="20" t="s">
        <v>628</v>
      </c>
      <c r="I612" s="23">
        <f t="shared" si="18"/>
        <v>61.897500000000001</v>
      </c>
      <c r="J612" s="28">
        <f t="shared" si="19"/>
        <v>0</v>
      </c>
    </row>
    <row r="613" spans="1:10" ht="15.75" customHeight="1" x14ac:dyDescent="0.3">
      <c r="A613" s="18">
        <v>45198</v>
      </c>
      <c r="B613" s="19" t="s">
        <v>21</v>
      </c>
      <c r="C613" s="20" t="s">
        <v>26</v>
      </c>
      <c r="D613" s="21">
        <v>73.81</v>
      </c>
      <c r="E613" s="21">
        <v>26.97</v>
      </c>
      <c r="F613" s="22">
        <v>1</v>
      </c>
      <c r="G613" s="20" t="s">
        <v>17</v>
      </c>
      <c r="H613" s="20" t="s">
        <v>629</v>
      </c>
      <c r="I613" s="23">
        <f t="shared" si="18"/>
        <v>73.81</v>
      </c>
      <c r="J613" s="28">
        <f t="shared" si="19"/>
        <v>0</v>
      </c>
    </row>
    <row r="614" spans="1:10" ht="15.75" customHeight="1" x14ac:dyDescent="0.3">
      <c r="A614" s="18">
        <v>45168</v>
      </c>
      <c r="B614" s="19" t="s">
        <v>8</v>
      </c>
      <c r="C614" s="20" t="s">
        <v>9</v>
      </c>
      <c r="D614" s="21">
        <v>106.5</v>
      </c>
      <c r="E614" s="21">
        <v>82.07</v>
      </c>
      <c r="F614" s="22">
        <v>2</v>
      </c>
      <c r="G614" s="20" t="s">
        <v>17</v>
      </c>
      <c r="H614" s="20" t="s">
        <v>630</v>
      </c>
      <c r="I614" s="23">
        <f t="shared" si="18"/>
        <v>53.25</v>
      </c>
      <c r="J614" s="28">
        <f t="shared" si="19"/>
        <v>0</v>
      </c>
    </row>
    <row r="615" spans="1:10" ht="15.75" customHeight="1" x14ac:dyDescent="0.3">
      <c r="A615" s="18">
        <v>45067</v>
      </c>
      <c r="B615" s="19" t="s">
        <v>8</v>
      </c>
      <c r="C615" s="20" t="s">
        <v>13</v>
      </c>
      <c r="D615" s="21">
        <v>398.59</v>
      </c>
      <c r="E615" s="21">
        <v>102.7</v>
      </c>
      <c r="F615" s="22">
        <v>11</v>
      </c>
      <c r="G615" s="20" t="s">
        <v>10</v>
      </c>
      <c r="H615" s="20" t="s">
        <v>631</v>
      </c>
      <c r="I615" s="23">
        <f t="shared" si="18"/>
        <v>36.235454545454544</v>
      </c>
      <c r="J615" s="28">
        <f t="shared" si="19"/>
        <v>1</v>
      </c>
    </row>
    <row r="616" spans="1:10" ht="15.75" customHeight="1" x14ac:dyDescent="0.3">
      <c r="A616" s="18">
        <v>45051</v>
      </c>
      <c r="B616" s="19" t="s">
        <v>8</v>
      </c>
      <c r="C616" s="20" t="s">
        <v>16</v>
      </c>
      <c r="D616" s="21">
        <v>347.55</v>
      </c>
      <c r="E616" s="21">
        <v>69.84</v>
      </c>
      <c r="F616" s="22">
        <v>3</v>
      </c>
      <c r="G616" s="20" t="s">
        <v>10</v>
      </c>
      <c r="H616" s="20" t="s">
        <v>632</v>
      </c>
      <c r="I616" s="23">
        <f t="shared" si="18"/>
        <v>115.85000000000001</v>
      </c>
      <c r="J616" s="28">
        <f t="shared" si="19"/>
        <v>1</v>
      </c>
    </row>
    <row r="617" spans="1:10" ht="15.75" customHeight="1" x14ac:dyDescent="0.3">
      <c r="A617" s="18">
        <v>45055</v>
      </c>
      <c r="B617" s="19" t="s">
        <v>8</v>
      </c>
      <c r="C617" s="20" t="s">
        <v>9</v>
      </c>
      <c r="D617" s="21">
        <v>18.739999999999998</v>
      </c>
      <c r="E617" s="21">
        <v>7.19</v>
      </c>
      <c r="F617" s="22">
        <v>0</v>
      </c>
      <c r="G617" s="20" t="s">
        <v>10</v>
      </c>
      <c r="H617" s="20" t="s">
        <v>633</v>
      </c>
      <c r="I617" s="23">
        <f t="shared" si="18"/>
        <v>0</v>
      </c>
      <c r="J617" s="28">
        <f t="shared" si="19"/>
        <v>1</v>
      </c>
    </row>
    <row r="618" spans="1:10" ht="15.75" customHeight="1" x14ac:dyDescent="0.3">
      <c r="A618" s="18">
        <v>45134</v>
      </c>
      <c r="B618" s="19" t="s">
        <v>21</v>
      </c>
      <c r="C618" s="20" t="s">
        <v>13</v>
      </c>
      <c r="D618" s="21">
        <v>359.54</v>
      </c>
      <c r="E618" s="21">
        <v>167.37</v>
      </c>
      <c r="F618" s="22">
        <v>7</v>
      </c>
      <c r="G618" s="20" t="s">
        <v>17</v>
      </c>
      <c r="H618" s="20" t="s">
        <v>634</v>
      </c>
      <c r="I618" s="23">
        <f t="shared" si="18"/>
        <v>51.362857142857145</v>
      </c>
      <c r="J618" s="28">
        <f t="shared" si="19"/>
        <v>0</v>
      </c>
    </row>
    <row r="619" spans="1:10" ht="15.75" customHeight="1" x14ac:dyDescent="0.3">
      <c r="A619" s="18">
        <v>45026</v>
      </c>
      <c r="B619" s="19" t="s">
        <v>21</v>
      </c>
      <c r="C619" s="20" t="s">
        <v>23</v>
      </c>
      <c r="D619" s="21">
        <v>478.85</v>
      </c>
      <c r="E619" s="21">
        <v>264.39</v>
      </c>
      <c r="F619" s="22">
        <v>15</v>
      </c>
      <c r="G619" s="20" t="s">
        <v>17</v>
      </c>
      <c r="H619" s="20" t="s">
        <v>635</v>
      </c>
      <c r="I619" s="23">
        <f t="shared" si="18"/>
        <v>31.923333333333336</v>
      </c>
      <c r="J619" s="28">
        <f t="shared" si="19"/>
        <v>0</v>
      </c>
    </row>
    <row r="620" spans="1:10" ht="15.75" customHeight="1" x14ac:dyDescent="0.3">
      <c r="A620" s="18">
        <v>44949</v>
      </c>
      <c r="B620" s="19" t="s">
        <v>12</v>
      </c>
      <c r="C620" s="20" t="s">
        <v>13</v>
      </c>
      <c r="D620" s="21">
        <v>145.85</v>
      </c>
      <c r="E620" s="21">
        <v>35.29</v>
      </c>
      <c r="F620" s="22">
        <v>3</v>
      </c>
      <c r="G620" s="20" t="s">
        <v>17</v>
      </c>
      <c r="H620" s="20" t="s">
        <v>636</v>
      </c>
      <c r="I620" s="23">
        <f t="shared" si="18"/>
        <v>48.616666666666667</v>
      </c>
      <c r="J620" s="28">
        <f t="shared" si="19"/>
        <v>0</v>
      </c>
    </row>
    <row r="621" spans="1:10" ht="15.75" customHeight="1" x14ac:dyDescent="0.3">
      <c r="A621" s="18">
        <v>45238</v>
      </c>
      <c r="B621" s="19" t="s">
        <v>15</v>
      </c>
      <c r="C621" s="20" t="s">
        <v>13</v>
      </c>
      <c r="D621" s="21">
        <v>282.89</v>
      </c>
      <c r="E621" s="21">
        <v>197.71</v>
      </c>
      <c r="F621" s="22">
        <v>6</v>
      </c>
      <c r="G621" s="20" t="s">
        <v>10</v>
      </c>
      <c r="H621" s="20" t="s">
        <v>637</v>
      </c>
      <c r="I621" s="23">
        <f t="shared" si="18"/>
        <v>47.148333333333333</v>
      </c>
      <c r="J621" s="28">
        <f t="shared" si="19"/>
        <v>1</v>
      </c>
    </row>
    <row r="622" spans="1:10" ht="15.75" customHeight="1" x14ac:dyDescent="0.3">
      <c r="A622" s="18">
        <v>44966</v>
      </c>
      <c r="B622" s="19" t="s">
        <v>8</v>
      </c>
      <c r="C622" s="20" t="s">
        <v>23</v>
      </c>
      <c r="D622" s="21">
        <v>16.52</v>
      </c>
      <c r="E622" s="21">
        <v>4.84</v>
      </c>
      <c r="F622" s="22">
        <v>1</v>
      </c>
      <c r="G622" s="20" t="s">
        <v>10</v>
      </c>
      <c r="H622" s="20" t="s">
        <v>638</v>
      </c>
      <c r="I622" s="23">
        <f t="shared" si="18"/>
        <v>16.52</v>
      </c>
      <c r="J622" s="28">
        <f t="shared" si="19"/>
        <v>1</v>
      </c>
    </row>
    <row r="623" spans="1:10" ht="15.75" customHeight="1" x14ac:dyDescent="0.3">
      <c r="A623" s="18">
        <v>45015</v>
      </c>
      <c r="B623" s="19" t="s">
        <v>21</v>
      </c>
      <c r="C623" s="20" t="s">
        <v>16</v>
      </c>
      <c r="D623" s="21">
        <v>275.83</v>
      </c>
      <c r="E623" s="21">
        <v>100.33</v>
      </c>
      <c r="F623" s="22">
        <v>3</v>
      </c>
      <c r="G623" s="20" t="s">
        <v>17</v>
      </c>
      <c r="H623" s="20" t="s">
        <v>639</v>
      </c>
      <c r="I623" s="23">
        <f t="shared" si="18"/>
        <v>91.943333333333328</v>
      </c>
      <c r="J623" s="28">
        <f t="shared" si="19"/>
        <v>0</v>
      </c>
    </row>
    <row r="624" spans="1:10" ht="15.75" customHeight="1" x14ac:dyDescent="0.3">
      <c r="A624" s="18">
        <v>44960</v>
      </c>
      <c r="B624" s="19" t="s">
        <v>8</v>
      </c>
      <c r="C624" s="20" t="s">
        <v>13</v>
      </c>
      <c r="D624" s="21">
        <v>69.78</v>
      </c>
      <c r="E624" s="21">
        <v>16.809999999999999</v>
      </c>
      <c r="F624" s="22">
        <v>1</v>
      </c>
      <c r="G624" s="20" t="s">
        <v>17</v>
      </c>
      <c r="H624" s="20" t="s">
        <v>640</v>
      </c>
      <c r="I624" s="23">
        <f t="shared" si="18"/>
        <v>69.78</v>
      </c>
      <c r="J624" s="28">
        <f t="shared" si="19"/>
        <v>0</v>
      </c>
    </row>
    <row r="625" spans="1:10" ht="15.75" customHeight="1" x14ac:dyDescent="0.3">
      <c r="A625" s="18">
        <v>45279</v>
      </c>
      <c r="B625" s="19" t="s">
        <v>15</v>
      </c>
      <c r="C625" s="20" t="s">
        <v>9</v>
      </c>
      <c r="D625" s="21">
        <v>402.36</v>
      </c>
      <c r="E625" s="21">
        <v>85.4</v>
      </c>
      <c r="F625" s="22">
        <v>24</v>
      </c>
      <c r="G625" s="20" t="s">
        <v>17</v>
      </c>
      <c r="H625" s="20" t="s">
        <v>641</v>
      </c>
      <c r="I625" s="23">
        <f t="shared" si="18"/>
        <v>16.765000000000001</v>
      </c>
      <c r="J625" s="28">
        <f t="shared" si="19"/>
        <v>0</v>
      </c>
    </row>
    <row r="626" spans="1:10" ht="15.75" customHeight="1" x14ac:dyDescent="0.3">
      <c r="A626" s="18">
        <v>45191</v>
      </c>
      <c r="B626" s="19" t="s">
        <v>8</v>
      </c>
      <c r="C626" s="20" t="s">
        <v>26</v>
      </c>
      <c r="D626" s="21">
        <v>45.36</v>
      </c>
      <c r="E626" s="21">
        <v>36.979999999999997</v>
      </c>
      <c r="F626" s="22">
        <v>1</v>
      </c>
      <c r="G626" s="20" t="s">
        <v>10</v>
      </c>
      <c r="H626" s="20" t="s">
        <v>642</v>
      </c>
      <c r="I626" s="23">
        <f t="shared" si="18"/>
        <v>45.36</v>
      </c>
      <c r="J626" s="28">
        <f t="shared" si="19"/>
        <v>1</v>
      </c>
    </row>
    <row r="627" spans="1:10" ht="15.75" customHeight="1" x14ac:dyDescent="0.3">
      <c r="A627" s="18">
        <v>45222</v>
      </c>
      <c r="B627" s="19" t="s">
        <v>12</v>
      </c>
      <c r="C627" s="20" t="s">
        <v>38</v>
      </c>
      <c r="D627" s="21">
        <v>14.51</v>
      </c>
      <c r="E627" s="21">
        <v>3.25</v>
      </c>
      <c r="F627" s="22">
        <v>0</v>
      </c>
      <c r="G627" s="20" t="s">
        <v>17</v>
      </c>
      <c r="H627" s="20" t="s">
        <v>643</v>
      </c>
      <c r="I627" s="23">
        <f t="shared" si="18"/>
        <v>0</v>
      </c>
      <c r="J627" s="28">
        <f t="shared" si="19"/>
        <v>0</v>
      </c>
    </row>
    <row r="628" spans="1:10" ht="15.75" customHeight="1" x14ac:dyDescent="0.3">
      <c r="A628" s="18">
        <v>45060</v>
      </c>
      <c r="B628" s="19" t="s">
        <v>21</v>
      </c>
      <c r="C628" s="20" t="s">
        <v>16</v>
      </c>
      <c r="D628" s="21">
        <v>17.21</v>
      </c>
      <c r="E628" s="21">
        <v>8.76</v>
      </c>
      <c r="F628" s="22">
        <v>0</v>
      </c>
      <c r="G628" s="20" t="s">
        <v>17</v>
      </c>
      <c r="H628" s="20" t="s">
        <v>644</v>
      </c>
      <c r="I628" s="23">
        <f t="shared" si="18"/>
        <v>0</v>
      </c>
      <c r="J628" s="28">
        <f t="shared" si="19"/>
        <v>0</v>
      </c>
    </row>
    <row r="629" spans="1:10" ht="15.75" customHeight="1" x14ac:dyDescent="0.3">
      <c r="A629" s="18">
        <v>45174</v>
      </c>
      <c r="B629" s="19" t="s">
        <v>15</v>
      </c>
      <c r="C629" s="20" t="s">
        <v>26</v>
      </c>
      <c r="D629" s="21">
        <v>165.45</v>
      </c>
      <c r="E629" s="21">
        <v>70.39</v>
      </c>
      <c r="F629" s="22">
        <v>3</v>
      </c>
      <c r="G629" s="20" t="s">
        <v>17</v>
      </c>
      <c r="H629" s="20" t="s">
        <v>645</v>
      </c>
      <c r="I629" s="23">
        <f t="shared" si="18"/>
        <v>55.15</v>
      </c>
      <c r="J629" s="28">
        <f t="shared" si="19"/>
        <v>0</v>
      </c>
    </row>
    <row r="630" spans="1:10" ht="15.75" customHeight="1" x14ac:dyDescent="0.3">
      <c r="A630" s="18">
        <v>45173</v>
      </c>
      <c r="B630" s="19" t="s">
        <v>21</v>
      </c>
      <c r="C630" s="20" t="s">
        <v>13</v>
      </c>
      <c r="D630" s="21">
        <v>421.95</v>
      </c>
      <c r="E630" s="21">
        <v>124.8</v>
      </c>
      <c r="F630" s="22">
        <v>13</v>
      </c>
      <c r="G630" s="20" t="s">
        <v>17</v>
      </c>
      <c r="H630" s="20" t="s">
        <v>646</v>
      </c>
      <c r="I630" s="23">
        <f t="shared" si="18"/>
        <v>32.457692307692305</v>
      </c>
      <c r="J630" s="28">
        <f t="shared" si="19"/>
        <v>0</v>
      </c>
    </row>
    <row r="631" spans="1:10" ht="15.75" customHeight="1" x14ac:dyDescent="0.3">
      <c r="A631" s="18">
        <v>45286</v>
      </c>
      <c r="B631" s="19" t="s">
        <v>15</v>
      </c>
      <c r="C631" s="20" t="s">
        <v>9</v>
      </c>
      <c r="D631" s="21">
        <v>488.18</v>
      </c>
      <c r="E631" s="21">
        <v>127.37</v>
      </c>
      <c r="F631" s="22">
        <v>5</v>
      </c>
      <c r="G631" s="20" t="s">
        <v>17</v>
      </c>
      <c r="H631" s="20" t="s">
        <v>647</v>
      </c>
      <c r="I631" s="23">
        <f t="shared" si="18"/>
        <v>97.635999999999996</v>
      </c>
      <c r="J631" s="28">
        <f t="shared" si="19"/>
        <v>0</v>
      </c>
    </row>
    <row r="632" spans="1:10" ht="15.75" customHeight="1" x14ac:dyDescent="0.3">
      <c r="A632" s="18">
        <v>45281</v>
      </c>
      <c r="B632" s="19" t="s">
        <v>21</v>
      </c>
      <c r="C632" s="20" t="s">
        <v>23</v>
      </c>
      <c r="D632" s="21">
        <v>22.76</v>
      </c>
      <c r="E632" s="21">
        <v>13.6</v>
      </c>
      <c r="F632" s="22">
        <v>0</v>
      </c>
      <c r="G632" s="20" t="s">
        <v>10</v>
      </c>
      <c r="H632" s="20" t="s">
        <v>648</v>
      </c>
      <c r="I632" s="23">
        <f t="shared" si="18"/>
        <v>0</v>
      </c>
      <c r="J632" s="28">
        <f t="shared" si="19"/>
        <v>1</v>
      </c>
    </row>
    <row r="633" spans="1:10" ht="15.75" customHeight="1" x14ac:dyDescent="0.3">
      <c r="A633" s="18">
        <v>44930</v>
      </c>
      <c r="B633" s="19" t="s">
        <v>12</v>
      </c>
      <c r="C633" s="20" t="s">
        <v>13</v>
      </c>
      <c r="D633" s="21">
        <v>161.24</v>
      </c>
      <c r="E633" s="21">
        <v>41.11</v>
      </c>
      <c r="F633" s="22">
        <v>8</v>
      </c>
      <c r="G633" s="20" t="s">
        <v>17</v>
      </c>
      <c r="H633" s="20" t="s">
        <v>649</v>
      </c>
      <c r="I633" s="23">
        <f t="shared" si="18"/>
        <v>20.155000000000001</v>
      </c>
      <c r="J633" s="28">
        <f t="shared" si="19"/>
        <v>0</v>
      </c>
    </row>
    <row r="634" spans="1:10" ht="15.75" customHeight="1" x14ac:dyDescent="0.3">
      <c r="A634" s="18">
        <v>45047</v>
      </c>
      <c r="B634" s="19" t="s">
        <v>12</v>
      </c>
      <c r="C634" s="20" t="s">
        <v>38</v>
      </c>
      <c r="D634" s="21">
        <v>363.14</v>
      </c>
      <c r="E634" s="21">
        <v>107.05</v>
      </c>
      <c r="F634" s="22">
        <v>31</v>
      </c>
      <c r="G634" s="20" t="s">
        <v>17</v>
      </c>
      <c r="H634" s="20" t="s">
        <v>650</v>
      </c>
      <c r="I634" s="23">
        <f t="shared" si="18"/>
        <v>11.714193548387096</v>
      </c>
      <c r="J634" s="28">
        <f t="shared" si="19"/>
        <v>0</v>
      </c>
    </row>
    <row r="635" spans="1:10" ht="15.75" customHeight="1" x14ac:dyDescent="0.3">
      <c r="A635" s="18">
        <v>44952</v>
      </c>
      <c r="B635" s="19" t="s">
        <v>8</v>
      </c>
      <c r="C635" s="20" t="s">
        <v>23</v>
      </c>
      <c r="D635" s="21">
        <v>453.43</v>
      </c>
      <c r="E635" s="21">
        <v>101.69</v>
      </c>
      <c r="F635" s="22">
        <v>8</v>
      </c>
      <c r="G635" s="20" t="s">
        <v>17</v>
      </c>
      <c r="H635" s="20" t="s">
        <v>651</v>
      </c>
      <c r="I635" s="23">
        <f t="shared" si="18"/>
        <v>56.678750000000001</v>
      </c>
      <c r="J635" s="28">
        <f t="shared" si="19"/>
        <v>0</v>
      </c>
    </row>
    <row r="636" spans="1:10" ht="15.75" customHeight="1" x14ac:dyDescent="0.3">
      <c r="A636" s="18">
        <v>45014</v>
      </c>
      <c r="B636" s="19" t="s">
        <v>21</v>
      </c>
      <c r="C636" s="20" t="s">
        <v>26</v>
      </c>
      <c r="D636" s="21">
        <v>45.57</v>
      </c>
      <c r="E636" s="21">
        <v>34.270000000000003</v>
      </c>
      <c r="F636" s="22">
        <v>0</v>
      </c>
      <c r="G636" s="20" t="s">
        <v>10</v>
      </c>
      <c r="H636" s="20" t="s">
        <v>652</v>
      </c>
      <c r="I636" s="23">
        <f t="shared" si="18"/>
        <v>0</v>
      </c>
      <c r="J636" s="28">
        <f t="shared" si="19"/>
        <v>1</v>
      </c>
    </row>
    <row r="637" spans="1:10" ht="15.75" customHeight="1" x14ac:dyDescent="0.3">
      <c r="A637" s="18">
        <v>45099</v>
      </c>
      <c r="B637" s="19" t="s">
        <v>12</v>
      </c>
      <c r="C637" s="20" t="s">
        <v>16</v>
      </c>
      <c r="D637" s="21">
        <v>70.040000000000006</v>
      </c>
      <c r="E637" s="21">
        <v>66.930000000000007</v>
      </c>
      <c r="F637" s="22">
        <v>0</v>
      </c>
      <c r="G637" s="20" t="s">
        <v>17</v>
      </c>
      <c r="H637" s="20" t="s">
        <v>653</v>
      </c>
      <c r="I637" s="23">
        <f t="shared" si="18"/>
        <v>0</v>
      </c>
      <c r="J637" s="28">
        <f t="shared" si="19"/>
        <v>0</v>
      </c>
    </row>
    <row r="638" spans="1:10" ht="15.75" customHeight="1" x14ac:dyDescent="0.3">
      <c r="A638" s="18">
        <v>45190</v>
      </c>
      <c r="B638" s="19" t="s">
        <v>8</v>
      </c>
      <c r="C638" s="20" t="s">
        <v>26</v>
      </c>
      <c r="D638" s="21">
        <v>245.43</v>
      </c>
      <c r="E638" s="21">
        <v>76.430000000000007</v>
      </c>
      <c r="F638" s="22">
        <v>4</v>
      </c>
      <c r="G638" s="20" t="s">
        <v>10</v>
      </c>
      <c r="H638" s="20" t="s">
        <v>654</v>
      </c>
      <c r="I638" s="23">
        <f t="shared" si="18"/>
        <v>61.357500000000002</v>
      </c>
      <c r="J638" s="28">
        <f t="shared" si="19"/>
        <v>1</v>
      </c>
    </row>
    <row r="639" spans="1:10" ht="15.75" customHeight="1" x14ac:dyDescent="0.3">
      <c r="A639" s="18">
        <v>45232</v>
      </c>
      <c r="B639" s="19" t="s">
        <v>21</v>
      </c>
      <c r="C639" s="20" t="s">
        <v>13</v>
      </c>
      <c r="D639" s="21">
        <v>162.32</v>
      </c>
      <c r="E639" s="21">
        <v>76.52</v>
      </c>
      <c r="F639" s="22">
        <v>2</v>
      </c>
      <c r="G639" s="20" t="s">
        <v>17</v>
      </c>
      <c r="H639" s="20" t="s">
        <v>655</v>
      </c>
      <c r="I639" s="23">
        <f t="shared" si="18"/>
        <v>81.16</v>
      </c>
      <c r="J639" s="28">
        <f t="shared" si="19"/>
        <v>0</v>
      </c>
    </row>
    <row r="640" spans="1:10" ht="15.75" customHeight="1" x14ac:dyDescent="0.3">
      <c r="A640" s="18">
        <v>45221</v>
      </c>
      <c r="B640" s="19" t="s">
        <v>8</v>
      </c>
      <c r="C640" s="20" t="s">
        <v>38</v>
      </c>
      <c r="D640" s="21">
        <v>267.14999999999998</v>
      </c>
      <c r="E640" s="21">
        <v>93.36</v>
      </c>
      <c r="F640" s="22">
        <v>2</v>
      </c>
      <c r="G640" s="20" t="s">
        <v>10</v>
      </c>
      <c r="H640" s="20" t="s">
        <v>656</v>
      </c>
      <c r="I640" s="23">
        <f t="shared" si="18"/>
        <v>133.57499999999999</v>
      </c>
      <c r="J640" s="28">
        <f t="shared" si="19"/>
        <v>1</v>
      </c>
    </row>
    <row r="641" spans="1:10" ht="15.75" customHeight="1" x14ac:dyDescent="0.3">
      <c r="A641" s="18">
        <v>45216</v>
      </c>
      <c r="B641" s="19" t="s">
        <v>21</v>
      </c>
      <c r="C641" s="20" t="s">
        <v>9</v>
      </c>
      <c r="D641" s="21">
        <v>398.93</v>
      </c>
      <c r="E641" s="21">
        <v>241.57</v>
      </c>
      <c r="F641" s="22">
        <v>5</v>
      </c>
      <c r="G641" s="20" t="s">
        <v>10</v>
      </c>
      <c r="H641" s="20" t="s">
        <v>657</v>
      </c>
      <c r="I641" s="23">
        <f t="shared" si="18"/>
        <v>79.786000000000001</v>
      </c>
      <c r="J641" s="28">
        <f t="shared" si="19"/>
        <v>1</v>
      </c>
    </row>
    <row r="642" spans="1:10" ht="15.75" customHeight="1" x14ac:dyDescent="0.3">
      <c r="A642" s="18">
        <v>45063</v>
      </c>
      <c r="B642" s="19" t="s">
        <v>8</v>
      </c>
      <c r="C642" s="20" t="s">
        <v>13</v>
      </c>
      <c r="D642" s="21">
        <v>86.31</v>
      </c>
      <c r="E642" s="21">
        <v>21.53</v>
      </c>
      <c r="F642" s="22">
        <v>1</v>
      </c>
      <c r="G642" s="20" t="s">
        <v>10</v>
      </c>
      <c r="H642" s="20" t="s">
        <v>658</v>
      </c>
      <c r="I642" s="23">
        <f t="shared" ref="I642:I705" si="20">IF(F642=0, 0, D642/F642)</f>
        <v>86.31</v>
      </c>
      <c r="J642" s="28">
        <f t="shared" si="19"/>
        <v>1</v>
      </c>
    </row>
    <row r="643" spans="1:10" ht="15.75" customHeight="1" x14ac:dyDescent="0.3">
      <c r="A643" s="18">
        <v>45163</v>
      </c>
      <c r="B643" s="19" t="s">
        <v>15</v>
      </c>
      <c r="C643" s="20" t="s">
        <v>23</v>
      </c>
      <c r="D643" s="21">
        <v>28.16</v>
      </c>
      <c r="E643" s="21">
        <v>24.82</v>
      </c>
      <c r="F643" s="22">
        <v>0</v>
      </c>
      <c r="G643" s="20" t="s">
        <v>10</v>
      </c>
      <c r="H643" s="20" t="s">
        <v>659</v>
      </c>
      <c r="I643" s="23">
        <f t="shared" si="20"/>
        <v>0</v>
      </c>
      <c r="J643" s="28">
        <f t="shared" ref="J643:J706" si="21">IF(G643="Returning", 1, 0)</f>
        <v>1</v>
      </c>
    </row>
    <row r="644" spans="1:10" ht="15.75" customHeight="1" x14ac:dyDescent="0.3">
      <c r="A644" s="18">
        <v>45200</v>
      </c>
      <c r="B644" s="19" t="s">
        <v>15</v>
      </c>
      <c r="C644" s="20" t="s">
        <v>13</v>
      </c>
      <c r="D644" s="21">
        <v>481.4</v>
      </c>
      <c r="E644" s="21">
        <v>122.29</v>
      </c>
      <c r="F644" s="22">
        <v>9</v>
      </c>
      <c r="G644" s="20" t="s">
        <v>10</v>
      </c>
      <c r="H644" s="20" t="s">
        <v>660</v>
      </c>
      <c r="I644" s="23">
        <f t="shared" si="20"/>
        <v>53.488888888888887</v>
      </c>
      <c r="J644" s="28">
        <f t="shared" si="21"/>
        <v>1</v>
      </c>
    </row>
    <row r="645" spans="1:10" ht="15.75" customHeight="1" x14ac:dyDescent="0.3">
      <c r="A645" s="18">
        <v>45192</v>
      </c>
      <c r="B645" s="19" t="s">
        <v>12</v>
      </c>
      <c r="C645" s="20" t="s">
        <v>26</v>
      </c>
      <c r="D645" s="21">
        <v>13</v>
      </c>
      <c r="E645" s="21">
        <v>4.28</v>
      </c>
      <c r="F645" s="22">
        <v>0</v>
      </c>
      <c r="G645" s="20" t="s">
        <v>17</v>
      </c>
      <c r="H645" s="20" t="s">
        <v>661</v>
      </c>
      <c r="I645" s="23">
        <f t="shared" si="20"/>
        <v>0</v>
      </c>
      <c r="J645" s="28">
        <f t="shared" si="21"/>
        <v>0</v>
      </c>
    </row>
    <row r="646" spans="1:10" ht="15.75" customHeight="1" x14ac:dyDescent="0.3">
      <c r="A646" s="18">
        <v>45229</v>
      </c>
      <c r="B646" s="19" t="s">
        <v>8</v>
      </c>
      <c r="C646" s="20" t="s">
        <v>23</v>
      </c>
      <c r="D646" s="21">
        <v>275.95999999999998</v>
      </c>
      <c r="E646" s="21">
        <v>93.42</v>
      </c>
      <c r="F646" s="22">
        <v>3</v>
      </c>
      <c r="G646" s="20" t="s">
        <v>17</v>
      </c>
      <c r="H646" s="20" t="s">
        <v>662</v>
      </c>
      <c r="I646" s="23">
        <f t="shared" si="20"/>
        <v>91.986666666666665</v>
      </c>
      <c r="J646" s="28">
        <f t="shared" si="21"/>
        <v>0</v>
      </c>
    </row>
    <row r="647" spans="1:10" ht="15.75" customHeight="1" x14ac:dyDescent="0.3">
      <c r="A647" s="18">
        <v>45275</v>
      </c>
      <c r="B647" s="19" t="s">
        <v>12</v>
      </c>
      <c r="C647" s="20" t="s">
        <v>9</v>
      </c>
      <c r="D647" s="21">
        <v>164.4</v>
      </c>
      <c r="E647" s="21">
        <v>147.16999999999999</v>
      </c>
      <c r="F647" s="22">
        <v>2</v>
      </c>
      <c r="G647" s="20" t="s">
        <v>10</v>
      </c>
      <c r="H647" s="20" t="s">
        <v>663</v>
      </c>
      <c r="I647" s="23">
        <f t="shared" si="20"/>
        <v>82.2</v>
      </c>
      <c r="J647" s="28">
        <f t="shared" si="21"/>
        <v>1</v>
      </c>
    </row>
    <row r="648" spans="1:10" ht="15.75" customHeight="1" x14ac:dyDescent="0.3">
      <c r="A648" s="18">
        <v>45194</v>
      </c>
      <c r="B648" s="19" t="s">
        <v>15</v>
      </c>
      <c r="C648" s="20" t="s">
        <v>26</v>
      </c>
      <c r="D648" s="21">
        <v>93.99</v>
      </c>
      <c r="E648" s="21">
        <v>19.87</v>
      </c>
      <c r="F648" s="22">
        <v>1</v>
      </c>
      <c r="G648" s="20" t="s">
        <v>10</v>
      </c>
      <c r="H648" s="20" t="s">
        <v>664</v>
      </c>
      <c r="I648" s="23">
        <f t="shared" si="20"/>
        <v>93.99</v>
      </c>
      <c r="J648" s="28">
        <f t="shared" si="21"/>
        <v>1</v>
      </c>
    </row>
    <row r="649" spans="1:10" ht="15.75" customHeight="1" x14ac:dyDescent="0.3">
      <c r="A649" s="18">
        <v>45190</v>
      </c>
      <c r="B649" s="19" t="s">
        <v>8</v>
      </c>
      <c r="C649" s="20" t="s">
        <v>9</v>
      </c>
      <c r="D649" s="21">
        <v>192.15</v>
      </c>
      <c r="E649" s="21">
        <v>58.85</v>
      </c>
      <c r="F649" s="22">
        <v>6</v>
      </c>
      <c r="G649" s="20" t="s">
        <v>10</v>
      </c>
      <c r="H649" s="20" t="s">
        <v>665</v>
      </c>
      <c r="I649" s="23">
        <f t="shared" si="20"/>
        <v>32.024999999999999</v>
      </c>
      <c r="J649" s="28">
        <f t="shared" si="21"/>
        <v>1</v>
      </c>
    </row>
    <row r="650" spans="1:10" ht="15.75" customHeight="1" x14ac:dyDescent="0.3">
      <c r="A650" s="18">
        <v>45068</v>
      </c>
      <c r="B650" s="19" t="s">
        <v>21</v>
      </c>
      <c r="C650" s="20" t="s">
        <v>38</v>
      </c>
      <c r="D650" s="21">
        <v>235.29</v>
      </c>
      <c r="E650" s="21">
        <v>74.64</v>
      </c>
      <c r="F650" s="22">
        <v>4</v>
      </c>
      <c r="G650" s="20" t="s">
        <v>17</v>
      </c>
      <c r="H650" s="20" t="s">
        <v>666</v>
      </c>
      <c r="I650" s="23">
        <f t="shared" si="20"/>
        <v>58.822499999999998</v>
      </c>
      <c r="J650" s="28">
        <f t="shared" si="21"/>
        <v>0</v>
      </c>
    </row>
    <row r="651" spans="1:10" ht="15.75" customHeight="1" x14ac:dyDescent="0.3">
      <c r="A651" s="18">
        <v>45011</v>
      </c>
      <c r="B651" s="19" t="s">
        <v>21</v>
      </c>
      <c r="C651" s="20" t="s">
        <v>16</v>
      </c>
      <c r="D651" s="21">
        <v>403.03</v>
      </c>
      <c r="E651" s="21">
        <v>143.16</v>
      </c>
      <c r="F651" s="22">
        <v>4</v>
      </c>
      <c r="G651" s="20" t="s">
        <v>17</v>
      </c>
      <c r="H651" s="20" t="s">
        <v>667</v>
      </c>
      <c r="I651" s="23">
        <f t="shared" si="20"/>
        <v>100.75749999999999</v>
      </c>
      <c r="J651" s="28">
        <f t="shared" si="21"/>
        <v>0</v>
      </c>
    </row>
    <row r="652" spans="1:10" ht="15.75" customHeight="1" x14ac:dyDescent="0.3">
      <c r="A652" s="18">
        <v>45279</v>
      </c>
      <c r="B652" s="19" t="s">
        <v>15</v>
      </c>
      <c r="C652" s="20" t="s">
        <v>23</v>
      </c>
      <c r="D652" s="21">
        <v>458.1</v>
      </c>
      <c r="E652" s="21">
        <v>168.12</v>
      </c>
      <c r="F652" s="22">
        <v>8</v>
      </c>
      <c r="G652" s="20" t="s">
        <v>10</v>
      </c>
      <c r="H652" s="20" t="s">
        <v>668</v>
      </c>
      <c r="I652" s="23">
        <f t="shared" si="20"/>
        <v>57.262500000000003</v>
      </c>
      <c r="J652" s="28">
        <f t="shared" si="21"/>
        <v>1</v>
      </c>
    </row>
    <row r="653" spans="1:10" ht="15.75" customHeight="1" x14ac:dyDescent="0.3">
      <c r="A653" s="18">
        <v>45203</v>
      </c>
      <c r="B653" s="19" t="s">
        <v>8</v>
      </c>
      <c r="C653" s="20" t="s">
        <v>26</v>
      </c>
      <c r="D653" s="21">
        <v>460.05</v>
      </c>
      <c r="E653" s="21">
        <v>142.38999999999999</v>
      </c>
      <c r="F653" s="22">
        <v>6</v>
      </c>
      <c r="G653" s="20" t="s">
        <v>17</v>
      </c>
      <c r="H653" s="20" t="s">
        <v>669</v>
      </c>
      <c r="I653" s="23">
        <f t="shared" si="20"/>
        <v>76.674999999999997</v>
      </c>
      <c r="J653" s="28">
        <f t="shared" si="21"/>
        <v>0</v>
      </c>
    </row>
    <row r="654" spans="1:10" ht="15.75" customHeight="1" x14ac:dyDescent="0.3">
      <c r="A654" s="18">
        <v>45230</v>
      </c>
      <c r="B654" s="19" t="s">
        <v>21</v>
      </c>
      <c r="C654" s="20" t="s">
        <v>13</v>
      </c>
      <c r="D654" s="21">
        <v>424.61</v>
      </c>
      <c r="E654" s="21">
        <v>140.25</v>
      </c>
      <c r="F654" s="22">
        <v>6</v>
      </c>
      <c r="G654" s="20" t="s">
        <v>10</v>
      </c>
      <c r="H654" s="20" t="s">
        <v>670</v>
      </c>
      <c r="I654" s="23">
        <f t="shared" si="20"/>
        <v>70.768333333333331</v>
      </c>
      <c r="J654" s="28">
        <f t="shared" si="21"/>
        <v>1</v>
      </c>
    </row>
    <row r="655" spans="1:10" ht="15.75" customHeight="1" x14ac:dyDescent="0.3">
      <c r="A655" s="18">
        <v>44971</v>
      </c>
      <c r="B655" s="19" t="s">
        <v>15</v>
      </c>
      <c r="C655" s="20" t="s">
        <v>9</v>
      </c>
      <c r="D655" s="21">
        <v>246.92</v>
      </c>
      <c r="E655" s="21">
        <v>101.15</v>
      </c>
      <c r="F655" s="22">
        <v>3</v>
      </c>
      <c r="G655" s="20" t="s">
        <v>10</v>
      </c>
      <c r="H655" s="20" t="s">
        <v>671</v>
      </c>
      <c r="I655" s="23">
        <f t="shared" si="20"/>
        <v>82.306666666666658</v>
      </c>
      <c r="J655" s="28">
        <f t="shared" si="21"/>
        <v>1</v>
      </c>
    </row>
    <row r="656" spans="1:10" ht="15.75" customHeight="1" x14ac:dyDescent="0.3">
      <c r="A656" s="18">
        <v>45123</v>
      </c>
      <c r="B656" s="19" t="s">
        <v>8</v>
      </c>
      <c r="C656" s="20" t="s">
        <v>23</v>
      </c>
      <c r="D656" s="21">
        <v>134.22</v>
      </c>
      <c r="E656" s="21">
        <v>30.34</v>
      </c>
      <c r="F656" s="22">
        <v>1</v>
      </c>
      <c r="G656" s="20" t="s">
        <v>10</v>
      </c>
      <c r="H656" s="20" t="s">
        <v>672</v>
      </c>
      <c r="I656" s="23">
        <f t="shared" si="20"/>
        <v>134.22</v>
      </c>
      <c r="J656" s="28">
        <f t="shared" si="21"/>
        <v>1</v>
      </c>
    </row>
    <row r="657" spans="1:10" ht="15.75" customHeight="1" x14ac:dyDescent="0.3">
      <c r="A657" s="18">
        <v>45130</v>
      </c>
      <c r="B657" s="19" t="s">
        <v>21</v>
      </c>
      <c r="C657" s="20" t="s">
        <v>23</v>
      </c>
      <c r="D657" s="21">
        <v>303.06</v>
      </c>
      <c r="E657" s="21">
        <v>91.07</v>
      </c>
      <c r="F657" s="22">
        <v>9</v>
      </c>
      <c r="G657" s="20" t="s">
        <v>17</v>
      </c>
      <c r="H657" s="20" t="s">
        <v>673</v>
      </c>
      <c r="I657" s="23">
        <f t="shared" si="20"/>
        <v>33.673333333333332</v>
      </c>
      <c r="J657" s="28">
        <f t="shared" si="21"/>
        <v>0</v>
      </c>
    </row>
    <row r="658" spans="1:10" ht="15.75" customHeight="1" x14ac:dyDescent="0.3">
      <c r="A658" s="18">
        <v>45140</v>
      </c>
      <c r="B658" s="19" t="s">
        <v>8</v>
      </c>
      <c r="C658" s="20" t="s">
        <v>9</v>
      </c>
      <c r="D658" s="21">
        <v>99.27</v>
      </c>
      <c r="E658" s="21">
        <v>29.37</v>
      </c>
      <c r="F658" s="22">
        <v>1</v>
      </c>
      <c r="G658" s="20" t="s">
        <v>17</v>
      </c>
      <c r="H658" s="20" t="s">
        <v>674</v>
      </c>
      <c r="I658" s="23">
        <f t="shared" si="20"/>
        <v>99.27</v>
      </c>
      <c r="J658" s="28">
        <f t="shared" si="21"/>
        <v>0</v>
      </c>
    </row>
    <row r="659" spans="1:10" ht="15.75" customHeight="1" x14ac:dyDescent="0.3">
      <c r="A659" s="18">
        <v>45193</v>
      </c>
      <c r="B659" s="19" t="s">
        <v>8</v>
      </c>
      <c r="C659" s="20" t="s">
        <v>38</v>
      </c>
      <c r="D659" s="21">
        <v>350.02</v>
      </c>
      <c r="E659" s="21">
        <v>191.55</v>
      </c>
      <c r="F659" s="22">
        <v>16</v>
      </c>
      <c r="G659" s="20" t="s">
        <v>17</v>
      </c>
      <c r="H659" s="20" t="s">
        <v>675</v>
      </c>
      <c r="I659" s="23">
        <f t="shared" si="20"/>
        <v>21.876249999999999</v>
      </c>
      <c r="J659" s="28">
        <f t="shared" si="21"/>
        <v>0</v>
      </c>
    </row>
    <row r="660" spans="1:10" ht="15.75" customHeight="1" x14ac:dyDescent="0.3">
      <c r="A660" s="18">
        <v>45103</v>
      </c>
      <c r="B660" s="19" t="s">
        <v>8</v>
      </c>
      <c r="C660" s="20" t="s">
        <v>23</v>
      </c>
      <c r="D660" s="21">
        <v>110.97</v>
      </c>
      <c r="E660" s="21">
        <v>59.9</v>
      </c>
      <c r="F660" s="22">
        <v>2</v>
      </c>
      <c r="G660" s="20" t="s">
        <v>17</v>
      </c>
      <c r="H660" s="20" t="s">
        <v>676</v>
      </c>
      <c r="I660" s="23">
        <f t="shared" si="20"/>
        <v>55.484999999999999</v>
      </c>
      <c r="J660" s="28">
        <f t="shared" si="21"/>
        <v>0</v>
      </c>
    </row>
    <row r="661" spans="1:10" ht="15.75" customHeight="1" x14ac:dyDescent="0.3">
      <c r="A661" s="18">
        <v>44958</v>
      </c>
      <c r="B661" s="19" t="s">
        <v>15</v>
      </c>
      <c r="C661" s="20" t="s">
        <v>23</v>
      </c>
      <c r="D661" s="21">
        <v>87.9</v>
      </c>
      <c r="E661" s="21">
        <v>27.99</v>
      </c>
      <c r="F661" s="22">
        <v>1</v>
      </c>
      <c r="G661" s="20" t="s">
        <v>17</v>
      </c>
      <c r="H661" s="20" t="s">
        <v>677</v>
      </c>
      <c r="I661" s="23">
        <f t="shared" si="20"/>
        <v>87.9</v>
      </c>
      <c r="J661" s="28">
        <f t="shared" si="21"/>
        <v>0</v>
      </c>
    </row>
    <row r="662" spans="1:10" ht="15.75" customHeight="1" x14ac:dyDescent="0.3">
      <c r="A662" s="18">
        <v>45022</v>
      </c>
      <c r="B662" s="19" t="s">
        <v>8</v>
      </c>
      <c r="C662" s="20" t="s">
        <v>23</v>
      </c>
      <c r="D662" s="21">
        <v>82.85</v>
      </c>
      <c r="E662" s="21">
        <v>17.18</v>
      </c>
      <c r="F662" s="22">
        <v>6</v>
      </c>
      <c r="G662" s="20" t="s">
        <v>17</v>
      </c>
      <c r="H662" s="20" t="s">
        <v>678</v>
      </c>
      <c r="I662" s="23">
        <f t="shared" si="20"/>
        <v>13.808333333333332</v>
      </c>
      <c r="J662" s="28">
        <f t="shared" si="21"/>
        <v>0</v>
      </c>
    </row>
    <row r="663" spans="1:10" ht="15.75" customHeight="1" x14ac:dyDescent="0.3">
      <c r="A663" s="18">
        <v>45094</v>
      </c>
      <c r="B663" s="19" t="s">
        <v>8</v>
      </c>
      <c r="C663" s="20" t="s">
        <v>9</v>
      </c>
      <c r="D663" s="21">
        <v>387.13</v>
      </c>
      <c r="E663" s="21">
        <v>157.03</v>
      </c>
      <c r="F663" s="22">
        <v>9</v>
      </c>
      <c r="G663" s="20" t="s">
        <v>17</v>
      </c>
      <c r="H663" s="20" t="s">
        <v>679</v>
      </c>
      <c r="I663" s="23">
        <f t="shared" si="20"/>
        <v>43.014444444444443</v>
      </c>
      <c r="J663" s="28">
        <f t="shared" si="21"/>
        <v>0</v>
      </c>
    </row>
    <row r="664" spans="1:10" ht="15.75" customHeight="1" x14ac:dyDescent="0.3">
      <c r="A664" s="18">
        <v>44955</v>
      </c>
      <c r="B664" s="19" t="s">
        <v>12</v>
      </c>
      <c r="C664" s="20" t="s">
        <v>9</v>
      </c>
      <c r="D664" s="21">
        <v>478.18</v>
      </c>
      <c r="E664" s="21">
        <v>211.02</v>
      </c>
      <c r="F664" s="22">
        <v>7</v>
      </c>
      <c r="G664" s="20" t="s">
        <v>10</v>
      </c>
      <c r="H664" s="20" t="s">
        <v>680</v>
      </c>
      <c r="I664" s="23">
        <f t="shared" si="20"/>
        <v>68.311428571428578</v>
      </c>
      <c r="J664" s="28">
        <f t="shared" si="21"/>
        <v>1</v>
      </c>
    </row>
    <row r="665" spans="1:10" ht="15.75" customHeight="1" x14ac:dyDescent="0.3">
      <c r="A665" s="18">
        <v>45246</v>
      </c>
      <c r="B665" s="19" t="s">
        <v>12</v>
      </c>
      <c r="C665" s="20" t="s">
        <v>16</v>
      </c>
      <c r="D665" s="21">
        <v>78.87</v>
      </c>
      <c r="E665" s="21">
        <v>43.84</v>
      </c>
      <c r="F665" s="22">
        <v>0</v>
      </c>
      <c r="G665" s="20" t="s">
        <v>10</v>
      </c>
      <c r="H665" s="20" t="s">
        <v>681</v>
      </c>
      <c r="I665" s="23">
        <f t="shared" si="20"/>
        <v>0</v>
      </c>
      <c r="J665" s="28">
        <f t="shared" si="21"/>
        <v>1</v>
      </c>
    </row>
    <row r="666" spans="1:10" ht="15.75" customHeight="1" x14ac:dyDescent="0.3">
      <c r="A666" s="18">
        <v>45046</v>
      </c>
      <c r="B666" s="19" t="s">
        <v>8</v>
      </c>
      <c r="C666" s="20" t="s">
        <v>16</v>
      </c>
      <c r="D666" s="21">
        <v>269.17</v>
      </c>
      <c r="E666" s="21">
        <v>64.61</v>
      </c>
      <c r="F666" s="22">
        <v>4</v>
      </c>
      <c r="G666" s="20" t="s">
        <v>17</v>
      </c>
      <c r="H666" s="20" t="s">
        <v>682</v>
      </c>
      <c r="I666" s="23">
        <f t="shared" si="20"/>
        <v>67.292500000000004</v>
      </c>
      <c r="J666" s="28">
        <f t="shared" si="21"/>
        <v>0</v>
      </c>
    </row>
    <row r="667" spans="1:10" ht="15.75" customHeight="1" x14ac:dyDescent="0.3">
      <c r="A667" s="18">
        <v>44936</v>
      </c>
      <c r="B667" s="19" t="s">
        <v>12</v>
      </c>
      <c r="C667" s="20" t="s">
        <v>26</v>
      </c>
      <c r="D667" s="21">
        <v>142.13999999999999</v>
      </c>
      <c r="E667" s="21">
        <v>32.96</v>
      </c>
      <c r="F667" s="22">
        <v>1</v>
      </c>
      <c r="G667" s="20" t="s">
        <v>10</v>
      </c>
      <c r="H667" s="20" t="s">
        <v>683</v>
      </c>
      <c r="I667" s="23">
        <f t="shared" si="20"/>
        <v>142.13999999999999</v>
      </c>
      <c r="J667" s="28">
        <f t="shared" si="21"/>
        <v>1</v>
      </c>
    </row>
    <row r="668" spans="1:10" ht="15.75" customHeight="1" x14ac:dyDescent="0.3">
      <c r="A668" s="18">
        <v>45278</v>
      </c>
      <c r="B668" s="19" t="s">
        <v>21</v>
      </c>
      <c r="C668" s="20" t="s">
        <v>26</v>
      </c>
      <c r="D668" s="21">
        <v>362.48</v>
      </c>
      <c r="E668" s="21">
        <v>198.41</v>
      </c>
      <c r="F668" s="22">
        <v>7</v>
      </c>
      <c r="G668" s="20" t="s">
        <v>17</v>
      </c>
      <c r="H668" s="20" t="s">
        <v>684</v>
      </c>
      <c r="I668" s="23">
        <f t="shared" si="20"/>
        <v>51.782857142857146</v>
      </c>
      <c r="J668" s="28">
        <f t="shared" si="21"/>
        <v>0</v>
      </c>
    </row>
    <row r="669" spans="1:10" ht="15.75" customHeight="1" x14ac:dyDescent="0.3">
      <c r="A669" s="18">
        <v>45014</v>
      </c>
      <c r="B669" s="19" t="s">
        <v>15</v>
      </c>
      <c r="C669" s="20" t="s">
        <v>16</v>
      </c>
      <c r="D669" s="21">
        <v>482.4</v>
      </c>
      <c r="E669" s="21">
        <v>119.17</v>
      </c>
      <c r="F669" s="22">
        <v>13</v>
      </c>
      <c r="G669" s="20" t="s">
        <v>17</v>
      </c>
      <c r="H669" s="20" t="s">
        <v>685</v>
      </c>
      <c r="I669" s="23">
        <f t="shared" si="20"/>
        <v>37.107692307692304</v>
      </c>
      <c r="J669" s="28">
        <f t="shared" si="21"/>
        <v>0</v>
      </c>
    </row>
    <row r="670" spans="1:10" ht="15.75" customHeight="1" x14ac:dyDescent="0.3">
      <c r="A670" s="18">
        <v>45139</v>
      </c>
      <c r="B670" s="19" t="s">
        <v>12</v>
      </c>
      <c r="C670" s="20" t="s">
        <v>16</v>
      </c>
      <c r="D670" s="21">
        <v>258.17</v>
      </c>
      <c r="E670" s="21">
        <v>74.790000000000006</v>
      </c>
      <c r="F670" s="22">
        <v>3</v>
      </c>
      <c r="G670" s="20" t="s">
        <v>10</v>
      </c>
      <c r="H670" s="20" t="s">
        <v>686</v>
      </c>
      <c r="I670" s="23">
        <f t="shared" si="20"/>
        <v>86.056666666666672</v>
      </c>
      <c r="J670" s="28">
        <f t="shared" si="21"/>
        <v>1</v>
      </c>
    </row>
    <row r="671" spans="1:10" ht="15.75" customHeight="1" x14ac:dyDescent="0.3">
      <c r="A671" s="18">
        <v>45124</v>
      </c>
      <c r="B671" s="19" t="s">
        <v>15</v>
      </c>
      <c r="C671" s="20" t="s">
        <v>38</v>
      </c>
      <c r="D671" s="21">
        <v>96.53</v>
      </c>
      <c r="E671" s="21">
        <v>33.880000000000003</v>
      </c>
      <c r="F671" s="22">
        <v>2</v>
      </c>
      <c r="G671" s="20" t="s">
        <v>10</v>
      </c>
      <c r="H671" s="20" t="s">
        <v>687</v>
      </c>
      <c r="I671" s="23">
        <f t="shared" si="20"/>
        <v>48.265000000000001</v>
      </c>
      <c r="J671" s="28">
        <f t="shared" si="21"/>
        <v>1</v>
      </c>
    </row>
    <row r="672" spans="1:10" ht="15.75" customHeight="1" x14ac:dyDescent="0.3">
      <c r="A672" s="18">
        <v>45111</v>
      </c>
      <c r="B672" s="19" t="s">
        <v>21</v>
      </c>
      <c r="C672" s="20" t="s">
        <v>9</v>
      </c>
      <c r="D672" s="21">
        <v>122.3</v>
      </c>
      <c r="E672" s="21">
        <v>40.29</v>
      </c>
      <c r="F672" s="22">
        <v>2</v>
      </c>
      <c r="G672" s="20" t="s">
        <v>17</v>
      </c>
      <c r="H672" s="20" t="s">
        <v>688</v>
      </c>
      <c r="I672" s="23">
        <f t="shared" si="20"/>
        <v>61.15</v>
      </c>
      <c r="J672" s="28">
        <f t="shared" si="21"/>
        <v>0</v>
      </c>
    </row>
    <row r="673" spans="1:10" ht="15.75" customHeight="1" x14ac:dyDescent="0.3">
      <c r="A673" s="18">
        <v>45167</v>
      </c>
      <c r="B673" s="19" t="s">
        <v>15</v>
      </c>
      <c r="C673" s="20" t="s">
        <v>23</v>
      </c>
      <c r="D673" s="21">
        <v>316.51</v>
      </c>
      <c r="E673" s="21">
        <v>129.72999999999999</v>
      </c>
      <c r="F673" s="22">
        <v>8</v>
      </c>
      <c r="G673" s="20" t="s">
        <v>10</v>
      </c>
      <c r="H673" s="20" t="s">
        <v>689</v>
      </c>
      <c r="I673" s="23">
        <f t="shared" si="20"/>
        <v>39.563749999999999</v>
      </c>
      <c r="J673" s="28">
        <f t="shared" si="21"/>
        <v>1</v>
      </c>
    </row>
    <row r="674" spans="1:10" ht="15.75" customHeight="1" x14ac:dyDescent="0.3">
      <c r="A674" s="18">
        <v>45066</v>
      </c>
      <c r="B674" s="19" t="s">
        <v>12</v>
      </c>
      <c r="C674" s="20" t="s">
        <v>9</v>
      </c>
      <c r="D674" s="21">
        <v>179</v>
      </c>
      <c r="E674" s="21">
        <v>44.26</v>
      </c>
      <c r="F674" s="22">
        <v>3</v>
      </c>
      <c r="G674" s="20" t="s">
        <v>17</v>
      </c>
      <c r="H674" s="20" t="s">
        <v>690</v>
      </c>
      <c r="I674" s="23">
        <f t="shared" si="20"/>
        <v>59.666666666666664</v>
      </c>
      <c r="J674" s="28">
        <f t="shared" si="21"/>
        <v>0</v>
      </c>
    </row>
    <row r="675" spans="1:10" ht="15.75" customHeight="1" x14ac:dyDescent="0.3">
      <c r="A675" s="18">
        <v>45282</v>
      </c>
      <c r="B675" s="19" t="s">
        <v>8</v>
      </c>
      <c r="C675" s="20" t="s">
        <v>38</v>
      </c>
      <c r="D675" s="21">
        <v>395.6</v>
      </c>
      <c r="E675" s="21">
        <v>98.22</v>
      </c>
      <c r="F675" s="22">
        <v>7</v>
      </c>
      <c r="G675" s="20" t="s">
        <v>10</v>
      </c>
      <c r="H675" s="20" t="s">
        <v>691</v>
      </c>
      <c r="I675" s="23">
        <f t="shared" si="20"/>
        <v>56.51428571428572</v>
      </c>
      <c r="J675" s="28">
        <f t="shared" si="21"/>
        <v>1</v>
      </c>
    </row>
    <row r="676" spans="1:10" ht="15.75" customHeight="1" x14ac:dyDescent="0.3">
      <c r="A676" s="18">
        <v>45287</v>
      </c>
      <c r="B676" s="19" t="s">
        <v>8</v>
      </c>
      <c r="C676" s="20" t="s">
        <v>9</v>
      </c>
      <c r="D676" s="21">
        <v>146.33000000000001</v>
      </c>
      <c r="E676" s="21">
        <v>41.56</v>
      </c>
      <c r="F676" s="22">
        <v>2</v>
      </c>
      <c r="G676" s="20" t="s">
        <v>10</v>
      </c>
      <c r="H676" s="20" t="s">
        <v>692</v>
      </c>
      <c r="I676" s="23">
        <f t="shared" si="20"/>
        <v>73.165000000000006</v>
      </c>
      <c r="J676" s="28">
        <f t="shared" si="21"/>
        <v>1</v>
      </c>
    </row>
    <row r="677" spans="1:10" ht="15.75" customHeight="1" x14ac:dyDescent="0.3">
      <c r="A677" s="18">
        <v>45212</v>
      </c>
      <c r="B677" s="19" t="s">
        <v>21</v>
      </c>
      <c r="C677" s="20" t="s">
        <v>38</v>
      </c>
      <c r="D677" s="21">
        <v>266.5</v>
      </c>
      <c r="E677" s="21">
        <v>71.92</v>
      </c>
      <c r="F677" s="22">
        <v>19</v>
      </c>
      <c r="G677" s="20" t="s">
        <v>10</v>
      </c>
      <c r="H677" s="20" t="s">
        <v>693</v>
      </c>
      <c r="I677" s="23">
        <f t="shared" si="20"/>
        <v>14.026315789473685</v>
      </c>
      <c r="J677" s="28">
        <f t="shared" si="21"/>
        <v>1</v>
      </c>
    </row>
    <row r="678" spans="1:10" ht="15.75" customHeight="1" x14ac:dyDescent="0.3">
      <c r="A678" s="18">
        <v>45213</v>
      </c>
      <c r="B678" s="19" t="s">
        <v>8</v>
      </c>
      <c r="C678" s="20" t="s">
        <v>16</v>
      </c>
      <c r="D678" s="21">
        <v>377.27</v>
      </c>
      <c r="E678" s="21">
        <v>88.13</v>
      </c>
      <c r="F678" s="22">
        <v>15</v>
      </c>
      <c r="G678" s="20" t="s">
        <v>17</v>
      </c>
      <c r="H678" s="20" t="s">
        <v>694</v>
      </c>
      <c r="I678" s="23">
        <f t="shared" si="20"/>
        <v>25.151333333333334</v>
      </c>
      <c r="J678" s="28">
        <f t="shared" si="21"/>
        <v>0</v>
      </c>
    </row>
    <row r="679" spans="1:10" ht="15.75" customHeight="1" x14ac:dyDescent="0.3">
      <c r="A679" s="18">
        <v>44990</v>
      </c>
      <c r="B679" s="19" t="s">
        <v>15</v>
      </c>
      <c r="C679" s="20" t="s">
        <v>13</v>
      </c>
      <c r="D679" s="21">
        <v>264.99</v>
      </c>
      <c r="E679" s="21">
        <v>62.7</v>
      </c>
      <c r="F679" s="22">
        <v>22</v>
      </c>
      <c r="G679" s="20" t="s">
        <v>17</v>
      </c>
      <c r="H679" s="20" t="s">
        <v>695</v>
      </c>
      <c r="I679" s="23">
        <f t="shared" si="20"/>
        <v>12.045</v>
      </c>
      <c r="J679" s="28">
        <f t="shared" si="21"/>
        <v>0</v>
      </c>
    </row>
    <row r="680" spans="1:10" ht="15.75" customHeight="1" x14ac:dyDescent="0.3">
      <c r="A680" s="18">
        <v>45086</v>
      </c>
      <c r="B680" s="19" t="s">
        <v>15</v>
      </c>
      <c r="C680" s="20" t="s">
        <v>38</v>
      </c>
      <c r="D680" s="21">
        <v>331.23</v>
      </c>
      <c r="E680" s="21">
        <v>85.6</v>
      </c>
      <c r="F680" s="22">
        <v>4</v>
      </c>
      <c r="G680" s="20" t="s">
        <v>17</v>
      </c>
      <c r="H680" s="20" t="s">
        <v>696</v>
      </c>
      <c r="I680" s="23">
        <f t="shared" si="20"/>
        <v>82.807500000000005</v>
      </c>
      <c r="J680" s="28">
        <f t="shared" si="21"/>
        <v>0</v>
      </c>
    </row>
    <row r="681" spans="1:10" ht="15.75" customHeight="1" x14ac:dyDescent="0.3">
      <c r="A681" s="18">
        <v>44952</v>
      </c>
      <c r="B681" s="19" t="s">
        <v>12</v>
      </c>
      <c r="C681" s="20" t="s">
        <v>16</v>
      </c>
      <c r="D681" s="21">
        <v>388.14</v>
      </c>
      <c r="E681" s="21">
        <v>96.32</v>
      </c>
      <c r="F681" s="22">
        <v>8</v>
      </c>
      <c r="G681" s="20" t="s">
        <v>17</v>
      </c>
      <c r="H681" s="20" t="s">
        <v>697</v>
      </c>
      <c r="I681" s="23">
        <f t="shared" si="20"/>
        <v>48.517499999999998</v>
      </c>
      <c r="J681" s="28">
        <f t="shared" si="21"/>
        <v>0</v>
      </c>
    </row>
    <row r="682" spans="1:10" ht="15.75" customHeight="1" x14ac:dyDescent="0.3">
      <c r="A682" s="18">
        <v>44943</v>
      </c>
      <c r="B682" s="19" t="s">
        <v>8</v>
      </c>
      <c r="C682" s="20" t="s">
        <v>13</v>
      </c>
      <c r="D682" s="21">
        <v>198.5</v>
      </c>
      <c r="E682" s="21">
        <v>61.29</v>
      </c>
      <c r="F682" s="22">
        <v>3</v>
      </c>
      <c r="G682" s="20" t="s">
        <v>17</v>
      </c>
      <c r="H682" s="20" t="s">
        <v>698</v>
      </c>
      <c r="I682" s="23">
        <f t="shared" si="20"/>
        <v>66.166666666666671</v>
      </c>
      <c r="J682" s="28">
        <f t="shared" si="21"/>
        <v>0</v>
      </c>
    </row>
    <row r="683" spans="1:10" ht="15.75" customHeight="1" x14ac:dyDescent="0.3">
      <c r="A683" s="18">
        <v>44962</v>
      </c>
      <c r="B683" s="19" t="s">
        <v>15</v>
      </c>
      <c r="C683" s="20" t="s">
        <v>26</v>
      </c>
      <c r="D683" s="21">
        <v>355.29</v>
      </c>
      <c r="E683" s="21">
        <v>119.45</v>
      </c>
      <c r="F683" s="22">
        <v>4</v>
      </c>
      <c r="G683" s="20" t="s">
        <v>10</v>
      </c>
      <c r="H683" s="20" t="s">
        <v>699</v>
      </c>
      <c r="I683" s="23">
        <f t="shared" si="20"/>
        <v>88.822500000000005</v>
      </c>
      <c r="J683" s="28">
        <f t="shared" si="21"/>
        <v>1</v>
      </c>
    </row>
    <row r="684" spans="1:10" ht="15.75" customHeight="1" x14ac:dyDescent="0.3">
      <c r="A684" s="18">
        <v>44996</v>
      </c>
      <c r="B684" s="19" t="s">
        <v>12</v>
      </c>
      <c r="C684" s="20" t="s">
        <v>26</v>
      </c>
      <c r="D684" s="21">
        <v>432.12</v>
      </c>
      <c r="E684" s="21">
        <v>136.15</v>
      </c>
      <c r="F684" s="22">
        <v>14</v>
      </c>
      <c r="G684" s="20" t="s">
        <v>10</v>
      </c>
      <c r="H684" s="20" t="s">
        <v>700</v>
      </c>
      <c r="I684" s="23">
        <f t="shared" si="20"/>
        <v>30.865714285714287</v>
      </c>
      <c r="J684" s="28">
        <f t="shared" si="21"/>
        <v>1</v>
      </c>
    </row>
    <row r="685" spans="1:10" ht="15.75" customHeight="1" x14ac:dyDescent="0.3">
      <c r="A685" s="18">
        <v>44987</v>
      </c>
      <c r="B685" s="19" t="s">
        <v>15</v>
      </c>
      <c r="C685" s="20" t="s">
        <v>13</v>
      </c>
      <c r="D685" s="21">
        <v>327.29000000000002</v>
      </c>
      <c r="E685" s="21">
        <v>67.45</v>
      </c>
      <c r="F685" s="22">
        <v>7</v>
      </c>
      <c r="G685" s="20" t="s">
        <v>17</v>
      </c>
      <c r="H685" s="20" t="s">
        <v>701</v>
      </c>
      <c r="I685" s="23">
        <f t="shared" si="20"/>
        <v>46.755714285714291</v>
      </c>
      <c r="J685" s="28">
        <f t="shared" si="21"/>
        <v>0</v>
      </c>
    </row>
    <row r="686" spans="1:10" ht="15.75" customHeight="1" x14ac:dyDescent="0.3">
      <c r="A686" s="18">
        <v>45057</v>
      </c>
      <c r="B686" s="19" t="s">
        <v>21</v>
      </c>
      <c r="C686" s="20" t="s">
        <v>9</v>
      </c>
      <c r="D686" s="21">
        <v>440.39</v>
      </c>
      <c r="E686" s="21">
        <v>231.16</v>
      </c>
      <c r="F686" s="22">
        <v>14</v>
      </c>
      <c r="G686" s="20" t="s">
        <v>17</v>
      </c>
      <c r="H686" s="20" t="s">
        <v>702</v>
      </c>
      <c r="I686" s="23">
        <f t="shared" si="20"/>
        <v>31.456428571428571</v>
      </c>
      <c r="J686" s="28">
        <f t="shared" si="21"/>
        <v>0</v>
      </c>
    </row>
    <row r="687" spans="1:10" ht="15.75" customHeight="1" x14ac:dyDescent="0.3">
      <c r="A687" s="18">
        <v>45091</v>
      </c>
      <c r="B687" s="19" t="s">
        <v>15</v>
      </c>
      <c r="C687" s="20" t="s">
        <v>16</v>
      </c>
      <c r="D687" s="21">
        <v>460.37</v>
      </c>
      <c r="E687" s="21">
        <v>108.19</v>
      </c>
      <c r="F687" s="22">
        <v>5</v>
      </c>
      <c r="G687" s="20" t="s">
        <v>17</v>
      </c>
      <c r="H687" s="20" t="s">
        <v>703</v>
      </c>
      <c r="I687" s="23">
        <f t="shared" si="20"/>
        <v>92.073999999999998</v>
      </c>
      <c r="J687" s="28">
        <f t="shared" si="21"/>
        <v>0</v>
      </c>
    </row>
    <row r="688" spans="1:10" ht="15.75" customHeight="1" x14ac:dyDescent="0.3">
      <c r="A688" s="18">
        <v>45060</v>
      </c>
      <c r="B688" s="19" t="s">
        <v>12</v>
      </c>
      <c r="C688" s="20" t="s">
        <v>26</v>
      </c>
      <c r="D688" s="21">
        <v>116.81</v>
      </c>
      <c r="E688" s="21">
        <v>108.91</v>
      </c>
      <c r="F688" s="22">
        <v>1</v>
      </c>
      <c r="G688" s="20" t="s">
        <v>17</v>
      </c>
      <c r="H688" s="20" t="s">
        <v>704</v>
      </c>
      <c r="I688" s="23">
        <f t="shared" si="20"/>
        <v>116.81</v>
      </c>
      <c r="J688" s="28">
        <f t="shared" si="21"/>
        <v>0</v>
      </c>
    </row>
    <row r="689" spans="1:10" ht="15.75" customHeight="1" x14ac:dyDescent="0.3">
      <c r="A689" s="18">
        <v>45159</v>
      </c>
      <c r="B689" s="19" t="s">
        <v>8</v>
      </c>
      <c r="C689" s="20" t="s">
        <v>26</v>
      </c>
      <c r="D689" s="21">
        <v>452.97</v>
      </c>
      <c r="E689" s="21">
        <v>237.9</v>
      </c>
      <c r="F689" s="22">
        <v>37</v>
      </c>
      <c r="G689" s="20" t="s">
        <v>17</v>
      </c>
      <c r="H689" s="20" t="s">
        <v>705</v>
      </c>
      <c r="I689" s="23">
        <f t="shared" si="20"/>
        <v>12.242432432432434</v>
      </c>
      <c r="J689" s="28">
        <f t="shared" si="21"/>
        <v>0</v>
      </c>
    </row>
    <row r="690" spans="1:10" ht="15.75" customHeight="1" x14ac:dyDescent="0.3">
      <c r="A690" s="18">
        <v>45038</v>
      </c>
      <c r="B690" s="19" t="s">
        <v>21</v>
      </c>
      <c r="C690" s="20" t="s">
        <v>16</v>
      </c>
      <c r="D690" s="21">
        <v>356.75</v>
      </c>
      <c r="E690" s="21">
        <v>97.86</v>
      </c>
      <c r="F690" s="22">
        <v>4</v>
      </c>
      <c r="G690" s="20" t="s">
        <v>10</v>
      </c>
      <c r="H690" s="20" t="s">
        <v>706</v>
      </c>
      <c r="I690" s="23">
        <f t="shared" si="20"/>
        <v>89.1875</v>
      </c>
      <c r="J690" s="28">
        <f t="shared" si="21"/>
        <v>1</v>
      </c>
    </row>
    <row r="691" spans="1:10" ht="15.75" customHeight="1" x14ac:dyDescent="0.3">
      <c r="A691" s="18">
        <v>45167</v>
      </c>
      <c r="B691" s="19" t="s">
        <v>8</v>
      </c>
      <c r="C691" s="20" t="s">
        <v>16</v>
      </c>
      <c r="D691" s="21">
        <v>235.54</v>
      </c>
      <c r="E691" s="21">
        <v>172.3</v>
      </c>
      <c r="F691" s="22">
        <v>2</v>
      </c>
      <c r="G691" s="20" t="s">
        <v>17</v>
      </c>
      <c r="H691" s="20" t="s">
        <v>707</v>
      </c>
      <c r="I691" s="23">
        <f t="shared" si="20"/>
        <v>117.77</v>
      </c>
      <c r="J691" s="28">
        <f t="shared" si="21"/>
        <v>0</v>
      </c>
    </row>
    <row r="692" spans="1:10" ht="15.75" customHeight="1" x14ac:dyDescent="0.3">
      <c r="A692" s="18">
        <v>45030</v>
      </c>
      <c r="B692" s="19" t="s">
        <v>12</v>
      </c>
      <c r="C692" s="20" t="s">
        <v>16</v>
      </c>
      <c r="D692" s="21">
        <v>373.65</v>
      </c>
      <c r="E692" s="21">
        <v>221.89</v>
      </c>
      <c r="F692" s="22">
        <v>4</v>
      </c>
      <c r="G692" s="20" t="s">
        <v>17</v>
      </c>
      <c r="H692" s="20" t="s">
        <v>708</v>
      </c>
      <c r="I692" s="23">
        <f t="shared" si="20"/>
        <v>93.412499999999994</v>
      </c>
      <c r="J692" s="28">
        <f t="shared" si="21"/>
        <v>0</v>
      </c>
    </row>
    <row r="693" spans="1:10" ht="15.75" customHeight="1" x14ac:dyDescent="0.3">
      <c r="A693" s="18">
        <v>45230</v>
      </c>
      <c r="B693" s="19" t="s">
        <v>8</v>
      </c>
      <c r="C693" s="20" t="s">
        <v>38</v>
      </c>
      <c r="D693" s="21">
        <v>338.66</v>
      </c>
      <c r="E693" s="21">
        <v>154.44999999999999</v>
      </c>
      <c r="F693" s="22">
        <v>4</v>
      </c>
      <c r="G693" s="20" t="s">
        <v>10</v>
      </c>
      <c r="H693" s="20" t="s">
        <v>709</v>
      </c>
      <c r="I693" s="23">
        <f t="shared" si="20"/>
        <v>84.665000000000006</v>
      </c>
      <c r="J693" s="28">
        <f t="shared" si="21"/>
        <v>1</v>
      </c>
    </row>
    <row r="694" spans="1:10" ht="15.75" customHeight="1" x14ac:dyDescent="0.3">
      <c r="A694" s="18">
        <v>45052</v>
      </c>
      <c r="B694" s="19" t="s">
        <v>15</v>
      </c>
      <c r="C694" s="20" t="s">
        <v>23</v>
      </c>
      <c r="D694" s="21">
        <v>400.22</v>
      </c>
      <c r="E694" s="21">
        <v>107.16</v>
      </c>
      <c r="F694" s="22">
        <v>6</v>
      </c>
      <c r="G694" s="20" t="s">
        <v>17</v>
      </c>
      <c r="H694" s="20" t="s">
        <v>710</v>
      </c>
      <c r="I694" s="23">
        <f t="shared" si="20"/>
        <v>66.703333333333333</v>
      </c>
      <c r="J694" s="28">
        <f t="shared" si="21"/>
        <v>0</v>
      </c>
    </row>
    <row r="695" spans="1:10" ht="15.75" customHeight="1" x14ac:dyDescent="0.3">
      <c r="A695" s="18">
        <v>44989</v>
      </c>
      <c r="B695" s="19" t="s">
        <v>21</v>
      </c>
      <c r="C695" s="20" t="s">
        <v>16</v>
      </c>
      <c r="D695" s="21">
        <v>476.76</v>
      </c>
      <c r="E695" s="21">
        <v>329.61</v>
      </c>
      <c r="F695" s="22">
        <v>6</v>
      </c>
      <c r="G695" s="20" t="s">
        <v>10</v>
      </c>
      <c r="H695" s="20" t="s">
        <v>711</v>
      </c>
      <c r="I695" s="23">
        <f t="shared" si="20"/>
        <v>79.459999999999994</v>
      </c>
      <c r="J695" s="28">
        <f t="shared" si="21"/>
        <v>1</v>
      </c>
    </row>
    <row r="696" spans="1:10" ht="15.75" customHeight="1" x14ac:dyDescent="0.3">
      <c r="A696" s="18">
        <v>45250</v>
      </c>
      <c r="B696" s="19" t="s">
        <v>8</v>
      </c>
      <c r="C696" s="20" t="s">
        <v>13</v>
      </c>
      <c r="D696" s="21">
        <v>372.98</v>
      </c>
      <c r="E696" s="21">
        <v>233.26</v>
      </c>
      <c r="F696" s="22">
        <v>9</v>
      </c>
      <c r="G696" s="20" t="s">
        <v>10</v>
      </c>
      <c r="H696" s="20" t="s">
        <v>712</v>
      </c>
      <c r="I696" s="23">
        <f t="shared" si="20"/>
        <v>41.442222222222227</v>
      </c>
      <c r="J696" s="28">
        <f t="shared" si="21"/>
        <v>1</v>
      </c>
    </row>
    <row r="697" spans="1:10" ht="15.75" customHeight="1" x14ac:dyDescent="0.3">
      <c r="A697" s="18">
        <v>45025</v>
      </c>
      <c r="B697" s="19" t="s">
        <v>21</v>
      </c>
      <c r="C697" s="20" t="s">
        <v>26</v>
      </c>
      <c r="D697" s="21">
        <v>334.71</v>
      </c>
      <c r="E697" s="21">
        <v>121.28</v>
      </c>
      <c r="F697" s="22">
        <v>7</v>
      </c>
      <c r="G697" s="20" t="s">
        <v>17</v>
      </c>
      <c r="H697" s="20" t="s">
        <v>713</v>
      </c>
      <c r="I697" s="23">
        <f t="shared" si="20"/>
        <v>47.815714285714286</v>
      </c>
      <c r="J697" s="28">
        <f t="shared" si="21"/>
        <v>0</v>
      </c>
    </row>
    <row r="698" spans="1:10" ht="15.75" customHeight="1" x14ac:dyDescent="0.3">
      <c r="A698" s="18">
        <v>45114</v>
      </c>
      <c r="B698" s="19" t="s">
        <v>12</v>
      </c>
      <c r="C698" s="20" t="s">
        <v>38</v>
      </c>
      <c r="D698" s="21">
        <v>264.36</v>
      </c>
      <c r="E698" s="21">
        <v>257.29000000000002</v>
      </c>
      <c r="F698" s="22">
        <v>7</v>
      </c>
      <c r="G698" s="20" t="s">
        <v>17</v>
      </c>
      <c r="H698" s="20" t="s">
        <v>714</v>
      </c>
      <c r="I698" s="23">
        <f t="shared" si="20"/>
        <v>37.765714285714289</v>
      </c>
      <c r="J698" s="28">
        <f t="shared" si="21"/>
        <v>0</v>
      </c>
    </row>
    <row r="699" spans="1:10" ht="15.75" customHeight="1" x14ac:dyDescent="0.3">
      <c r="A699" s="18">
        <v>45280</v>
      </c>
      <c r="B699" s="19" t="s">
        <v>12</v>
      </c>
      <c r="C699" s="20" t="s">
        <v>38</v>
      </c>
      <c r="D699" s="21">
        <v>495.61</v>
      </c>
      <c r="E699" s="21">
        <v>412.05</v>
      </c>
      <c r="F699" s="22">
        <v>6</v>
      </c>
      <c r="G699" s="20" t="s">
        <v>10</v>
      </c>
      <c r="H699" s="20" t="s">
        <v>715</v>
      </c>
      <c r="I699" s="23">
        <f t="shared" si="20"/>
        <v>82.601666666666674</v>
      </c>
      <c r="J699" s="28">
        <f t="shared" si="21"/>
        <v>1</v>
      </c>
    </row>
    <row r="700" spans="1:10" ht="15.75" customHeight="1" x14ac:dyDescent="0.3">
      <c r="A700" s="18">
        <v>45167</v>
      </c>
      <c r="B700" s="19" t="s">
        <v>12</v>
      </c>
      <c r="C700" s="20" t="s">
        <v>38</v>
      </c>
      <c r="D700" s="21">
        <v>367.04</v>
      </c>
      <c r="E700" s="21">
        <v>81.42</v>
      </c>
      <c r="F700" s="22">
        <v>5</v>
      </c>
      <c r="G700" s="20" t="s">
        <v>10</v>
      </c>
      <c r="H700" s="20" t="s">
        <v>716</v>
      </c>
      <c r="I700" s="23">
        <f t="shared" si="20"/>
        <v>73.408000000000001</v>
      </c>
      <c r="J700" s="28">
        <f t="shared" si="21"/>
        <v>1</v>
      </c>
    </row>
    <row r="701" spans="1:10" ht="15.75" customHeight="1" x14ac:dyDescent="0.3">
      <c r="A701" s="18">
        <v>45016</v>
      </c>
      <c r="B701" s="19" t="s">
        <v>21</v>
      </c>
      <c r="C701" s="20" t="s">
        <v>16</v>
      </c>
      <c r="D701" s="21">
        <v>66.16</v>
      </c>
      <c r="E701" s="21">
        <v>16.39</v>
      </c>
      <c r="F701" s="22">
        <v>1</v>
      </c>
      <c r="G701" s="20" t="s">
        <v>10</v>
      </c>
      <c r="H701" s="20" t="s">
        <v>717</v>
      </c>
      <c r="I701" s="23">
        <f t="shared" si="20"/>
        <v>66.16</v>
      </c>
      <c r="J701" s="28">
        <f t="shared" si="21"/>
        <v>1</v>
      </c>
    </row>
    <row r="702" spans="1:10" ht="15.75" customHeight="1" x14ac:dyDescent="0.3">
      <c r="A702" s="18">
        <v>45030</v>
      </c>
      <c r="B702" s="19" t="s">
        <v>15</v>
      </c>
      <c r="C702" s="20" t="s">
        <v>23</v>
      </c>
      <c r="D702" s="21">
        <v>110.72</v>
      </c>
      <c r="E702" s="21">
        <v>49.35</v>
      </c>
      <c r="F702" s="22">
        <v>2</v>
      </c>
      <c r="G702" s="20" t="s">
        <v>17</v>
      </c>
      <c r="H702" s="20" t="s">
        <v>718</v>
      </c>
      <c r="I702" s="23">
        <f t="shared" si="20"/>
        <v>55.36</v>
      </c>
      <c r="J702" s="28">
        <f t="shared" si="21"/>
        <v>0</v>
      </c>
    </row>
    <row r="703" spans="1:10" ht="15.75" customHeight="1" x14ac:dyDescent="0.3">
      <c r="A703" s="18">
        <v>44960</v>
      </c>
      <c r="B703" s="19" t="s">
        <v>8</v>
      </c>
      <c r="C703" s="20" t="s">
        <v>13</v>
      </c>
      <c r="D703" s="21">
        <v>444.8</v>
      </c>
      <c r="E703" s="21">
        <v>124.68</v>
      </c>
      <c r="F703" s="22">
        <v>4</v>
      </c>
      <c r="G703" s="20" t="s">
        <v>17</v>
      </c>
      <c r="H703" s="20" t="s">
        <v>719</v>
      </c>
      <c r="I703" s="23">
        <f t="shared" si="20"/>
        <v>111.2</v>
      </c>
      <c r="J703" s="28">
        <f t="shared" si="21"/>
        <v>0</v>
      </c>
    </row>
    <row r="704" spans="1:10" ht="15.75" customHeight="1" x14ac:dyDescent="0.3">
      <c r="A704" s="18">
        <v>44950</v>
      </c>
      <c r="B704" s="19" t="s">
        <v>21</v>
      </c>
      <c r="C704" s="20" t="s">
        <v>23</v>
      </c>
      <c r="D704" s="21">
        <v>216.62</v>
      </c>
      <c r="E704" s="21">
        <v>197.19</v>
      </c>
      <c r="F704" s="22">
        <v>4</v>
      </c>
      <c r="G704" s="20" t="s">
        <v>17</v>
      </c>
      <c r="H704" s="20" t="s">
        <v>720</v>
      </c>
      <c r="I704" s="23">
        <f t="shared" si="20"/>
        <v>54.155000000000001</v>
      </c>
      <c r="J704" s="28">
        <f t="shared" si="21"/>
        <v>0</v>
      </c>
    </row>
    <row r="705" spans="1:10" ht="15.75" customHeight="1" x14ac:dyDescent="0.3">
      <c r="A705" s="18">
        <v>44997</v>
      </c>
      <c r="B705" s="19" t="s">
        <v>21</v>
      </c>
      <c r="C705" s="20" t="s">
        <v>23</v>
      </c>
      <c r="D705" s="21">
        <v>398.25</v>
      </c>
      <c r="E705" s="21">
        <v>158.65</v>
      </c>
      <c r="F705" s="22">
        <v>9</v>
      </c>
      <c r="G705" s="20" t="s">
        <v>17</v>
      </c>
      <c r="H705" s="20" t="s">
        <v>721</v>
      </c>
      <c r="I705" s="23">
        <f t="shared" si="20"/>
        <v>44.25</v>
      </c>
      <c r="J705" s="28">
        <f t="shared" si="21"/>
        <v>0</v>
      </c>
    </row>
    <row r="706" spans="1:10" ht="15.75" customHeight="1" x14ac:dyDescent="0.3">
      <c r="A706" s="18">
        <v>45233</v>
      </c>
      <c r="B706" s="19" t="s">
        <v>8</v>
      </c>
      <c r="C706" s="20" t="s">
        <v>26</v>
      </c>
      <c r="D706" s="21">
        <v>315.33</v>
      </c>
      <c r="E706" s="21">
        <v>129.34</v>
      </c>
      <c r="F706" s="22">
        <v>9</v>
      </c>
      <c r="G706" s="20" t="s">
        <v>10</v>
      </c>
      <c r="H706" s="20" t="s">
        <v>722</v>
      </c>
      <c r="I706" s="23">
        <f t="shared" ref="I706:I769" si="22">IF(F706=0, 0, D706/F706)</f>
        <v>35.036666666666662</v>
      </c>
      <c r="J706" s="28">
        <f t="shared" si="21"/>
        <v>1</v>
      </c>
    </row>
    <row r="707" spans="1:10" ht="15.75" customHeight="1" x14ac:dyDescent="0.3">
      <c r="A707" s="18">
        <v>45076</v>
      </c>
      <c r="B707" s="19" t="s">
        <v>15</v>
      </c>
      <c r="C707" s="20" t="s">
        <v>38</v>
      </c>
      <c r="D707" s="21">
        <v>199.02</v>
      </c>
      <c r="E707" s="21">
        <v>95.36</v>
      </c>
      <c r="F707" s="22">
        <v>2</v>
      </c>
      <c r="G707" s="20" t="s">
        <v>10</v>
      </c>
      <c r="H707" s="20" t="s">
        <v>723</v>
      </c>
      <c r="I707" s="23">
        <f t="shared" si="22"/>
        <v>99.51</v>
      </c>
      <c r="J707" s="28">
        <f t="shared" ref="J707:J770" si="23">IF(G707="Returning", 1, 0)</f>
        <v>1</v>
      </c>
    </row>
    <row r="708" spans="1:10" ht="15.75" customHeight="1" x14ac:dyDescent="0.3">
      <c r="A708" s="18">
        <v>44971</v>
      </c>
      <c r="B708" s="19" t="s">
        <v>15</v>
      </c>
      <c r="C708" s="20" t="s">
        <v>9</v>
      </c>
      <c r="D708" s="21">
        <v>222.94</v>
      </c>
      <c r="E708" s="21">
        <v>146.27000000000001</v>
      </c>
      <c r="F708" s="22">
        <v>4</v>
      </c>
      <c r="G708" s="20" t="s">
        <v>10</v>
      </c>
      <c r="H708" s="20" t="s">
        <v>724</v>
      </c>
      <c r="I708" s="23">
        <f t="shared" si="22"/>
        <v>55.734999999999999</v>
      </c>
      <c r="J708" s="28">
        <f t="shared" si="23"/>
        <v>1</v>
      </c>
    </row>
    <row r="709" spans="1:10" ht="15.75" customHeight="1" x14ac:dyDescent="0.3">
      <c r="A709" s="18">
        <v>45020</v>
      </c>
      <c r="B709" s="19" t="s">
        <v>21</v>
      </c>
      <c r="C709" s="20" t="s">
        <v>23</v>
      </c>
      <c r="D709" s="21">
        <v>370.61</v>
      </c>
      <c r="E709" s="21">
        <v>114.89</v>
      </c>
      <c r="F709" s="22">
        <v>24</v>
      </c>
      <c r="G709" s="20" t="s">
        <v>17</v>
      </c>
      <c r="H709" s="20" t="s">
        <v>725</v>
      </c>
      <c r="I709" s="23">
        <f t="shared" si="22"/>
        <v>15.442083333333334</v>
      </c>
      <c r="J709" s="28">
        <f t="shared" si="23"/>
        <v>0</v>
      </c>
    </row>
    <row r="710" spans="1:10" ht="15.75" customHeight="1" x14ac:dyDescent="0.3">
      <c r="A710" s="18">
        <v>45149</v>
      </c>
      <c r="B710" s="19" t="s">
        <v>15</v>
      </c>
      <c r="C710" s="20" t="s">
        <v>38</v>
      </c>
      <c r="D710" s="21">
        <v>230.11</v>
      </c>
      <c r="E710" s="21">
        <v>135.43</v>
      </c>
      <c r="F710" s="22">
        <v>11</v>
      </c>
      <c r="G710" s="20" t="s">
        <v>10</v>
      </c>
      <c r="H710" s="20" t="s">
        <v>726</v>
      </c>
      <c r="I710" s="23">
        <f t="shared" si="22"/>
        <v>20.919090909090912</v>
      </c>
      <c r="J710" s="28">
        <f t="shared" si="23"/>
        <v>1</v>
      </c>
    </row>
    <row r="711" spans="1:10" ht="15.75" customHeight="1" x14ac:dyDescent="0.3">
      <c r="A711" s="18">
        <v>45042</v>
      </c>
      <c r="B711" s="19" t="s">
        <v>8</v>
      </c>
      <c r="C711" s="20" t="s">
        <v>26</v>
      </c>
      <c r="D711" s="21">
        <v>374.69</v>
      </c>
      <c r="E711" s="21">
        <v>104.38</v>
      </c>
      <c r="F711" s="22">
        <v>4</v>
      </c>
      <c r="G711" s="20" t="s">
        <v>17</v>
      </c>
      <c r="H711" s="20" t="s">
        <v>727</v>
      </c>
      <c r="I711" s="23">
        <f t="shared" si="22"/>
        <v>93.672499999999999</v>
      </c>
      <c r="J711" s="28">
        <f t="shared" si="23"/>
        <v>0</v>
      </c>
    </row>
    <row r="712" spans="1:10" ht="15.75" customHeight="1" x14ac:dyDescent="0.3">
      <c r="A712" s="18">
        <v>44953</v>
      </c>
      <c r="B712" s="19" t="s">
        <v>21</v>
      </c>
      <c r="C712" s="20" t="s">
        <v>9</v>
      </c>
      <c r="D712" s="21">
        <v>381.78</v>
      </c>
      <c r="E712" s="21">
        <v>77.849999999999994</v>
      </c>
      <c r="F712" s="22">
        <v>4</v>
      </c>
      <c r="G712" s="20" t="s">
        <v>17</v>
      </c>
      <c r="H712" s="20" t="s">
        <v>728</v>
      </c>
      <c r="I712" s="23">
        <f t="shared" si="22"/>
        <v>95.444999999999993</v>
      </c>
      <c r="J712" s="28">
        <f t="shared" si="23"/>
        <v>0</v>
      </c>
    </row>
    <row r="713" spans="1:10" ht="15.75" customHeight="1" x14ac:dyDescent="0.3">
      <c r="A713" s="18">
        <v>45032</v>
      </c>
      <c r="B713" s="19" t="s">
        <v>21</v>
      </c>
      <c r="C713" s="20" t="s">
        <v>16</v>
      </c>
      <c r="D713" s="21">
        <v>319.5</v>
      </c>
      <c r="E713" s="21">
        <v>209.87</v>
      </c>
      <c r="F713" s="22">
        <v>8</v>
      </c>
      <c r="G713" s="20" t="s">
        <v>10</v>
      </c>
      <c r="H713" s="20" t="s">
        <v>729</v>
      </c>
      <c r="I713" s="23">
        <f t="shared" si="22"/>
        <v>39.9375</v>
      </c>
      <c r="J713" s="28">
        <f t="shared" si="23"/>
        <v>1</v>
      </c>
    </row>
    <row r="714" spans="1:10" ht="15.75" customHeight="1" x14ac:dyDescent="0.3">
      <c r="A714" s="18">
        <v>44993</v>
      </c>
      <c r="B714" s="19" t="s">
        <v>15</v>
      </c>
      <c r="C714" s="20" t="s">
        <v>23</v>
      </c>
      <c r="D714" s="21">
        <v>434.9</v>
      </c>
      <c r="E714" s="21">
        <v>215.62</v>
      </c>
      <c r="F714" s="22">
        <v>5</v>
      </c>
      <c r="G714" s="20" t="s">
        <v>10</v>
      </c>
      <c r="H714" s="20" t="s">
        <v>730</v>
      </c>
      <c r="I714" s="23">
        <f t="shared" si="22"/>
        <v>86.97999999999999</v>
      </c>
      <c r="J714" s="28">
        <f t="shared" si="23"/>
        <v>1</v>
      </c>
    </row>
    <row r="715" spans="1:10" ht="15.75" customHeight="1" x14ac:dyDescent="0.3">
      <c r="A715" s="18">
        <v>45056</v>
      </c>
      <c r="B715" s="19" t="s">
        <v>15</v>
      </c>
      <c r="C715" s="20" t="s">
        <v>9</v>
      </c>
      <c r="D715" s="21">
        <v>449.1</v>
      </c>
      <c r="E715" s="21">
        <v>169.79</v>
      </c>
      <c r="F715" s="22">
        <v>5</v>
      </c>
      <c r="G715" s="20" t="s">
        <v>10</v>
      </c>
      <c r="H715" s="20" t="s">
        <v>731</v>
      </c>
      <c r="I715" s="23">
        <f t="shared" si="22"/>
        <v>89.820000000000007</v>
      </c>
      <c r="J715" s="28">
        <f t="shared" si="23"/>
        <v>1</v>
      </c>
    </row>
    <row r="716" spans="1:10" ht="15.75" customHeight="1" x14ac:dyDescent="0.3">
      <c r="A716" s="18">
        <v>44943</v>
      </c>
      <c r="B716" s="19" t="s">
        <v>15</v>
      </c>
      <c r="C716" s="20" t="s">
        <v>38</v>
      </c>
      <c r="D716" s="21">
        <v>129.15</v>
      </c>
      <c r="E716" s="21">
        <v>40.840000000000003</v>
      </c>
      <c r="F716" s="22">
        <v>11</v>
      </c>
      <c r="G716" s="20" t="s">
        <v>10</v>
      </c>
      <c r="H716" s="20" t="s">
        <v>732</v>
      </c>
      <c r="I716" s="23">
        <f t="shared" si="22"/>
        <v>11.740909090909092</v>
      </c>
      <c r="J716" s="28">
        <f t="shared" si="23"/>
        <v>1</v>
      </c>
    </row>
    <row r="717" spans="1:10" ht="15.75" customHeight="1" x14ac:dyDescent="0.3">
      <c r="A717" s="18">
        <v>45022</v>
      </c>
      <c r="B717" s="19" t="s">
        <v>8</v>
      </c>
      <c r="C717" s="20" t="s">
        <v>38</v>
      </c>
      <c r="D717" s="21">
        <v>279.61</v>
      </c>
      <c r="E717" s="21">
        <v>136.65</v>
      </c>
      <c r="F717" s="22">
        <v>6</v>
      </c>
      <c r="G717" s="20" t="s">
        <v>10</v>
      </c>
      <c r="H717" s="20" t="s">
        <v>733</v>
      </c>
      <c r="I717" s="23">
        <f t="shared" si="22"/>
        <v>46.601666666666667</v>
      </c>
      <c r="J717" s="28">
        <f t="shared" si="23"/>
        <v>1</v>
      </c>
    </row>
    <row r="718" spans="1:10" ht="15.75" customHeight="1" x14ac:dyDescent="0.3">
      <c r="A718" s="18">
        <v>45268</v>
      </c>
      <c r="B718" s="19" t="s">
        <v>8</v>
      </c>
      <c r="C718" s="20" t="s">
        <v>16</v>
      </c>
      <c r="D718" s="21">
        <v>214.13</v>
      </c>
      <c r="E718" s="21">
        <v>142.97999999999999</v>
      </c>
      <c r="F718" s="22">
        <v>3</v>
      </c>
      <c r="G718" s="20" t="s">
        <v>17</v>
      </c>
      <c r="H718" s="20" t="s">
        <v>734</v>
      </c>
      <c r="I718" s="23">
        <f t="shared" si="22"/>
        <v>71.376666666666665</v>
      </c>
      <c r="J718" s="28">
        <f t="shared" si="23"/>
        <v>0</v>
      </c>
    </row>
    <row r="719" spans="1:10" ht="15.75" customHeight="1" x14ac:dyDescent="0.3">
      <c r="A719" s="18">
        <v>45001</v>
      </c>
      <c r="B719" s="19" t="s">
        <v>12</v>
      </c>
      <c r="C719" s="20" t="s">
        <v>13</v>
      </c>
      <c r="D719" s="21">
        <v>446.53</v>
      </c>
      <c r="E719" s="21">
        <v>104.68</v>
      </c>
      <c r="F719" s="22">
        <v>29</v>
      </c>
      <c r="G719" s="20" t="s">
        <v>10</v>
      </c>
      <c r="H719" s="20" t="s">
        <v>735</v>
      </c>
      <c r="I719" s="23">
        <f t="shared" si="22"/>
        <v>15.39758620689655</v>
      </c>
      <c r="J719" s="28">
        <f t="shared" si="23"/>
        <v>1</v>
      </c>
    </row>
    <row r="720" spans="1:10" ht="15.75" customHeight="1" x14ac:dyDescent="0.3">
      <c r="A720" s="18">
        <v>45206</v>
      </c>
      <c r="B720" s="19" t="s">
        <v>12</v>
      </c>
      <c r="C720" s="20" t="s">
        <v>13</v>
      </c>
      <c r="D720" s="21">
        <v>179.3</v>
      </c>
      <c r="E720" s="21">
        <v>166.1</v>
      </c>
      <c r="F720" s="22">
        <v>4</v>
      </c>
      <c r="G720" s="20" t="s">
        <v>10</v>
      </c>
      <c r="H720" s="20" t="s">
        <v>736</v>
      </c>
      <c r="I720" s="23">
        <f t="shared" si="22"/>
        <v>44.825000000000003</v>
      </c>
      <c r="J720" s="28">
        <f t="shared" si="23"/>
        <v>1</v>
      </c>
    </row>
    <row r="721" spans="1:10" ht="15.75" customHeight="1" x14ac:dyDescent="0.3">
      <c r="A721" s="18">
        <v>45148</v>
      </c>
      <c r="B721" s="19" t="s">
        <v>21</v>
      </c>
      <c r="C721" s="20" t="s">
        <v>38</v>
      </c>
      <c r="D721" s="21">
        <v>54.67</v>
      </c>
      <c r="E721" s="21">
        <v>31.09</v>
      </c>
      <c r="F721" s="22">
        <v>0</v>
      </c>
      <c r="G721" s="20" t="s">
        <v>10</v>
      </c>
      <c r="H721" s="20" t="s">
        <v>737</v>
      </c>
      <c r="I721" s="23">
        <f t="shared" si="22"/>
        <v>0</v>
      </c>
      <c r="J721" s="28">
        <f t="shared" si="23"/>
        <v>1</v>
      </c>
    </row>
    <row r="722" spans="1:10" ht="15.75" customHeight="1" x14ac:dyDescent="0.3">
      <c r="A722" s="18">
        <v>44991</v>
      </c>
      <c r="B722" s="19" t="s">
        <v>15</v>
      </c>
      <c r="C722" s="20" t="s">
        <v>38</v>
      </c>
      <c r="D722" s="21">
        <v>361.69</v>
      </c>
      <c r="E722" s="21">
        <v>278.26</v>
      </c>
      <c r="F722" s="22">
        <v>13</v>
      </c>
      <c r="G722" s="20" t="s">
        <v>17</v>
      </c>
      <c r="H722" s="20" t="s">
        <v>738</v>
      </c>
      <c r="I722" s="23">
        <f t="shared" si="22"/>
        <v>27.822307692307692</v>
      </c>
      <c r="J722" s="28">
        <f t="shared" si="23"/>
        <v>0</v>
      </c>
    </row>
    <row r="723" spans="1:10" ht="15.75" customHeight="1" x14ac:dyDescent="0.3">
      <c r="A723" s="18">
        <v>44945</v>
      </c>
      <c r="B723" s="19" t="s">
        <v>15</v>
      </c>
      <c r="C723" s="20" t="s">
        <v>16</v>
      </c>
      <c r="D723" s="21">
        <v>269.51</v>
      </c>
      <c r="E723" s="21">
        <v>66.91</v>
      </c>
      <c r="F723" s="22">
        <v>4</v>
      </c>
      <c r="G723" s="20" t="s">
        <v>10</v>
      </c>
      <c r="H723" s="20" t="s">
        <v>739</v>
      </c>
      <c r="I723" s="23">
        <f t="shared" si="22"/>
        <v>67.377499999999998</v>
      </c>
      <c r="J723" s="28">
        <f t="shared" si="23"/>
        <v>1</v>
      </c>
    </row>
    <row r="724" spans="1:10" ht="15.75" customHeight="1" x14ac:dyDescent="0.3">
      <c r="A724" s="18">
        <v>44975</v>
      </c>
      <c r="B724" s="19" t="s">
        <v>12</v>
      </c>
      <c r="C724" s="20" t="s">
        <v>23</v>
      </c>
      <c r="D724" s="21">
        <v>460.88</v>
      </c>
      <c r="E724" s="21">
        <v>159.37</v>
      </c>
      <c r="F724" s="22">
        <v>10</v>
      </c>
      <c r="G724" s="20" t="s">
        <v>17</v>
      </c>
      <c r="H724" s="20" t="s">
        <v>740</v>
      </c>
      <c r="I724" s="23">
        <f t="shared" si="22"/>
        <v>46.088000000000001</v>
      </c>
      <c r="J724" s="28">
        <f t="shared" si="23"/>
        <v>0</v>
      </c>
    </row>
    <row r="725" spans="1:10" ht="15.75" customHeight="1" x14ac:dyDescent="0.3">
      <c r="A725" s="18">
        <v>44961</v>
      </c>
      <c r="B725" s="19" t="s">
        <v>8</v>
      </c>
      <c r="C725" s="20" t="s">
        <v>23</v>
      </c>
      <c r="D725" s="21">
        <v>55.42</v>
      </c>
      <c r="E725" s="21">
        <v>32.68</v>
      </c>
      <c r="F725" s="22">
        <v>0</v>
      </c>
      <c r="G725" s="20" t="s">
        <v>17</v>
      </c>
      <c r="H725" s="20" t="s">
        <v>741</v>
      </c>
      <c r="I725" s="23">
        <f t="shared" si="22"/>
        <v>0</v>
      </c>
      <c r="J725" s="28">
        <f t="shared" si="23"/>
        <v>0</v>
      </c>
    </row>
    <row r="726" spans="1:10" ht="15.75" customHeight="1" x14ac:dyDescent="0.3">
      <c r="A726" s="18">
        <v>45166</v>
      </c>
      <c r="B726" s="19" t="s">
        <v>8</v>
      </c>
      <c r="C726" s="20" t="s">
        <v>9</v>
      </c>
      <c r="D726" s="21">
        <v>201.05</v>
      </c>
      <c r="E726" s="21">
        <v>62.41</v>
      </c>
      <c r="F726" s="22">
        <v>3</v>
      </c>
      <c r="G726" s="20" t="s">
        <v>17</v>
      </c>
      <c r="H726" s="20" t="s">
        <v>742</v>
      </c>
      <c r="I726" s="23">
        <f t="shared" si="22"/>
        <v>67.016666666666666</v>
      </c>
      <c r="J726" s="28">
        <f t="shared" si="23"/>
        <v>0</v>
      </c>
    </row>
    <row r="727" spans="1:10" ht="15.75" customHeight="1" x14ac:dyDescent="0.3">
      <c r="A727" s="18">
        <v>45085</v>
      </c>
      <c r="B727" s="19" t="s">
        <v>15</v>
      </c>
      <c r="C727" s="20" t="s">
        <v>9</v>
      </c>
      <c r="D727" s="21">
        <v>222.56</v>
      </c>
      <c r="E727" s="21">
        <v>56.37</v>
      </c>
      <c r="F727" s="22">
        <v>13</v>
      </c>
      <c r="G727" s="20" t="s">
        <v>17</v>
      </c>
      <c r="H727" s="20" t="s">
        <v>743</v>
      </c>
      <c r="I727" s="23">
        <f t="shared" si="22"/>
        <v>17.12</v>
      </c>
      <c r="J727" s="28">
        <f t="shared" si="23"/>
        <v>0</v>
      </c>
    </row>
    <row r="728" spans="1:10" ht="15.75" customHeight="1" x14ac:dyDescent="0.3">
      <c r="A728" s="18">
        <v>45057</v>
      </c>
      <c r="B728" s="19" t="s">
        <v>8</v>
      </c>
      <c r="C728" s="20" t="s">
        <v>23</v>
      </c>
      <c r="D728" s="21">
        <v>72.88</v>
      </c>
      <c r="E728" s="21">
        <v>14.64</v>
      </c>
      <c r="F728" s="22">
        <v>1</v>
      </c>
      <c r="G728" s="20" t="s">
        <v>17</v>
      </c>
      <c r="H728" s="20" t="s">
        <v>744</v>
      </c>
      <c r="I728" s="23">
        <f t="shared" si="22"/>
        <v>72.88</v>
      </c>
      <c r="J728" s="28">
        <f t="shared" si="23"/>
        <v>0</v>
      </c>
    </row>
    <row r="729" spans="1:10" ht="15.75" customHeight="1" x14ac:dyDescent="0.3">
      <c r="A729" s="18">
        <v>45097</v>
      </c>
      <c r="B729" s="19" t="s">
        <v>21</v>
      </c>
      <c r="C729" s="20" t="s">
        <v>38</v>
      </c>
      <c r="D729" s="21">
        <v>422.04</v>
      </c>
      <c r="E729" s="21">
        <v>91.3</v>
      </c>
      <c r="F729" s="22">
        <v>8</v>
      </c>
      <c r="G729" s="20" t="s">
        <v>10</v>
      </c>
      <c r="H729" s="20" t="s">
        <v>745</v>
      </c>
      <c r="I729" s="23">
        <f t="shared" si="22"/>
        <v>52.755000000000003</v>
      </c>
      <c r="J729" s="28">
        <f t="shared" si="23"/>
        <v>1</v>
      </c>
    </row>
    <row r="730" spans="1:10" ht="15.75" customHeight="1" x14ac:dyDescent="0.3">
      <c r="A730" s="18">
        <v>45234</v>
      </c>
      <c r="B730" s="19" t="s">
        <v>15</v>
      </c>
      <c r="C730" s="20" t="s">
        <v>16</v>
      </c>
      <c r="D730" s="21">
        <v>490.84</v>
      </c>
      <c r="E730" s="21">
        <v>106.77</v>
      </c>
      <c r="F730" s="22">
        <v>13</v>
      </c>
      <c r="G730" s="20" t="s">
        <v>10</v>
      </c>
      <c r="H730" s="20" t="s">
        <v>746</v>
      </c>
      <c r="I730" s="23">
        <f t="shared" si="22"/>
        <v>37.756923076923073</v>
      </c>
      <c r="J730" s="28">
        <f t="shared" si="23"/>
        <v>1</v>
      </c>
    </row>
    <row r="731" spans="1:10" ht="15.75" customHeight="1" x14ac:dyDescent="0.3">
      <c r="A731" s="18">
        <v>45088</v>
      </c>
      <c r="B731" s="19" t="s">
        <v>21</v>
      </c>
      <c r="C731" s="20" t="s">
        <v>16</v>
      </c>
      <c r="D731" s="21">
        <v>438.51</v>
      </c>
      <c r="E731" s="21">
        <v>99.8</v>
      </c>
      <c r="F731" s="22">
        <v>4</v>
      </c>
      <c r="G731" s="20" t="s">
        <v>10</v>
      </c>
      <c r="H731" s="20" t="s">
        <v>747</v>
      </c>
      <c r="I731" s="23">
        <f t="shared" si="22"/>
        <v>109.6275</v>
      </c>
      <c r="J731" s="28">
        <f t="shared" si="23"/>
        <v>1</v>
      </c>
    </row>
    <row r="732" spans="1:10" ht="15.75" customHeight="1" x14ac:dyDescent="0.3">
      <c r="A732" s="18">
        <v>45034</v>
      </c>
      <c r="B732" s="19" t="s">
        <v>21</v>
      </c>
      <c r="C732" s="20" t="s">
        <v>13</v>
      </c>
      <c r="D732" s="21">
        <v>276.22000000000003</v>
      </c>
      <c r="E732" s="21">
        <v>65.61</v>
      </c>
      <c r="F732" s="22">
        <v>2</v>
      </c>
      <c r="G732" s="20" t="s">
        <v>10</v>
      </c>
      <c r="H732" s="20" t="s">
        <v>748</v>
      </c>
      <c r="I732" s="23">
        <f t="shared" si="22"/>
        <v>138.11000000000001</v>
      </c>
      <c r="J732" s="28">
        <f t="shared" si="23"/>
        <v>1</v>
      </c>
    </row>
    <row r="733" spans="1:10" ht="15.75" customHeight="1" x14ac:dyDescent="0.3">
      <c r="A733" s="18">
        <v>45166</v>
      </c>
      <c r="B733" s="19" t="s">
        <v>21</v>
      </c>
      <c r="C733" s="20" t="s">
        <v>26</v>
      </c>
      <c r="D733" s="21">
        <v>178.92</v>
      </c>
      <c r="E733" s="21">
        <v>152.97999999999999</v>
      </c>
      <c r="F733" s="22">
        <v>4</v>
      </c>
      <c r="G733" s="20" t="s">
        <v>17</v>
      </c>
      <c r="H733" s="20" t="s">
        <v>749</v>
      </c>
      <c r="I733" s="23">
        <f t="shared" si="22"/>
        <v>44.73</v>
      </c>
      <c r="J733" s="28">
        <f t="shared" si="23"/>
        <v>0</v>
      </c>
    </row>
    <row r="734" spans="1:10" ht="15.75" customHeight="1" x14ac:dyDescent="0.3">
      <c r="A734" s="18">
        <v>45111</v>
      </c>
      <c r="B734" s="19" t="s">
        <v>15</v>
      </c>
      <c r="C734" s="20" t="s">
        <v>23</v>
      </c>
      <c r="D734" s="21">
        <v>91.76</v>
      </c>
      <c r="E734" s="21">
        <v>25.41</v>
      </c>
      <c r="F734" s="22">
        <v>1</v>
      </c>
      <c r="G734" s="20" t="s">
        <v>10</v>
      </c>
      <c r="H734" s="20" t="s">
        <v>750</v>
      </c>
      <c r="I734" s="23">
        <f t="shared" si="22"/>
        <v>91.76</v>
      </c>
      <c r="J734" s="28">
        <f t="shared" si="23"/>
        <v>1</v>
      </c>
    </row>
    <row r="735" spans="1:10" ht="15.75" customHeight="1" x14ac:dyDescent="0.3">
      <c r="A735" s="18">
        <v>44970</v>
      </c>
      <c r="B735" s="19" t="s">
        <v>21</v>
      </c>
      <c r="C735" s="20" t="s">
        <v>38</v>
      </c>
      <c r="D735" s="21">
        <v>458.53</v>
      </c>
      <c r="E735" s="21">
        <v>91.96</v>
      </c>
      <c r="F735" s="22">
        <v>5</v>
      </c>
      <c r="G735" s="20" t="s">
        <v>17</v>
      </c>
      <c r="H735" s="20" t="s">
        <v>751</v>
      </c>
      <c r="I735" s="23">
        <f t="shared" si="22"/>
        <v>91.705999999999989</v>
      </c>
      <c r="J735" s="28">
        <f t="shared" si="23"/>
        <v>0</v>
      </c>
    </row>
    <row r="736" spans="1:10" ht="15.75" customHeight="1" x14ac:dyDescent="0.3">
      <c r="A736" s="18">
        <v>45154</v>
      </c>
      <c r="B736" s="19" t="s">
        <v>15</v>
      </c>
      <c r="C736" s="20" t="s">
        <v>16</v>
      </c>
      <c r="D736" s="21">
        <v>377.48</v>
      </c>
      <c r="E736" s="21">
        <v>146.5</v>
      </c>
      <c r="F736" s="22">
        <v>4</v>
      </c>
      <c r="G736" s="20" t="s">
        <v>17</v>
      </c>
      <c r="H736" s="20" t="s">
        <v>752</v>
      </c>
      <c r="I736" s="23">
        <f t="shared" si="22"/>
        <v>94.37</v>
      </c>
      <c r="J736" s="28">
        <f t="shared" si="23"/>
        <v>0</v>
      </c>
    </row>
    <row r="737" spans="1:10" ht="15.75" customHeight="1" x14ac:dyDescent="0.3">
      <c r="A737" s="18">
        <v>45174</v>
      </c>
      <c r="B737" s="19" t="s">
        <v>15</v>
      </c>
      <c r="C737" s="20" t="s">
        <v>9</v>
      </c>
      <c r="D737" s="21">
        <v>40.909999999999997</v>
      </c>
      <c r="E737" s="21">
        <v>8.3000000000000007</v>
      </c>
      <c r="F737" s="22">
        <v>2</v>
      </c>
      <c r="G737" s="20" t="s">
        <v>17</v>
      </c>
      <c r="H737" s="20" t="s">
        <v>753</v>
      </c>
      <c r="I737" s="23">
        <f t="shared" si="22"/>
        <v>20.454999999999998</v>
      </c>
      <c r="J737" s="28">
        <f t="shared" si="23"/>
        <v>0</v>
      </c>
    </row>
    <row r="738" spans="1:10" ht="15.75" customHeight="1" x14ac:dyDescent="0.3">
      <c r="A738" s="18">
        <v>45074</v>
      </c>
      <c r="B738" s="19" t="s">
        <v>15</v>
      </c>
      <c r="C738" s="20" t="s">
        <v>9</v>
      </c>
      <c r="D738" s="21">
        <v>188.72</v>
      </c>
      <c r="E738" s="21">
        <v>110.5</v>
      </c>
      <c r="F738" s="22">
        <v>3</v>
      </c>
      <c r="G738" s="20" t="s">
        <v>17</v>
      </c>
      <c r="H738" s="20" t="s">
        <v>754</v>
      </c>
      <c r="I738" s="23">
        <f t="shared" si="22"/>
        <v>62.906666666666666</v>
      </c>
      <c r="J738" s="28">
        <f t="shared" si="23"/>
        <v>0</v>
      </c>
    </row>
    <row r="739" spans="1:10" ht="15.75" customHeight="1" x14ac:dyDescent="0.3">
      <c r="A739" s="18">
        <v>45022</v>
      </c>
      <c r="B739" s="19" t="s">
        <v>15</v>
      </c>
      <c r="C739" s="20" t="s">
        <v>38</v>
      </c>
      <c r="D739" s="21">
        <v>45.45</v>
      </c>
      <c r="E739" s="21">
        <v>9.31</v>
      </c>
      <c r="F739" s="22">
        <v>0</v>
      </c>
      <c r="G739" s="20" t="s">
        <v>10</v>
      </c>
      <c r="H739" s="20" t="s">
        <v>755</v>
      </c>
      <c r="I739" s="23">
        <f t="shared" si="22"/>
        <v>0</v>
      </c>
      <c r="J739" s="28">
        <f t="shared" si="23"/>
        <v>1</v>
      </c>
    </row>
    <row r="740" spans="1:10" ht="15.75" customHeight="1" x14ac:dyDescent="0.3">
      <c r="A740" s="18">
        <v>45058</v>
      </c>
      <c r="B740" s="19" t="s">
        <v>15</v>
      </c>
      <c r="C740" s="20" t="s">
        <v>16</v>
      </c>
      <c r="D740" s="21">
        <v>192.78</v>
      </c>
      <c r="E740" s="21">
        <v>74.62</v>
      </c>
      <c r="F740" s="22">
        <v>1</v>
      </c>
      <c r="G740" s="20" t="s">
        <v>10</v>
      </c>
      <c r="H740" s="20" t="s">
        <v>756</v>
      </c>
      <c r="I740" s="23">
        <f t="shared" si="22"/>
        <v>192.78</v>
      </c>
      <c r="J740" s="28">
        <f t="shared" si="23"/>
        <v>1</v>
      </c>
    </row>
    <row r="741" spans="1:10" ht="15.75" customHeight="1" x14ac:dyDescent="0.3">
      <c r="A741" s="18">
        <v>45038</v>
      </c>
      <c r="B741" s="19" t="s">
        <v>15</v>
      </c>
      <c r="C741" s="20" t="s">
        <v>13</v>
      </c>
      <c r="D741" s="21">
        <v>354.37</v>
      </c>
      <c r="E741" s="21">
        <v>182.53</v>
      </c>
      <c r="F741" s="22">
        <v>35</v>
      </c>
      <c r="G741" s="20" t="s">
        <v>17</v>
      </c>
      <c r="H741" s="20" t="s">
        <v>757</v>
      </c>
      <c r="I741" s="23">
        <f t="shared" si="22"/>
        <v>10.124857142857143</v>
      </c>
      <c r="J741" s="28">
        <f t="shared" si="23"/>
        <v>0</v>
      </c>
    </row>
    <row r="742" spans="1:10" ht="15.75" customHeight="1" x14ac:dyDescent="0.3">
      <c r="A742" s="18">
        <v>45114</v>
      </c>
      <c r="B742" s="19" t="s">
        <v>21</v>
      </c>
      <c r="C742" s="20" t="s">
        <v>13</v>
      </c>
      <c r="D742" s="21">
        <v>426.23</v>
      </c>
      <c r="E742" s="21">
        <v>94.25</v>
      </c>
      <c r="F742" s="22">
        <v>25</v>
      </c>
      <c r="G742" s="20" t="s">
        <v>10</v>
      </c>
      <c r="H742" s="20" t="s">
        <v>758</v>
      </c>
      <c r="I742" s="23">
        <f t="shared" si="22"/>
        <v>17.049199999999999</v>
      </c>
      <c r="J742" s="28">
        <f t="shared" si="23"/>
        <v>1</v>
      </c>
    </row>
    <row r="743" spans="1:10" ht="15.75" customHeight="1" x14ac:dyDescent="0.3">
      <c r="A743" s="18">
        <v>44943</v>
      </c>
      <c r="B743" s="19" t="s">
        <v>15</v>
      </c>
      <c r="C743" s="20" t="s">
        <v>13</v>
      </c>
      <c r="D743" s="21">
        <v>10.029999999999999</v>
      </c>
      <c r="E743" s="21">
        <v>2.79</v>
      </c>
      <c r="F743" s="22">
        <v>0</v>
      </c>
      <c r="G743" s="20" t="s">
        <v>10</v>
      </c>
      <c r="H743" s="20" t="s">
        <v>759</v>
      </c>
      <c r="I743" s="23">
        <f t="shared" si="22"/>
        <v>0</v>
      </c>
      <c r="J743" s="28">
        <f t="shared" si="23"/>
        <v>1</v>
      </c>
    </row>
    <row r="744" spans="1:10" ht="15.75" customHeight="1" x14ac:dyDescent="0.3">
      <c r="A744" s="18">
        <v>45178</v>
      </c>
      <c r="B744" s="19" t="s">
        <v>12</v>
      </c>
      <c r="C744" s="20" t="s">
        <v>16</v>
      </c>
      <c r="D744" s="21">
        <v>40.64</v>
      </c>
      <c r="E744" s="21">
        <v>20.2</v>
      </c>
      <c r="F744" s="22">
        <v>0</v>
      </c>
      <c r="G744" s="20" t="s">
        <v>10</v>
      </c>
      <c r="H744" s="20" t="s">
        <v>760</v>
      </c>
      <c r="I744" s="23">
        <f t="shared" si="22"/>
        <v>0</v>
      </c>
      <c r="J744" s="28">
        <f t="shared" si="23"/>
        <v>1</v>
      </c>
    </row>
    <row r="745" spans="1:10" ht="15.75" customHeight="1" x14ac:dyDescent="0.3">
      <c r="A745" s="18">
        <v>45111</v>
      </c>
      <c r="B745" s="19" t="s">
        <v>8</v>
      </c>
      <c r="C745" s="20" t="s">
        <v>9</v>
      </c>
      <c r="D745" s="21">
        <v>136.36000000000001</v>
      </c>
      <c r="E745" s="21">
        <v>38.270000000000003</v>
      </c>
      <c r="F745" s="22">
        <v>7</v>
      </c>
      <c r="G745" s="20" t="s">
        <v>10</v>
      </c>
      <c r="H745" s="20" t="s">
        <v>761</v>
      </c>
      <c r="I745" s="23">
        <f t="shared" si="22"/>
        <v>19.48</v>
      </c>
      <c r="J745" s="28">
        <f t="shared" si="23"/>
        <v>1</v>
      </c>
    </row>
    <row r="746" spans="1:10" ht="15.75" customHeight="1" x14ac:dyDescent="0.3">
      <c r="A746" s="18">
        <v>45008</v>
      </c>
      <c r="B746" s="19" t="s">
        <v>8</v>
      </c>
      <c r="C746" s="20" t="s">
        <v>16</v>
      </c>
      <c r="D746" s="21">
        <v>121.12</v>
      </c>
      <c r="E746" s="21">
        <v>69.31</v>
      </c>
      <c r="F746" s="22">
        <v>4</v>
      </c>
      <c r="G746" s="20" t="s">
        <v>10</v>
      </c>
      <c r="H746" s="20" t="s">
        <v>762</v>
      </c>
      <c r="I746" s="23">
        <f t="shared" si="22"/>
        <v>30.28</v>
      </c>
      <c r="J746" s="28">
        <f t="shared" si="23"/>
        <v>1</v>
      </c>
    </row>
    <row r="747" spans="1:10" ht="15.75" customHeight="1" x14ac:dyDescent="0.3">
      <c r="A747" s="18">
        <v>45152</v>
      </c>
      <c r="B747" s="19" t="s">
        <v>15</v>
      </c>
      <c r="C747" s="20" t="s">
        <v>38</v>
      </c>
      <c r="D747" s="21">
        <v>126.18</v>
      </c>
      <c r="E747" s="21">
        <v>121.68</v>
      </c>
      <c r="F747" s="22">
        <v>10</v>
      </c>
      <c r="G747" s="20" t="s">
        <v>17</v>
      </c>
      <c r="H747" s="20" t="s">
        <v>763</v>
      </c>
      <c r="I747" s="23">
        <f t="shared" si="22"/>
        <v>12.618</v>
      </c>
      <c r="J747" s="28">
        <f t="shared" si="23"/>
        <v>0</v>
      </c>
    </row>
    <row r="748" spans="1:10" ht="15.75" customHeight="1" x14ac:dyDescent="0.3">
      <c r="A748" s="18">
        <v>45046</v>
      </c>
      <c r="B748" s="19" t="s">
        <v>8</v>
      </c>
      <c r="C748" s="20" t="s">
        <v>16</v>
      </c>
      <c r="D748" s="21">
        <v>255.85</v>
      </c>
      <c r="E748" s="21">
        <v>220.88</v>
      </c>
      <c r="F748" s="22">
        <v>3</v>
      </c>
      <c r="G748" s="20" t="s">
        <v>17</v>
      </c>
      <c r="H748" s="20" t="s">
        <v>764</v>
      </c>
      <c r="I748" s="23">
        <f t="shared" si="22"/>
        <v>85.283333333333331</v>
      </c>
      <c r="J748" s="28">
        <f t="shared" si="23"/>
        <v>0</v>
      </c>
    </row>
    <row r="749" spans="1:10" ht="15.75" customHeight="1" x14ac:dyDescent="0.3">
      <c r="A749" s="18">
        <v>44952</v>
      </c>
      <c r="B749" s="19" t="s">
        <v>21</v>
      </c>
      <c r="C749" s="20" t="s">
        <v>23</v>
      </c>
      <c r="D749" s="21">
        <v>179.06</v>
      </c>
      <c r="E749" s="21">
        <v>97.68</v>
      </c>
      <c r="F749" s="22">
        <v>1</v>
      </c>
      <c r="G749" s="20" t="s">
        <v>17</v>
      </c>
      <c r="H749" s="20" t="s">
        <v>765</v>
      </c>
      <c r="I749" s="23">
        <f t="shared" si="22"/>
        <v>179.06</v>
      </c>
      <c r="J749" s="28">
        <f t="shared" si="23"/>
        <v>0</v>
      </c>
    </row>
    <row r="750" spans="1:10" ht="15.75" customHeight="1" x14ac:dyDescent="0.3">
      <c r="A750" s="18">
        <v>44962</v>
      </c>
      <c r="B750" s="19" t="s">
        <v>8</v>
      </c>
      <c r="C750" s="20" t="s">
        <v>26</v>
      </c>
      <c r="D750" s="21">
        <v>464.1</v>
      </c>
      <c r="E750" s="21">
        <v>191.2</v>
      </c>
      <c r="F750" s="22">
        <v>5</v>
      </c>
      <c r="G750" s="20" t="s">
        <v>17</v>
      </c>
      <c r="H750" s="20" t="s">
        <v>766</v>
      </c>
      <c r="I750" s="23">
        <f t="shared" si="22"/>
        <v>92.820000000000007</v>
      </c>
      <c r="J750" s="28">
        <f t="shared" si="23"/>
        <v>0</v>
      </c>
    </row>
    <row r="751" spans="1:10" ht="15.75" customHeight="1" x14ac:dyDescent="0.3">
      <c r="A751" s="18">
        <v>44931</v>
      </c>
      <c r="B751" s="19" t="s">
        <v>21</v>
      </c>
      <c r="C751" s="20" t="s">
        <v>9</v>
      </c>
      <c r="D751" s="21">
        <v>91.52</v>
      </c>
      <c r="E751" s="21">
        <v>22.95</v>
      </c>
      <c r="F751" s="22">
        <v>1</v>
      </c>
      <c r="G751" s="20" t="s">
        <v>10</v>
      </c>
      <c r="H751" s="20" t="s">
        <v>767</v>
      </c>
      <c r="I751" s="23">
        <f t="shared" si="22"/>
        <v>91.52</v>
      </c>
      <c r="J751" s="28">
        <f t="shared" si="23"/>
        <v>1</v>
      </c>
    </row>
    <row r="752" spans="1:10" ht="15.75" customHeight="1" x14ac:dyDescent="0.3">
      <c r="A752" s="18">
        <v>45137</v>
      </c>
      <c r="B752" s="19" t="s">
        <v>12</v>
      </c>
      <c r="C752" s="20" t="s">
        <v>23</v>
      </c>
      <c r="D752" s="21">
        <v>286.47000000000003</v>
      </c>
      <c r="E752" s="21">
        <v>71.099999999999994</v>
      </c>
      <c r="F752" s="22">
        <v>6</v>
      </c>
      <c r="G752" s="20" t="s">
        <v>17</v>
      </c>
      <c r="H752" s="20" t="s">
        <v>768</v>
      </c>
      <c r="I752" s="23">
        <f t="shared" si="22"/>
        <v>47.745000000000005</v>
      </c>
      <c r="J752" s="28">
        <f t="shared" si="23"/>
        <v>0</v>
      </c>
    </row>
    <row r="753" spans="1:10" ht="15.75" customHeight="1" x14ac:dyDescent="0.3">
      <c r="A753" s="18">
        <v>45122</v>
      </c>
      <c r="B753" s="19" t="s">
        <v>15</v>
      </c>
      <c r="C753" s="20" t="s">
        <v>38</v>
      </c>
      <c r="D753" s="21">
        <v>453.77</v>
      </c>
      <c r="E753" s="21">
        <v>103.86</v>
      </c>
      <c r="F753" s="22">
        <v>23</v>
      </c>
      <c r="G753" s="20" t="s">
        <v>10</v>
      </c>
      <c r="H753" s="20" t="s">
        <v>769</v>
      </c>
      <c r="I753" s="23">
        <f t="shared" si="22"/>
        <v>19.729130434782608</v>
      </c>
      <c r="J753" s="28">
        <f t="shared" si="23"/>
        <v>1</v>
      </c>
    </row>
    <row r="754" spans="1:10" ht="15.75" customHeight="1" x14ac:dyDescent="0.3">
      <c r="A754" s="18">
        <v>45184</v>
      </c>
      <c r="B754" s="19" t="s">
        <v>15</v>
      </c>
      <c r="C754" s="20" t="s">
        <v>26</v>
      </c>
      <c r="D754" s="21">
        <v>463.72</v>
      </c>
      <c r="E754" s="21">
        <v>105.69</v>
      </c>
      <c r="F754" s="22">
        <v>20</v>
      </c>
      <c r="G754" s="20" t="s">
        <v>10</v>
      </c>
      <c r="H754" s="20" t="s">
        <v>770</v>
      </c>
      <c r="I754" s="23">
        <f t="shared" si="22"/>
        <v>23.186</v>
      </c>
      <c r="J754" s="28">
        <f t="shared" si="23"/>
        <v>1</v>
      </c>
    </row>
    <row r="755" spans="1:10" ht="15.75" customHeight="1" x14ac:dyDescent="0.3">
      <c r="A755" s="18">
        <v>45073</v>
      </c>
      <c r="B755" s="19" t="s">
        <v>12</v>
      </c>
      <c r="C755" s="20" t="s">
        <v>9</v>
      </c>
      <c r="D755" s="21">
        <v>111.22</v>
      </c>
      <c r="E755" s="21">
        <v>34.82</v>
      </c>
      <c r="F755" s="22">
        <v>5</v>
      </c>
      <c r="G755" s="20" t="s">
        <v>17</v>
      </c>
      <c r="H755" s="20" t="s">
        <v>771</v>
      </c>
      <c r="I755" s="23">
        <f t="shared" si="22"/>
        <v>22.244</v>
      </c>
      <c r="J755" s="28">
        <f t="shared" si="23"/>
        <v>0</v>
      </c>
    </row>
    <row r="756" spans="1:10" ht="15.75" customHeight="1" x14ac:dyDescent="0.3">
      <c r="A756" s="18">
        <v>45133</v>
      </c>
      <c r="B756" s="19" t="s">
        <v>12</v>
      </c>
      <c r="C756" s="20" t="s">
        <v>13</v>
      </c>
      <c r="D756" s="21">
        <v>20.36</v>
      </c>
      <c r="E756" s="21">
        <v>14.23</v>
      </c>
      <c r="F756" s="22">
        <v>0</v>
      </c>
      <c r="G756" s="20" t="s">
        <v>17</v>
      </c>
      <c r="H756" s="20" t="s">
        <v>772</v>
      </c>
      <c r="I756" s="23">
        <f t="shared" si="22"/>
        <v>0</v>
      </c>
      <c r="J756" s="28">
        <f t="shared" si="23"/>
        <v>0</v>
      </c>
    </row>
    <row r="757" spans="1:10" ht="15.75" customHeight="1" x14ac:dyDescent="0.3">
      <c r="A757" s="18">
        <v>45153</v>
      </c>
      <c r="B757" s="19" t="s">
        <v>15</v>
      </c>
      <c r="C757" s="20" t="s">
        <v>16</v>
      </c>
      <c r="D757" s="21">
        <v>112.26</v>
      </c>
      <c r="E757" s="21">
        <v>35.869999999999997</v>
      </c>
      <c r="F757" s="22">
        <v>1</v>
      </c>
      <c r="G757" s="20" t="s">
        <v>17</v>
      </c>
      <c r="H757" s="20" t="s">
        <v>773</v>
      </c>
      <c r="I757" s="23">
        <f t="shared" si="22"/>
        <v>112.26</v>
      </c>
      <c r="J757" s="28">
        <f t="shared" si="23"/>
        <v>0</v>
      </c>
    </row>
    <row r="758" spans="1:10" ht="15.75" customHeight="1" x14ac:dyDescent="0.3">
      <c r="A758" s="18">
        <v>45030</v>
      </c>
      <c r="B758" s="19" t="s">
        <v>8</v>
      </c>
      <c r="C758" s="20" t="s">
        <v>26</v>
      </c>
      <c r="D758" s="21">
        <v>295.08</v>
      </c>
      <c r="E758" s="21">
        <v>112.35</v>
      </c>
      <c r="F758" s="22">
        <v>4</v>
      </c>
      <c r="G758" s="20" t="s">
        <v>17</v>
      </c>
      <c r="H758" s="20" t="s">
        <v>774</v>
      </c>
      <c r="I758" s="23">
        <f t="shared" si="22"/>
        <v>73.77</v>
      </c>
      <c r="J758" s="28">
        <f t="shared" si="23"/>
        <v>0</v>
      </c>
    </row>
    <row r="759" spans="1:10" ht="15.75" customHeight="1" x14ac:dyDescent="0.3">
      <c r="A759" s="18">
        <v>45041</v>
      </c>
      <c r="B759" s="19" t="s">
        <v>8</v>
      </c>
      <c r="C759" s="20" t="s">
        <v>23</v>
      </c>
      <c r="D759" s="21">
        <v>99.14</v>
      </c>
      <c r="E759" s="21">
        <v>23.28</v>
      </c>
      <c r="F759" s="22">
        <v>2</v>
      </c>
      <c r="G759" s="20" t="s">
        <v>10</v>
      </c>
      <c r="H759" s="20" t="s">
        <v>775</v>
      </c>
      <c r="I759" s="23">
        <f t="shared" si="22"/>
        <v>49.57</v>
      </c>
      <c r="J759" s="28">
        <f t="shared" si="23"/>
        <v>1</v>
      </c>
    </row>
    <row r="760" spans="1:10" ht="15.75" customHeight="1" x14ac:dyDescent="0.3">
      <c r="A760" s="18">
        <v>44951</v>
      </c>
      <c r="B760" s="19" t="s">
        <v>12</v>
      </c>
      <c r="C760" s="20" t="s">
        <v>23</v>
      </c>
      <c r="D760" s="21">
        <v>308.5</v>
      </c>
      <c r="E760" s="21">
        <v>303.14</v>
      </c>
      <c r="F760" s="22">
        <v>5</v>
      </c>
      <c r="G760" s="20" t="s">
        <v>10</v>
      </c>
      <c r="H760" s="20" t="s">
        <v>776</v>
      </c>
      <c r="I760" s="23">
        <f t="shared" si="22"/>
        <v>61.7</v>
      </c>
      <c r="J760" s="28">
        <f t="shared" si="23"/>
        <v>1</v>
      </c>
    </row>
    <row r="761" spans="1:10" ht="15.75" customHeight="1" x14ac:dyDescent="0.3">
      <c r="A761" s="18">
        <v>45142</v>
      </c>
      <c r="B761" s="19" t="s">
        <v>21</v>
      </c>
      <c r="C761" s="20" t="s">
        <v>13</v>
      </c>
      <c r="D761" s="21">
        <v>371.85</v>
      </c>
      <c r="E761" s="21">
        <v>246.53</v>
      </c>
      <c r="F761" s="22">
        <v>7</v>
      </c>
      <c r="G761" s="20" t="s">
        <v>17</v>
      </c>
      <c r="H761" s="20" t="s">
        <v>481</v>
      </c>
      <c r="I761" s="23">
        <f t="shared" si="22"/>
        <v>53.121428571428574</v>
      </c>
      <c r="J761" s="28">
        <f t="shared" si="23"/>
        <v>0</v>
      </c>
    </row>
    <row r="762" spans="1:10" ht="15.75" customHeight="1" x14ac:dyDescent="0.3">
      <c r="A762" s="18">
        <v>44991</v>
      </c>
      <c r="B762" s="19" t="s">
        <v>12</v>
      </c>
      <c r="C762" s="20" t="s">
        <v>16</v>
      </c>
      <c r="D762" s="21">
        <v>408.95</v>
      </c>
      <c r="E762" s="21">
        <v>90.85</v>
      </c>
      <c r="F762" s="22">
        <v>6</v>
      </c>
      <c r="G762" s="20" t="s">
        <v>10</v>
      </c>
      <c r="H762" s="20" t="s">
        <v>777</v>
      </c>
      <c r="I762" s="23">
        <f t="shared" si="22"/>
        <v>68.158333333333331</v>
      </c>
      <c r="J762" s="28">
        <f t="shared" si="23"/>
        <v>1</v>
      </c>
    </row>
    <row r="763" spans="1:10" ht="15.75" customHeight="1" x14ac:dyDescent="0.3">
      <c r="A763" s="18">
        <v>45156</v>
      </c>
      <c r="B763" s="19" t="s">
        <v>12</v>
      </c>
      <c r="C763" s="20" t="s">
        <v>16</v>
      </c>
      <c r="D763" s="21">
        <v>378.89</v>
      </c>
      <c r="E763" s="21">
        <v>188.61</v>
      </c>
      <c r="F763" s="22">
        <v>7</v>
      </c>
      <c r="G763" s="20" t="s">
        <v>10</v>
      </c>
      <c r="H763" s="20" t="s">
        <v>778</v>
      </c>
      <c r="I763" s="23">
        <f t="shared" si="22"/>
        <v>54.127142857142857</v>
      </c>
      <c r="J763" s="28">
        <f t="shared" si="23"/>
        <v>1</v>
      </c>
    </row>
    <row r="764" spans="1:10" ht="15.75" customHeight="1" x14ac:dyDescent="0.3">
      <c r="A764" s="18">
        <v>45171</v>
      </c>
      <c r="B764" s="19" t="s">
        <v>15</v>
      </c>
      <c r="C764" s="20" t="s">
        <v>26</v>
      </c>
      <c r="D764" s="21">
        <v>84.15</v>
      </c>
      <c r="E764" s="21">
        <v>19.5</v>
      </c>
      <c r="F764" s="22">
        <v>2</v>
      </c>
      <c r="G764" s="20" t="s">
        <v>17</v>
      </c>
      <c r="H764" s="20" t="s">
        <v>779</v>
      </c>
      <c r="I764" s="23">
        <f t="shared" si="22"/>
        <v>42.075000000000003</v>
      </c>
      <c r="J764" s="28">
        <f t="shared" si="23"/>
        <v>0</v>
      </c>
    </row>
    <row r="765" spans="1:10" ht="15.75" customHeight="1" x14ac:dyDescent="0.3">
      <c r="A765" s="18">
        <v>45284</v>
      </c>
      <c r="B765" s="19" t="s">
        <v>12</v>
      </c>
      <c r="C765" s="20" t="s">
        <v>26</v>
      </c>
      <c r="D765" s="21">
        <v>370.67</v>
      </c>
      <c r="E765" s="21">
        <v>264.73</v>
      </c>
      <c r="F765" s="22">
        <v>4</v>
      </c>
      <c r="G765" s="20" t="s">
        <v>17</v>
      </c>
      <c r="H765" s="20" t="s">
        <v>780</v>
      </c>
      <c r="I765" s="23">
        <f t="shared" si="22"/>
        <v>92.667500000000004</v>
      </c>
      <c r="J765" s="28">
        <f t="shared" si="23"/>
        <v>0</v>
      </c>
    </row>
    <row r="766" spans="1:10" ht="15.75" customHeight="1" x14ac:dyDescent="0.3">
      <c r="A766" s="18">
        <v>45149</v>
      </c>
      <c r="B766" s="19" t="s">
        <v>8</v>
      </c>
      <c r="C766" s="20" t="s">
        <v>13</v>
      </c>
      <c r="D766" s="21">
        <v>269.05</v>
      </c>
      <c r="E766" s="21">
        <v>159.13999999999999</v>
      </c>
      <c r="F766" s="22">
        <v>3</v>
      </c>
      <c r="G766" s="20" t="s">
        <v>17</v>
      </c>
      <c r="H766" s="20" t="s">
        <v>781</v>
      </c>
      <c r="I766" s="23">
        <f t="shared" si="22"/>
        <v>89.683333333333337</v>
      </c>
      <c r="J766" s="28">
        <f t="shared" si="23"/>
        <v>0</v>
      </c>
    </row>
    <row r="767" spans="1:10" ht="15.75" customHeight="1" x14ac:dyDescent="0.3">
      <c r="A767" s="18">
        <v>45179</v>
      </c>
      <c r="B767" s="19" t="s">
        <v>8</v>
      </c>
      <c r="C767" s="20" t="s">
        <v>38</v>
      </c>
      <c r="D767" s="21">
        <v>63.93</v>
      </c>
      <c r="E767" s="21">
        <v>60.87</v>
      </c>
      <c r="F767" s="22">
        <v>0</v>
      </c>
      <c r="G767" s="20" t="s">
        <v>10</v>
      </c>
      <c r="H767" s="20" t="s">
        <v>782</v>
      </c>
      <c r="I767" s="23">
        <f t="shared" si="22"/>
        <v>0</v>
      </c>
      <c r="J767" s="28">
        <f t="shared" si="23"/>
        <v>1</v>
      </c>
    </row>
    <row r="768" spans="1:10" ht="15.75" customHeight="1" x14ac:dyDescent="0.3">
      <c r="A768" s="18">
        <v>45158</v>
      </c>
      <c r="B768" s="19" t="s">
        <v>12</v>
      </c>
      <c r="C768" s="20" t="s">
        <v>26</v>
      </c>
      <c r="D768" s="21">
        <v>498.11</v>
      </c>
      <c r="E768" s="21">
        <v>108.15</v>
      </c>
      <c r="F768" s="22">
        <v>6</v>
      </c>
      <c r="G768" s="20" t="s">
        <v>17</v>
      </c>
      <c r="H768" s="20" t="s">
        <v>783</v>
      </c>
      <c r="I768" s="23">
        <f t="shared" si="22"/>
        <v>83.018333333333331</v>
      </c>
      <c r="J768" s="28">
        <f t="shared" si="23"/>
        <v>0</v>
      </c>
    </row>
    <row r="769" spans="1:10" ht="15.75" customHeight="1" x14ac:dyDescent="0.3">
      <c r="A769" s="18">
        <v>45282</v>
      </c>
      <c r="B769" s="19" t="s">
        <v>15</v>
      </c>
      <c r="C769" s="20" t="s">
        <v>16</v>
      </c>
      <c r="D769" s="21">
        <v>120.22</v>
      </c>
      <c r="E769" s="21">
        <v>24.99</v>
      </c>
      <c r="F769" s="22">
        <v>1</v>
      </c>
      <c r="G769" s="20" t="s">
        <v>10</v>
      </c>
      <c r="H769" s="20" t="s">
        <v>784</v>
      </c>
      <c r="I769" s="23">
        <f t="shared" si="22"/>
        <v>120.22</v>
      </c>
      <c r="J769" s="28">
        <f t="shared" si="23"/>
        <v>1</v>
      </c>
    </row>
    <row r="770" spans="1:10" ht="15.75" customHeight="1" x14ac:dyDescent="0.3">
      <c r="A770" s="18">
        <v>45045</v>
      </c>
      <c r="B770" s="19" t="s">
        <v>8</v>
      </c>
      <c r="C770" s="20" t="s">
        <v>26</v>
      </c>
      <c r="D770" s="21">
        <v>468.66</v>
      </c>
      <c r="E770" s="21">
        <v>115.56</v>
      </c>
      <c r="F770" s="22">
        <v>10</v>
      </c>
      <c r="G770" s="20" t="s">
        <v>17</v>
      </c>
      <c r="H770" s="20" t="s">
        <v>785</v>
      </c>
      <c r="I770" s="23">
        <f t="shared" ref="I770:I833" si="24">IF(F770=0, 0, D770/F770)</f>
        <v>46.866</v>
      </c>
      <c r="J770" s="28">
        <f t="shared" si="23"/>
        <v>0</v>
      </c>
    </row>
    <row r="771" spans="1:10" ht="15.75" customHeight="1" x14ac:dyDescent="0.3">
      <c r="A771" s="18">
        <v>45007</v>
      </c>
      <c r="B771" s="19" t="s">
        <v>21</v>
      </c>
      <c r="C771" s="20" t="s">
        <v>13</v>
      </c>
      <c r="D771" s="21">
        <v>150.78</v>
      </c>
      <c r="E771" s="21">
        <v>32.78</v>
      </c>
      <c r="F771" s="22">
        <v>6</v>
      </c>
      <c r="G771" s="20" t="s">
        <v>10</v>
      </c>
      <c r="H771" s="20" t="s">
        <v>786</v>
      </c>
      <c r="I771" s="23">
        <f t="shared" si="24"/>
        <v>25.13</v>
      </c>
      <c r="J771" s="28">
        <f t="shared" ref="J771:J834" si="25">IF(G771="Returning", 1, 0)</f>
        <v>1</v>
      </c>
    </row>
    <row r="772" spans="1:10" ht="15.75" customHeight="1" x14ac:dyDescent="0.3">
      <c r="A772" s="18">
        <v>45031</v>
      </c>
      <c r="B772" s="19" t="s">
        <v>15</v>
      </c>
      <c r="C772" s="20" t="s">
        <v>23</v>
      </c>
      <c r="D772" s="21">
        <v>256.60000000000002</v>
      </c>
      <c r="E772" s="21">
        <v>57.14</v>
      </c>
      <c r="F772" s="22">
        <v>2</v>
      </c>
      <c r="G772" s="20" t="s">
        <v>10</v>
      </c>
      <c r="H772" s="20" t="s">
        <v>787</v>
      </c>
      <c r="I772" s="23">
        <f t="shared" si="24"/>
        <v>128.30000000000001</v>
      </c>
      <c r="J772" s="28">
        <f t="shared" si="25"/>
        <v>1</v>
      </c>
    </row>
    <row r="773" spans="1:10" ht="15.75" customHeight="1" x14ac:dyDescent="0.3">
      <c r="A773" s="18">
        <v>45208</v>
      </c>
      <c r="B773" s="19" t="s">
        <v>12</v>
      </c>
      <c r="C773" s="20" t="s">
        <v>26</v>
      </c>
      <c r="D773" s="21">
        <v>205.19</v>
      </c>
      <c r="E773" s="21">
        <v>112.06</v>
      </c>
      <c r="F773" s="22">
        <v>10</v>
      </c>
      <c r="G773" s="20" t="s">
        <v>17</v>
      </c>
      <c r="H773" s="20" t="s">
        <v>788</v>
      </c>
      <c r="I773" s="23">
        <f t="shared" si="24"/>
        <v>20.518999999999998</v>
      </c>
      <c r="J773" s="28">
        <f t="shared" si="25"/>
        <v>0</v>
      </c>
    </row>
    <row r="774" spans="1:10" ht="15.75" customHeight="1" x14ac:dyDescent="0.3">
      <c r="A774" s="18">
        <v>44949</v>
      </c>
      <c r="B774" s="19" t="s">
        <v>12</v>
      </c>
      <c r="C774" s="20" t="s">
        <v>38</v>
      </c>
      <c r="D774" s="21">
        <v>180.34</v>
      </c>
      <c r="E774" s="21">
        <v>171.16</v>
      </c>
      <c r="F774" s="22">
        <v>6</v>
      </c>
      <c r="G774" s="20" t="s">
        <v>17</v>
      </c>
      <c r="H774" s="20" t="s">
        <v>789</v>
      </c>
      <c r="I774" s="23">
        <f t="shared" si="24"/>
        <v>30.056666666666668</v>
      </c>
      <c r="J774" s="28">
        <f t="shared" si="25"/>
        <v>0</v>
      </c>
    </row>
    <row r="775" spans="1:10" ht="15.75" customHeight="1" x14ac:dyDescent="0.3">
      <c r="A775" s="18">
        <v>45135</v>
      </c>
      <c r="B775" s="19" t="s">
        <v>8</v>
      </c>
      <c r="C775" s="20" t="s">
        <v>16</v>
      </c>
      <c r="D775" s="21">
        <v>193.81</v>
      </c>
      <c r="E775" s="21">
        <v>87.05</v>
      </c>
      <c r="F775" s="22">
        <v>2</v>
      </c>
      <c r="G775" s="20" t="s">
        <v>10</v>
      </c>
      <c r="H775" s="20" t="s">
        <v>790</v>
      </c>
      <c r="I775" s="23">
        <f t="shared" si="24"/>
        <v>96.905000000000001</v>
      </c>
      <c r="J775" s="28">
        <f t="shared" si="25"/>
        <v>1</v>
      </c>
    </row>
    <row r="776" spans="1:10" ht="15.75" customHeight="1" x14ac:dyDescent="0.3">
      <c r="A776" s="18">
        <v>45086</v>
      </c>
      <c r="B776" s="19" t="s">
        <v>12</v>
      </c>
      <c r="C776" s="20" t="s">
        <v>13</v>
      </c>
      <c r="D776" s="21">
        <v>119.04</v>
      </c>
      <c r="E776" s="21">
        <v>27.51</v>
      </c>
      <c r="F776" s="22">
        <v>1</v>
      </c>
      <c r="G776" s="20" t="s">
        <v>10</v>
      </c>
      <c r="H776" s="20" t="s">
        <v>791</v>
      </c>
      <c r="I776" s="23">
        <f t="shared" si="24"/>
        <v>119.04</v>
      </c>
      <c r="J776" s="28">
        <f t="shared" si="25"/>
        <v>1</v>
      </c>
    </row>
    <row r="777" spans="1:10" ht="15.75" customHeight="1" x14ac:dyDescent="0.3">
      <c r="A777" s="18">
        <v>45173</v>
      </c>
      <c r="B777" s="19" t="s">
        <v>12</v>
      </c>
      <c r="C777" s="20" t="s">
        <v>38</v>
      </c>
      <c r="D777" s="21">
        <v>495.88</v>
      </c>
      <c r="E777" s="21">
        <v>138.46</v>
      </c>
      <c r="F777" s="22">
        <v>10</v>
      </c>
      <c r="G777" s="20" t="s">
        <v>17</v>
      </c>
      <c r="H777" s="20" t="s">
        <v>792</v>
      </c>
      <c r="I777" s="23">
        <f t="shared" si="24"/>
        <v>49.588000000000001</v>
      </c>
      <c r="J777" s="28">
        <f t="shared" si="25"/>
        <v>0</v>
      </c>
    </row>
    <row r="778" spans="1:10" ht="15.75" customHeight="1" x14ac:dyDescent="0.3">
      <c r="A778" s="18">
        <v>45129</v>
      </c>
      <c r="B778" s="19" t="s">
        <v>8</v>
      </c>
      <c r="C778" s="20" t="s">
        <v>38</v>
      </c>
      <c r="D778" s="21">
        <v>396.4</v>
      </c>
      <c r="E778" s="21">
        <v>392.89</v>
      </c>
      <c r="F778" s="22">
        <v>10</v>
      </c>
      <c r="G778" s="20" t="s">
        <v>17</v>
      </c>
      <c r="H778" s="20" t="s">
        <v>793</v>
      </c>
      <c r="I778" s="23">
        <f t="shared" si="24"/>
        <v>39.64</v>
      </c>
      <c r="J778" s="28">
        <f t="shared" si="25"/>
        <v>0</v>
      </c>
    </row>
    <row r="779" spans="1:10" ht="15.75" customHeight="1" x14ac:dyDescent="0.3">
      <c r="A779" s="18">
        <v>45125</v>
      </c>
      <c r="B779" s="19" t="s">
        <v>21</v>
      </c>
      <c r="C779" s="20" t="s">
        <v>16</v>
      </c>
      <c r="D779" s="21">
        <v>447.34</v>
      </c>
      <c r="E779" s="21">
        <v>276.17</v>
      </c>
      <c r="F779" s="22">
        <v>9</v>
      </c>
      <c r="G779" s="20" t="s">
        <v>10</v>
      </c>
      <c r="H779" s="20" t="s">
        <v>794</v>
      </c>
      <c r="I779" s="23">
        <f t="shared" si="24"/>
        <v>49.704444444444441</v>
      </c>
      <c r="J779" s="28">
        <f t="shared" si="25"/>
        <v>1</v>
      </c>
    </row>
    <row r="780" spans="1:10" ht="15.75" customHeight="1" x14ac:dyDescent="0.3">
      <c r="A780" s="18">
        <v>44974</v>
      </c>
      <c r="B780" s="19" t="s">
        <v>21</v>
      </c>
      <c r="C780" s="20" t="s">
        <v>26</v>
      </c>
      <c r="D780" s="21">
        <v>264.48</v>
      </c>
      <c r="E780" s="21">
        <v>62.67</v>
      </c>
      <c r="F780" s="22">
        <v>3</v>
      </c>
      <c r="G780" s="20" t="s">
        <v>10</v>
      </c>
      <c r="H780" s="20" t="s">
        <v>795</v>
      </c>
      <c r="I780" s="23">
        <f t="shared" si="24"/>
        <v>88.160000000000011</v>
      </c>
      <c r="J780" s="28">
        <f t="shared" si="25"/>
        <v>1</v>
      </c>
    </row>
    <row r="781" spans="1:10" ht="15.75" customHeight="1" x14ac:dyDescent="0.3">
      <c r="A781" s="18">
        <v>45283</v>
      </c>
      <c r="B781" s="19" t="s">
        <v>12</v>
      </c>
      <c r="C781" s="20" t="s">
        <v>23</v>
      </c>
      <c r="D781" s="21">
        <v>434.34</v>
      </c>
      <c r="E781" s="21">
        <v>433.26</v>
      </c>
      <c r="F781" s="22">
        <v>4</v>
      </c>
      <c r="G781" s="20" t="s">
        <v>10</v>
      </c>
      <c r="H781" s="20" t="s">
        <v>796</v>
      </c>
      <c r="I781" s="23">
        <f t="shared" si="24"/>
        <v>108.58499999999999</v>
      </c>
      <c r="J781" s="28">
        <f t="shared" si="25"/>
        <v>1</v>
      </c>
    </row>
    <row r="782" spans="1:10" ht="15.75" customHeight="1" x14ac:dyDescent="0.3">
      <c r="A782" s="18">
        <v>45018</v>
      </c>
      <c r="B782" s="19" t="s">
        <v>8</v>
      </c>
      <c r="C782" s="20" t="s">
        <v>23</v>
      </c>
      <c r="D782" s="21">
        <v>340.16</v>
      </c>
      <c r="E782" s="21">
        <v>79.36</v>
      </c>
      <c r="F782" s="22">
        <v>3</v>
      </c>
      <c r="G782" s="20" t="s">
        <v>17</v>
      </c>
      <c r="H782" s="20" t="s">
        <v>797</v>
      </c>
      <c r="I782" s="23">
        <f t="shared" si="24"/>
        <v>113.38666666666667</v>
      </c>
      <c r="J782" s="28">
        <f t="shared" si="25"/>
        <v>0</v>
      </c>
    </row>
    <row r="783" spans="1:10" ht="15.75" customHeight="1" x14ac:dyDescent="0.3">
      <c r="A783" s="18">
        <v>45279</v>
      </c>
      <c r="B783" s="19" t="s">
        <v>15</v>
      </c>
      <c r="C783" s="20" t="s">
        <v>38</v>
      </c>
      <c r="D783" s="21">
        <v>409.37</v>
      </c>
      <c r="E783" s="21">
        <v>273.68</v>
      </c>
      <c r="F783" s="22">
        <v>25</v>
      </c>
      <c r="G783" s="20" t="s">
        <v>17</v>
      </c>
      <c r="H783" s="20" t="s">
        <v>798</v>
      </c>
      <c r="I783" s="23">
        <f t="shared" si="24"/>
        <v>16.3748</v>
      </c>
      <c r="J783" s="28">
        <f t="shared" si="25"/>
        <v>0</v>
      </c>
    </row>
    <row r="784" spans="1:10" ht="15.75" customHeight="1" x14ac:dyDescent="0.3">
      <c r="A784" s="18">
        <v>45066</v>
      </c>
      <c r="B784" s="19" t="s">
        <v>12</v>
      </c>
      <c r="C784" s="20" t="s">
        <v>23</v>
      </c>
      <c r="D784" s="21">
        <v>435.54</v>
      </c>
      <c r="E784" s="21">
        <v>159.75</v>
      </c>
      <c r="F784" s="22">
        <v>7</v>
      </c>
      <c r="G784" s="20" t="s">
        <v>10</v>
      </c>
      <c r="H784" s="20" t="s">
        <v>799</v>
      </c>
      <c r="I784" s="23">
        <f t="shared" si="24"/>
        <v>62.220000000000006</v>
      </c>
      <c r="J784" s="28">
        <f t="shared" si="25"/>
        <v>1</v>
      </c>
    </row>
    <row r="785" spans="1:10" ht="15.75" customHeight="1" x14ac:dyDescent="0.3">
      <c r="A785" s="18">
        <v>45191</v>
      </c>
      <c r="B785" s="19" t="s">
        <v>15</v>
      </c>
      <c r="C785" s="20" t="s">
        <v>23</v>
      </c>
      <c r="D785" s="21">
        <v>463.53</v>
      </c>
      <c r="E785" s="21">
        <v>101.16</v>
      </c>
      <c r="F785" s="22">
        <v>14</v>
      </c>
      <c r="G785" s="20" t="s">
        <v>10</v>
      </c>
      <c r="H785" s="20" t="s">
        <v>800</v>
      </c>
      <c r="I785" s="23">
        <f t="shared" si="24"/>
        <v>33.109285714285711</v>
      </c>
      <c r="J785" s="28">
        <f t="shared" si="25"/>
        <v>1</v>
      </c>
    </row>
    <row r="786" spans="1:10" ht="15.75" customHeight="1" x14ac:dyDescent="0.3">
      <c r="A786" s="18">
        <v>45065</v>
      </c>
      <c r="B786" s="19" t="s">
        <v>21</v>
      </c>
      <c r="C786" s="20" t="s">
        <v>9</v>
      </c>
      <c r="D786" s="21">
        <v>49.02</v>
      </c>
      <c r="E786" s="21">
        <v>20.93</v>
      </c>
      <c r="F786" s="22">
        <v>1</v>
      </c>
      <c r="G786" s="20" t="s">
        <v>10</v>
      </c>
      <c r="H786" s="20" t="s">
        <v>801</v>
      </c>
      <c r="I786" s="23">
        <f t="shared" si="24"/>
        <v>49.02</v>
      </c>
      <c r="J786" s="28">
        <f t="shared" si="25"/>
        <v>1</v>
      </c>
    </row>
    <row r="787" spans="1:10" ht="15.75" customHeight="1" x14ac:dyDescent="0.3">
      <c r="A787" s="18">
        <v>45118</v>
      </c>
      <c r="B787" s="19" t="s">
        <v>12</v>
      </c>
      <c r="C787" s="20" t="s">
        <v>23</v>
      </c>
      <c r="D787" s="21">
        <v>480.56</v>
      </c>
      <c r="E787" s="21">
        <v>162.69999999999999</v>
      </c>
      <c r="F787" s="22">
        <v>7</v>
      </c>
      <c r="G787" s="20" t="s">
        <v>17</v>
      </c>
      <c r="H787" s="20" t="s">
        <v>802</v>
      </c>
      <c r="I787" s="23">
        <f t="shared" si="24"/>
        <v>68.651428571428568</v>
      </c>
      <c r="J787" s="28">
        <f t="shared" si="25"/>
        <v>0</v>
      </c>
    </row>
    <row r="788" spans="1:10" ht="15.75" customHeight="1" x14ac:dyDescent="0.3">
      <c r="A788" s="18">
        <v>44967</v>
      </c>
      <c r="B788" s="19" t="s">
        <v>15</v>
      </c>
      <c r="C788" s="20" t="s">
        <v>26</v>
      </c>
      <c r="D788" s="21">
        <v>65.290000000000006</v>
      </c>
      <c r="E788" s="21">
        <v>18.22</v>
      </c>
      <c r="F788" s="22">
        <v>0</v>
      </c>
      <c r="G788" s="20" t="s">
        <v>17</v>
      </c>
      <c r="H788" s="20" t="s">
        <v>803</v>
      </c>
      <c r="I788" s="23">
        <f t="shared" si="24"/>
        <v>0</v>
      </c>
      <c r="J788" s="28">
        <f t="shared" si="25"/>
        <v>0</v>
      </c>
    </row>
    <row r="789" spans="1:10" ht="15.75" customHeight="1" x14ac:dyDescent="0.3">
      <c r="A789" s="18">
        <v>45070</v>
      </c>
      <c r="B789" s="19" t="s">
        <v>15</v>
      </c>
      <c r="C789" s="20" t="s">
        <v>26</v>
      </c>
      <c r="D789" s="21">
        <v>33.79</v>
      </c>
      <c r="E789" s="21">
        <v>14.26</v>
      </c>
      <c r="F789" s="22">
        <v>1</v>
      </c>
      <c r="G789" s="20" t="s">
        <v>17</v>
      </c>
      <c r="H789" s="20" t="s">
        <v>804</v>
      </c>
      <c r="I789" s="23">
        <f t="shared" si="24"/>
        <v>33.79</v>
      </c>
      <c r="J789" s="28">
        <f t="shared" si="25"/>
        <v>0</v>
      </c>
    </row>
    <row r="790" spans="1:10" ht="15.75" customHeight="1" x14ac:dyDescent="0.3">
      <c r="A790" s="18">
        <v>45151</v>
      </c>
      <c r="B790" s="19" t="s">
        <v>15</v>
      </c>
      <c r="C790" s="20" t="s">
        <v>38</v>
      </c>
      <c r="D790" s="21">
        <v>130.94999999999999</v>
      </c>
      <c r="E790" s="21">
        <v>68.41</v>
      </c>
      <c r="F790" s="22">
        <v>2</v>
      </c>
      <c r="G790" s="20" t="s">
        <v>17</v>
      </c>
      <c r="H790" s="20" t="s">
        <v>805</v>
      </c>
      <c r="I790" s="23">
        <f t="shared" si="24"/>
        <v>65.474999999999994</v>
      </c>
      <c r="J790" s="28">
        <f t="shared" si="25"/>
        <v>0</v>
      </c>
    </row>
    <row r="791" spans="1:10" ht="15.75" customHeight="1" x14ac:dyDescent="0.3">
      <c r="A791" s="18">
        <v>45013</v>
      </c>
      <c r="B791" s="19" t="s">
        <v>8</v>
      </c>
      <c r="C791" s="20" t="s">
        <v>9</v>
      </c>
      <c r="D791" s="21">
        <v>383.08</v>
      </c>
      <c r="E791" s="21">
        <v>138.88</v>
      </c>
      <c r="F791" s="22">
        <v>15</v>
      </c>
      <c r="G791" s="20" t="s">
        <v>10</v>
      </c>
      <c r="H791" s="20" t="s">
        <v>806</v>
      </c>
      <c r="I791" s="23">
        <f t="shared" si="24"/>
        <v>25.538666666666664</v>
      </c>
      <c r="J791" s="28">
        <f t="shared" si="25"/>
        <v>1</v>
      </c>
    </row>
    <row r="792" spans="1:10" ht="15.75" customHeight="1" x14ac:dyDescent="0.3">
      <c r="A792" s="18">
        <v>45177</v>
      </c>
      <c r="B792" s="19" t="s">
        <v>8</v>
      </c>
      <c r="C792" s="20" t="s">
        <v>23</v>
      </c>
      <c r="D792" s="21">
        <v>357.73</v>
      </c>
      <c r="E792" s="21">
        <v>112.14</v>
      </c>
      <c r="F792" s="22">
        <v>17</v>
      </c>
      <c r="G792" s="20" t="s">
        <v>17</v>
      </c>
      <c r="H792" s="20" t="s">
        <v>807</v>
      </c>
      <c r="I792" s="23">
        <f t="shared" si="24"/>
        <v>21.042941176470588</v>
      </c>
      <c r="J792" s="28">
        <f t="shared" si="25"/>
        <v>0</v>
      </c>
    </row>
    <row r="793" spans="1:10" ht="15.75" customHeight="1" x14ac:dyDescent="0.3">
      <c r="A793" s="18">
        <v>45112</v>
      </c>
      <c r="B793" s="19" t="s">
        <v>12</v>
      </c>
      <c r="C793" s="20" t="s">
        <v>13</v>
      </c>
      <c r="D793" s="21">
        <v>459.11</v>
      </c>
      <c r="E793" s="21">
        <v>94.36</v>
      </c>
      <c r="F793" s="22">
        <v>10</v>
      </c>
      <c r="G793" s="20" t="s">
        <v>10</v>
      </c>
      <c r="H793" s="20" t="s">
        <v>808</v>
      </c>
      <c r="I793" s="23">
        <f t="shared" si="24"/>
        <v>45.911000000000001</v>
      </c>
      <c r="J793" s="28">
        <f t="shared" si="25"/>
        <v>1</v>
      </c>
    </row>
    <row r="794" spans="1:10" ht="15.75" customHeight="1" x14ac:dyDescent="0.3">
      <c r="A794" s="18">
        <v>44951</v>
      </c>
      <c r="B794" s="19" t="s">
        <v>8</v>
      </c>
      <c r="C794" s="20" t="s">
        <v>16</v>
      </c>
      <c r="D794" s="21">
        <v>65.23</v>
      </c>
      <c r="E794" s="21">
        <v>24.78</v>
      </c>
      <c r="F794" s="22">
        <v>1</v>
      </c>
      <c r="G794" s="20" t="s">
        <v>17</v>
      </c>
      <c r="H794" s="20" t="s">
        <v>809</v>
      </c>
      <c r="I794" s="23">
        <f t="shared" si="24"/>
        <v>65.23</v>
      </c>
      <c r="J794" s="28">
        <f t="shared" si="25"/>
        <v>0</v>
      </c>
    </row>
    <row r="795" spans="1:10" ht="15.75" customHeight="1" x14ac:dyDescent="0.3">
      <c r="A795" s="18">
        <v>45281</v>
      </c>
      <c r="B795" s="19" t="s">
        <v>21</v>
      </c>
      <c r="C795" s="20" t="s">
        <v>16</v>
      </c>
      <c r="D795" s="21">
        <v>218.47</v>
      </c>
      <c r="E795" s="21">
        <v>134.62</v>
      </c>
      <c r="F795" s="22">
        <v>4</v>
      </c>
      <c r="G795" s="20" t="s">
        <v>10</v>
      </c>
      <c r="H795" s="20" t="s">
        <v>810</v>
      </c>
      <c r="I795" s="23">
        <f t="shared" si="24"/>
        <v>54.6175</v>
      </c>
      <c r="J795" s="28">
        <f t="shared" si="25"/>
        <v>1</v>
      </c>
    </row>
    <row r="796" spans="1:10" ht="15.75" customHeight="1" x14ac:dyDescent="0.3">
      <c r="A796" s="18">
        <v>44990</v>
      </c>
      <c r="B796" s="19" t="s">
        <v>21</v>
      </c>
      <c r="C796" s="20" t="s">
        <v>9</v>
      </c>
      <c r="D796" s="21">
        <v>54.22</v>
      </c>
      <c r="E796" s="21">
        <v>19.809999999999999</v>
      </c>
      <c r="F796" s="22">
        <v>0</v>
      </c>
      <c r="G796" s="20" t="s">
        <v>17</v>
      </c>
      <c r="H796" s="20" t="s">
        <v>811</v>
      </c>
      <c r="I796" s="23">
        <f t="shared" si="24"/>
        <v>0</v>
      </c>
      <c r="J796" s="28">
        <f t="shared" si="25"/>
        <v>0</v>
      </c>
    </row>
    <row r="797" spans="1:10" ht="15.75" customHeight="1" x14ac:dyDescent="0.3">
      <c r="A797" s="18">
        <v>45195</v>
      </c>
      <c r="B797" s="19" t="s">
        <v>21</v>
      </c>
      <c r="C797" s="20" t="s">
        <v>16</v>
      </c>
      <c r="D797" s="21">
        <v>295.87</v>
      </c>
      <c r="E797" s="21">
        <v>111.75</v>
      </c>
      <c r="F797" s="22">
        <v>27</v>
      </c>
      <c r="G797" s="20" t="s">
        <v>10</v>
      </c>
      <c r="H797" s="20" t="s">
        <v>812</v>
      </c>
      <c r="I797" s="23">
        <f t="shared" si="24"/>
        <v>10.958148148148148</v>
      </c>
      <c r="J797" s="28">
        <f t="shared" si="25"/>
        <v>1</v>
      </c>
    </row>
    <row r="798" spans="1:10" ht="15.75" customHeight="1" x14ac:dyDescent="0.3">
      <c r="A798" s="18">
        <v>44985</v>
      </c>
      <c r="B798" s="19" t="s">
        <v>8</v>
      </c>
      <c r="C798" s="20" t="s">
        <v>23</v>
      </c>
      <c r="D798" s="21">
        <v>212.74</v>
      </c>
      <c r="E798" s="21">
        <v>86.91</v>
      </c>
      <c r="F798" s="22">
        <v>3</v>
      </c>
      <c r="G798" s="20" t="s">
        <v>17</v>
      </c>
      <c r="H798" s="20" t="s">
        <v>813</v>
      </c>
      <c r="I798" s="23">
        <f t="shared" si="24"/>
        <v>70.913333333333341</v>
      </c>
      <c r="J798" s="28">
        <f t="shared" si="25"/>
        <v>0</v>
      </c>
    </row>
    <row r="799" spans="1:10" ht="15.75" customHeight="1" x14ac:dyDescent="0.3">
      <c r="A799" s="18">
        <v>45011</v>
      </c>
      <c r="B799" s="19" t="s">
        <v>8</v>
      </c>
      <c r="C799" s="20" t="s">
        <v>23</v>
      </c>
      <c r="D799" s="21">
        <v>226.88</v>
      </c>
      <c r="E799" s="21">
        <v>121.12</v>
      </c>
      <c r="F799" s="22">
        <v>3</v>
      </c>
      <c r="G799" s="20" t="s">
        <v>10</v>
      </c>
      <c r="H799" s="20" t="s">
        <v>814</v>
      </c>
      <c r="I799" s="23">
        <f t="shared" si="24"/>
        <v>75.626666666666665</v>
      </c>
      <c r="J799" s="28">
        <f t="shared" si="25"/>
        <v>1</v>
      </c>
    </row>
    <row r="800" spans="1:10" ht="15.75" customHeight="1" x14ac:dyDescent="0.3">
      <c r="A800" s="18">
        <v>45143</v>
      </c>
      <c r="B800" s="19" t="s">
        <v>21</v>
      </c>
      <c r="C800" s="20" t="s">
        <v>26</v>
      </c>
      <c r="D800" s="21">
        <v>328.15</v>
      </c>
      <c r="E800" s="21">
        <v>89.34</v>
      </c>
      <c r="F800" s="22">
        <v>3</v>
      </c>
      <c r="G800" s="20" t="s">
        <v>10</v>
      </c>
      <c r="H800" s="20" t="s">
        <v>815</v>
      </c>
      <c r="I800" s="23">
        <f t="shared" si="24"/>
        <v>109.38333333333333</v>
      </c>
      <c r="J800" s="28">
        <f t="shared" si="25"/>
        <v>1</v>
      </c>
    </row>
    <row r="801" spans="1:10" ht="15.75" customHeight="1" x14ac:dyDescent="0.3">
      <c r="A801" s="18">
        <v>44927</v>
      </c>
      <c r="B801" s="19" t="s">
        <v>15</v>
      </c>
      <c r="C801" s="20" t="s">
        <v>16</v>
      </c>
      <c r="D801" s="21">
        <v>143.97</v>
      </c>
      <c r="E801" s="21">
        <v>89.32</v>
      </c>
      <c r="F801" s="22">
        <v>2</v>
      </c>
      <c r="G801" s="20" t="s">
        <v>17</v>
      </c>
      <c r="H801" s="20" t="s">
        <v>816</v>
      </c>
      <c r="I801" s="23">
        <f t="shared" si="24"/>
        <v>71.984999999999999</v>
      </c>
      <c r="J801" s="28">
        <f t="shared" si="25"/>
        <v>0</v>
      </c>
    </row>
    <row r="802" spans="1:10" ht="15.75" customHeight="1" x14ac:dyDescent="0.3">
      <c r="A802" s="18">
        <v>45190</v>
      </c>
      <c r="B802" s="19" t="s">
        <v>21</v>
      </c>
      <c r="C802" s="20" t="s">
        <v>38</v>
      </c>
      <c r="D802" s="21">
        <v>179.47</v>
      </c>
      <c r="E802" s="21">
        <v>45.26</v>
      </c>
      <c r="F802" s="22">
        <v>2</v>
      </c>
      <c r="G802" s="20" t="s">
        <v>17</v>
      </c>
      <c r="H802" s="20" t="s">
        <v>817</v>
      </c>
      <c r="I802" s="23">
        <f t="shared" si="24"/>
        <v>89.734999999999999</v>
      </c>
      <c r="J802" s="28">
        <f t="shared" si="25"/>
        <v>0</v>
      </c>
    </row>
    <row r="803" spans="1:10" ht="15.75" customHeight="1" x14ac:dyDescent="0.3">
      <c r="A803" s="18">
        <v>45209</v>
      </c>
      <c r="B803" s="19" t="s">
        <v>12</v>
      </c>
      <c r="C803" s="20" t="s">
        <v>26</v>
      </c>
      <c r="D803" s="21">
        <v>310.83</v>
      </c>
      <c r="E803" s="21">
        <v>70.39</v>
      </c>
      <c r="F803" s="22">
        <v>4</v>
      </c>
      <c r="G803" s="20" t="s">
        <v>17</v>
      </c>
      <c r="H803" s="20" t="s">
        <v>818</v>
      </c>
      <c r="I803" s="23">
        <f t="shared" si="24"/>
        <v>77.707499999999996</v>
      </c>
      <c r="J803" s="28">
        <f t="shared" si="25"/>
        <v>0</v>
      </c>
    </row>
    <row r="804" spans="1:10" ht="15.75" customHeight="1" x14ac:dyDescent="0.3">
      <c r="A804" s="18">
        <v>44974</v>
      </c>
      <c r="B804" s="19" t="s">
        <v>15</v>
      </c>
      <c r="C804" s="20" t="s">
        <v>9</v>
      </c>
      <c r="D804" s="21">
        <v>440.45</v>
      </c>
      <c r="E804" s="21">
        <v>108.3</v>
      </c>
      <c r="F804" s="22">
        <v>5</v>
      </c>
      <c r="G804" s="20" t="s">
        <v>10</v>
      </c>
      <c r="H804" s="20" t="s">
        <v>819</v>
      </c>
      <c r="I804" s="23">
        <f t="shared" si="24"/>
        <v>88.09</v>
      </c>
      <c r="J804" s="28">
        <f t="shared" si="25"/>
        <v>1</v>
      </c>
    </row>
    <row r="805" spans="1:10" ht="15.75" customHeight="1" x14ac:dyDescent="0.3">
      <c r="A805" s="18">
        <v>45131</v>
      </c>
      <c r="B805" s="19" t="s">
        <v>8</v>
      </c>
      <c r="C805" s="20" t="s">
        <v>13</v>
      </c>
      <c r="D805" s="21">
        <v>101.25</v>
      </c>
      <c r="E805" s="21">
        <v>29.76</v>
      </c>
      <c r="F805" s="22">
        <v>2</v>
      </c>
      <c r="G805" s="20" t="s">
        <v>17</v>
      </c>
      <c r="H805" s="20" t="s">
        <v>820</v>
      </c>
      <c r="I805" s="23">
        <f t="shared" si="24"/>
        <v>50.625</v>
      </c>
      <c r="J805" s="28">
        <f t="shared" si="25"/>
        <v>0</v>
      </c>
    </row>
    <row r="806" spans="1:10" ht="15.75" customHeight="1" x14ac:dyDescent="0.3">
      <c r="A806" s="18">
        <v>45081</v>
      </c>
      <c r="B806" s="19" t="s">
        <v>21</v>
      </c>
      <c r="C806" s="20" t="s">
        <v>9</v>
      </c>
      <c r="D806" s="21">
        <v>410.76</v>
      </c>
      <c r="E806" s="21">
        <v>110.72</v>
      </c>
      <c r="F806" s="22">
        <v>6</v>
      </c>
      <c r="G806" s="20" t="s">
        <v>10</v>
      </c>
      <c r="H806" s="20" t="s">
        <v>821</v>
      </c>
      <c r="I806" s="23">
        <f t="shared" si="24"/>
        <v>68.459999999999994</v>
      </c>
      <c r="J806" s="28">
        <f t="shared" si="25"/>
        <v>1</v>
      </c>
    </row>
    <row r="807" spans="1:10" ht="15.75" customHeight="1" x14ac:dyDescent="0.3">
      <c r="A807" s="18">
        <v>45113</v>
      </c>
      <c r="B807" s="19" t="s">
        <v>15</v>
      </c>
      <c r="C807" s="20" t="s">
        <v>13</v>
      </c>
      <c r="D807" s="21">
        <v>430.44</v>
      </c>
      <c r="E807" s="21">
        <v>158.75</v>
      </c>
      <c r="F807" s="22">
        <v>6</v>
      </c>
      <c r="G807" s="20" t="s">
        <v>10</v>
      </c>
      <c r="H807" s="20" t="s">
        <v>822</v>
      </c>
      <c r="I807" s="23">
        <f t="shared" si="24"/>
        <v>71.739999999999995</v>
      </c>
      <c r="J807" s="28">
        <f t="shared" si="25"/>
        <v>1</v>
      </c>
    </row>
    <row r="808" spans="1:10" ht="15.75" customHeight="1" x14ac:dyDescent="0.3">
      <c r="A808" s="18">
        <v>45235</v>
      </c>
      <c r="B808" s="19" t="s">
        <v>8</v>
      </c>
      <c r="C808" s="20" t="s">
        <v>23</v>
      </c>
      <c r="D808" s="21">
        <v>436.46</v>
      </c>
      <c r="E808" s="21">
        <v>103.58</v>
      </c>
      <c r="F808" s="22">
        <v>9</v>
      </c>
      <c r="G808" s="20" t="s">
        <v>10</v>
      </c>
      <c r="H808" s="20" t="s">
        <v>823</v>
      </c>
      <c r="I808" s="23">
        <f t="shared" si="24"/>
        <v>48.495555555555555</v>
      </c>
      <c r="J808" s="28">
        <f t="shared" si="25"/>
        <v>1</v>
      </c>
    </row>
    <row r="809" spans="1:10" ht="15.75" customHeight="1" x14ac:dyDescent="0.3">
      <c r="A809" s="18">
        <v>45167</v>
      </c>
      <c r="B809" s="19" t="s">
        <v>8</v>
      </c>
      <c r="C809" s="20" t="s">
        <v>9</v>
      </c>
      <c r="D809" s="21">
        <v>79.099999999999994</v>
      </c>
      <c r="E809" s="21">
        <v>25.86</v>
      </c>
      <c r="F809" s="22">
        <v>0</v>
      </c>
      <c r="G809" s="20" t="s">
        <v>10</v>
      </c>
      <c r="H809" s="20" t="s">
        <v>824</v>
      </c>
      <c r="I809" s="23">
        <f t="shared" si="24"/>
        <v>0</v>
      </c>
      <c r="J809" s="28">
        <f t="shared" si="25"/>
        <v>1</v>
      </c>
    </row>
    <row r="810" spans="1:10" ht="15.75" customHeight="1" x14ac:dyDescent="0.3">
      <c r="A810" s="18">
        <v>45261</v>
      </c>
      <c r="B810" s="19" t="s">
        <v>8</v>
      </c>
      <c r="C810" s="20" t="s">
        <v>38</v>
      </c>
      <c r="D810" s="21">
        <v>438.99</v>
      </c>
      <c r="E810" s="21">
        <v>136.18</v>
      </c>
      <c r="F810" s="22">
        <v>6</v>
      </c>
      <c r="G810" s="20" t="s">
        <v>17</v>
      </c>
      <c r="H810" s="20" t="s">
        <v>825</v>
      </c>
      <c r="I810" s="23">
        <f t="shared" si="24"/>
        <v>73.165000000000006</v>
      </c>
      <c r="J810" s="28">
        <f t="shared" si="25"/>
        <v>0</v>
      </c>
    </row>
    <row r="811" spans="1:10" ht="15.75" customHeight="1" x14ac:dyDescent="0.3">
      <c r="A811" s="18">
        <v>44970</v>
      </c>
      <c r="B811" s="19" t="s">
        <v>15</v>
      </c>
      <c r="C811" s="20" t="s">
        <v>16</v>
      </c>
      <c r="D811" s="21">
        <v>115.12</v>
      </c>
      <c r="E811" s="21">
        <v>26.04</v>
      </c>
      <c r="F811" s="22">
        <v>5</v>
      </c>
      <c r="G811" s="20" t="s">
        <v>10</v>
      </c>
      <c r="H811" s="20" t="s">
        <v>826</v>
      </c>
      <c r="I811" s="23">
        <f t="shared" si="24"/>
        <v>23.024000000000001</v>
      </c>
      <c r="J811" s="28">
        <f t="shared" si="25"/>
        <v>1</v>
      </c>
    </row>
    <row r="812" spans="1:10" ht="15.75" customHeight="1" x14ac:dyDescent="0.3">
      <c r="A812" s="18">
        <v>45044</v>
      </c>
      <c r="B812" s="19" t="s">
        <v>21</v>
      </c>
      <c r="C812" s="20" t="s">
        <v>13</v>
      </c>
      <c r="D812" s="21">
        <v>248.87</v>
      </c>
      <c r="E812" s="21">
        <v>237.16</v>
      </c>
      <c r="F812" s="22">
        <v>21</v>
      </c>
      <c r="G812" s="20" t="s">
        <v>10</v>
      </c>
      <c r="H812" s="20" t="s">
        <v>827</v>
      </c>
      <c r="I812" s="23">
        <f t="shared" si="24"/>
        <v>11.850952380952382</v>
      </c>
      <c r="J812" s="28">
        <f t="shared" si="25"/>
        <v>1</v>
      </c>
    </row>
    <row r="813" spans="1:10" ht="15.75" customHeight="1" x14ac:dyDescent="0.3">
      <c r="A813" s="18">
        <v>45066</v>
      </c>
      <c r="B813" s="19" t="s">
        <v>21</v>
      </c>
      <c r="C813" s="20" t="s">
        <v>23</v>
      </c>
      <c r="D813" s="21">
        <v>310.38</v>
      </c>
      <c r="E813" s="21">
        <v>170.44</v>
      </c>
      <c r="F813" s="22">
        <v>4</v>
      </c>
      <c r="G813" s="20" t="s">
        <v>17</v>
      </c>
      <c r="H813" s="20" t="s">
        <v>828</v>
      </c>
      <c r="I813" s="23">
        <f t="shared" si="24"/>
        <v>77.594999999999999</v>
      </c>
      <c r="J813" s="28">
        <f t="shared" si="25"/>
        <v>0</v>
      </c>
    </row>
    <row r="814" spans="1:10" ht="15.75" customHeight="1" x14ac:dyDescent="0.3">
      <c r="A814" s="18">
        <v>44976</v>
      </c>
      <c r="B814" s="19" t="s">
        <v>12</v>
      </c>
      <c r="C814" s="20" t="s">
        <v>38</v>
      </c>
      <c r="D814" s="21">
        <v>304.95</v>
      </c>
      <c r="E814" s="21">
        <v>270.01</v>
      </c>
      <c r="F814" s="22">
        <v>9</v>
      </c>
      <c r="G814" s="20" t="s">
        <v>17</v>
      </c>
      <c r="H814" s="20" t="s">
        <v>829</v>
      </c>
      <c r="I814" s="23">
        <f t="shared" si="24"/>
        <v>33.883333333333333</v>
      </c>
      <c r="J814" s="28">
        <f t="shared" si="25"/>
        <v>0</v>
      </c>
    </row>
    <row r="815" spans="1:10" ht="15.75" customHeight="1" x14ac:dyDescent="0.3">
      <c r="A815" s="18">
        <v>45121</v>
      </c>
      <c r="B815" s="19" t="s">
        <v>12</v>
      </c>
      <c r="C815" s="20" t="s">
        <v>23</v>
      </c>
      <c r="D815" s="21">
        <v>24.85</v>
      </c>
      <c r="E815" s="21">
        <v>22.71</v>
      </c>
      <c r="F815" s="22">
        <v>0</v>
      </c>
      <c r="G815" s="20" t="s">
        <v>10</v>
      </c>
      <c r="H815" s="20" t="s">
        <v>830</v>
      </c>
      <c r="I815" s="23">
        <f t="shared" si="24"/>
        <v>0</v>
      </c>
      <c r="J815" s="28">
        <f t="shared" si="25"/>
        <v>1</v>
      </c>
    </row>
    <row r="816" spans="1:10" ht="15.75" customHeight="1" x14ac:dyDescent="0.3">
      <c r="A816" s="18">
        <v>45182</v>
      </c>
      <c r="B816" s="19" t="s">
        <v>21</v>
      </c>
      <c r="C816" s="20" t="s">
        <v>26</v>
      </c>
      <c r="D816" s="21">
        <v>319.91000000000003</v>
      </c>
      <c r="E816" s="21">
        <v>130.72</v>
      </c>
      <c r="F816" s="22">
        <v>3</v>
      </c>
      <c r="G816" s="20" t="s">
        <v>10</v>
      </c>
      <c r="H816" s="20" t="s">
        <v>831</v>
      </c>
      <c r="I816" s="23">
        <f t="shared" si="24"/>
        <v>106.63666666666667</v>
      </c>
      <c r="J816" s="28">
        <f t="shared" si="25"/>
        <v>1</v>
      </c>
    </row>
    <row r="817" spans="1:10" ht="15.75" customHeight="1" x14ac:dyDescent="0.3">
      <c r="A817" s="18">
        <v>44980</v>
      </c>
      <c r="B817" s="19" t="s">
        <v>8</v>
      </c>
      <c r="C817" s="20" t="s">
        <v>9</v>
      </c>
      <c r="D817" s="21">
        <v>194.51</v>
      </c>
      <c r="E817" s="21">
        <v>152.22999999999999</v>
      </c>
      <c r="F817" s="22">
        <v>2</v>
      </c>
      <c r="G817" s="20" t="s">
        <v>17</v>
      </c>
      <c r="H817" s="20" t="s">
        <v>832</v>
      </c>
      <c r="I817" s="23">
        <f t="shared" si="24"/>
        <v>97.254999999999995</v>
      </c>
      <c r="J817" s="28">
        <f t="shared" si="25"/>
        <v>0</v>
      </c>
    </row>
    <row r="818" spans="1:10" ht="15.75" customHeight="1" x14ac:dyDescent="0.3">
      <c r="A818" s="18">
        <v>44987</v>
      </c>
      <c r="B818" s="19" t="s">
        <v>12</v>
      </c>
      <c r="C818" s="20" t="s">
        <v>16</v>
      </c>
      <c r="D818" s="21">
        <v>92.43</v>
      </c>
      <c r="E818" s="21">
        <v>75.64</v>
      </c>
      <c r="F818" s="22">
        <v>0</v>
      </c>
      <c r="G818" s="20" t="s">
        <v>10</v>
      </c>
      <c r="H818" s="20" t="s">
        <v>833</v>
      </c>
      <c r="I818" s="23">
        <f t="shared" si="24"/>
        <v>0</v>
      </c>
      <c r="J818" s="28">
        <f t="shared" si="25"/>
        <v>1</v>
      </c>
    </row>
    <row r="819" spans="1:10" ht="15.75" customHeight="1" x14ac:dyDescent="0.3">
      <c r="A819" s="18">
        <v>44993</v>
      </c>
      <c r="B819" s="19" t="s">
        <v>12</v>
      </c>
      <c r="C819" s="20" t="s">
        <v>38</v>
      </c>
      <c r="D819" s="21">
        <v>331.52</v>
      </c>
      <c r="E819" s="21">
        <v>72.239999999999995</v>
      </c>
      <c r="F819" s="22">
        <v>3</v>
      </c>
      <c r="G819" s="20" t="s">
        <v>10</v>
      </c>
      <c r="H819" s="20" t="s">
        <v>834</v>
      </c>
      <c r="I819" s="23">
        <f t="shared" si="24"/>
        <v>110.50666666666666</v>
      </c>
      <c r="J819" s="28">
        <f t="shared" si="25"/>
        <v>1</v>
      </c>
    </row>
    <row r="820" spans="1:10" ht="15.75" customHeight="1" x14ac:dyDescent="0.3">
      <c r="A820" s="18">
        <v>45241</v>
      </c>
      <c r="B820" s="19" t="s">
        <v>12</v>
      </c>
      <c r="C820" s="20" t="s">
        <v>23</v>
      </c>
      <c r="D820" s="21">
        <v>295.58</v>
      </c>
      <c r="E820" s="21">
        <v>76.2</v>
      </c>
      <c r="F820" s="22">
        <v>9</v>
      </c>
      <c r="G820" s="20" t="s">
        <v>10</v>
      </c>
      <c r="H820" s="20" t="s">
        <v>835</v>
      </c>
      <c r="I820" s="23">
        <f t="shared" si="24"/>
        <v>32.842222222222219</v>
      </c>
      <c r="J820" s="28">
        <f t="shared" si="25"/>
        <v>1</v>
      </c>
    </row>
    <row r="821" spans="1:10" ht="15.75" customHeight="1" x14ac:dyDescent="0.3">
      <c r="A821" s="18">
        <v>44966</v>
      </c>
      <c r="B821" s="19" t="s">
        <v>21</v>
      </c>
      <c r="C821" s="20" t="s">
        <v>16</v>
      </c>
      <c r="D821" s="21">
        <v>95.72</v>
      </c>
      <c r="E821" s="21">
        <v>44.86</v>
      </c>
      <c r="F821" s="22">
        <v>1</v>
      </c>
      <c r="G821" s="20" t="s">
        <v>17</v>
      </c>
      <c r="H821" s="20" t="s">
        <v>836</v>
      </c>
      <c r="I821" s="23">
        <f t="shared" si="24"/>
        <v>95.72</v>
      </c>
      <c r="J821" s="28">
        <f t="shared" si="25"/>
        <v>0</v>
      </c>
    </row>
    <row r="822" spans="1:10" ht="15.75" customHeight="1" x14ac:dyDescent="0.3">
      <c r="A822" s="18">
        <v>45019</v>
      </c>
      <c r="B822" s="19" t="s">
        <v>8</v>
      </c>
      <c r="C822" s="20" t="s">
        <v>16</v>
      </c>
      <c r="D822" s="21">
        <v>406.18</v>
      </c>
      <c r="E822" s="21">
        <v>158.62</v>
      </c>
      <c r="F822" s="22">
        <v>15</v>
      </c>
      <c r="G822" s="20" t="s">
        <v>17</v>
      </c>
      <c r="H822" s="20" t="s">
        <v>837</v>
      </c>
      <c r="I822" s="23">
        <f t="shared" si="24"/>
        <v>27.078666666666667</v>
      </c>
      <c r="J822" s="28">
        <f t="shared" si="25"/>
        <v>0</v>
      </c>
    </row>
    <row r="823" spans="1:10" ht="15.75" customHeight="1" x14ac:dyDescent="0.3">
      <c r="A823" s="18">
        <v>45258</v>
      </c>
      <c r="B823" s="19" t="s">
        <v>12</v>
      </c>
      <c r="C823" s="20" t="s">
        <v>9</v>
      </c>
      <c r="D823" s="21">
        <v>101.31</v>
      </c>
      <c r="E823" s="21">
        <v>53.85</v>
      </c>
      <c r="F823" s="22">
        <v>1</v>
      </c>
      <c r="G823" s="20" t="s">
        <v>17</v>
      </c>
      <c r="H823" s="20" t="s">
        <v>838</v>
      </c>
      <c r="I823" s="23">
        <f t="shared" si="24"/>
        <v>101.31</v>
      </c>
      <c r="J823" s="28">
        <f t="shared" si="25"/>
        <v>0</v>
      </c>
    </row>
    <row r="824" spans="1:10" ht="15.75" customHeight="1" x14ac:dyDescent="0.3">
      <c r="A824" s="18">
        <v>44959</v>
      </c>
      <c r="B824" s="19" t="s">
        <v>12</v>
      </c>
      <c r="C824" s="20" t="s">
        <v>16</v>
      </c>
      <c r="D824" s="21">
        <v>24.67</v>
      </c>
      <c r="E824" s="21">
        <v>15.48</v>
      </c>
      <c r="F824" s="22">
        <v>1</v>
      </c>
      <c r="G824" s="20" t="s">
        <v>17</v>
      </c>
      <c r="H824" s="20" t="s">
        <v>839</v>
      </c>
      <c r="I824" s="23">
        <f t="shared" si="24"/>
        <v>24.67</v>
      </c>
      <c r="J824" s="28">
        <f t="shared" si="25"/>
        <v>0</v>
      </c>
    </row>
    <row r="825" spans="1:10" ht="15.75" customHeight="1" x14ac:dyDescent="0.3">
      <c r="A825" s="18">
        <v>45193</v>
      </c>
      <c r="B825" s="19" t="s">
        <v>15</v>
      </c>
      <c r="C825" s="20" t="s">
        <v>38</v>
      </c>
      <c r="D825" s="21">
        <v>309.47000000000003</v>
      </c>
      <c r="E825" s="21">
        <v>82.44</v>
      </c>
      <c r="F825" s="22">
        <v>8</v>
      </c>
      <c r="G825" s="20" t="s">
        <v>10</v>
      </c>
      <c r="H825" s="20" t="s">
        <v>840</v>
      </c>
      <c r="I825" s="23">
        <f t="shared" si="24"/>
        <v>38.683750000000003</v>
      </c>
      <c r="J825" s="28">
        <f t="shared" si="25"/>
        <v>1</v>
      </c>
    </row>
    <row r="826" spans="1:10" ht="15.75" customHeight="1" x14ac:dyDescent="0.3">
      <c r="A826" s="18">
        <v>45191</v>
      </c>
      <c r="B826" s="19" t="s">
        <v>8</v>
      </c>
      <c r="C826" s="20" t="s">
        <v>23</v>
      </c>
      <c r="D826" s="21">
        <v>466.71</v>
      </c>
      <c r="E826" s="21">
        <v>143.16</v>
      </c>
      <c r="F826" s="22">
        <v>5</v>
      </c>
      <c r="G826" s="20" t="s">
        <v>17</v>
      </c>
      <c r="H826" s="20" t="s">
        <v>841</v>
      </c>
      <c r="I826" s="23">
        <f t="shared" si="24"/>
        <v>93.341999999999999</v>
      </c>
      <c r="J826" s="28">
        <f t="shared" si="25"/>
        <v>0</v>
      </c>
    </row>
    <row r="827" spans="1:10" ht="15.75" customHeight="1" x14ac:dyDescent="0.3">
      <c r="A827" s="18">
        <v>45055</v>
      </c>
      <c r="B827" s="19" t="s">
        <v>8</v>
      </c>
      <c r="C827" s="20" t="s">
        <v>26</v>
      </c>
      <c r="D827" s="21">
        <v>289.31</v>
      </c>
      <c r="E827" s="21">
        <v>58.73</v>
      </c>
      <c r="F827" s="22">
        <v>4</v>
      </c>
      <c r="G827" s="20" t="s">
        <v>10</v>
      </c>
      <c r="H827" s="20" t="s">
        <v>842</v>
      </c>
      <c r="I827" s="23">
        <f t="shared" si="24"/>
        <v>72.327500000000001</v>
      </c>
      <c r="J827" s="28">
        <f t="shared" si="25"/>
        <v>1</v>
      </c>
    </row>
    <row r="828" spans="1:10" ht="15.75" customHeight="1" x14ac:dyDescent="0.3">
      <c r="A828" s="18">
        <v>45166</v>
      </c>
      <c r="B828" s="19" t="s">
        <v>12</v>
      </c>
      <c r="C828" s="20" t="s">
        <v>38</v>
      </c>
      <c r="D828" s="21">
        <v>371</v>
      </c>
      <c r="E828" s="21">
        <v>88.27</v>
      </c>
      <c r="F828" s="22">
        <v>7</v>
      </c>
      <c r="G828" s="20" t="s">
        <v>10</v>
      </c>
      <c r="H828" s="20" t="s">
        <v>316</v>
      </c>
      <c r="I828" s="23">
        <f t="shared" si="24"/>
        <v>53</v>
      </c>
      <c r="J828" s="28">
        <f t="shared" si="25"/>
        <v>1</v>
      </c>
    </row>
    <row r="829" spans="1:10" ht="15.75" customHeight="1" x14ac:dyDescent="0.3">
      <c r="A829" s="18">
        <v>45283</v>
      </c>
      <c r="B829" s="19" t="s">
        <v>21</v>
      </c>
      <c r="C829" s="20" t="s">
        <v>23</v>
      </c>
      <c r="D829" s="21">
        <v>256.99</v>
      </c>
      <c r="E829" s="21">
        <v>88.8</v>
      </c>
      <c r="F829" s="22">
        <v>3</v>
      </c>
      <c r="G829" s="20" t="s">
        <v>17</v>
      </c>
      <c r="H829" s="20" t="s">
        <v>843</v>
      </c>
      <c r="I829" s="23">
        <f t="shared" si="24"/>
        <v>85.663333333333341</v>
      </c>
      <c r="J829" s="28">
        <f t="shared" si="25"/>
        <v>0</v>
      </c>
    </row>
    <row r="830" spans="1:10" ht="15.75" customHeight="1" x14ac:dyDescent="0.3">
      <c r="A830" s="18">
        <v>45291</v>
      </c>
      <c r="B830" s="19" t="s">
        <v>21</v>
      </c>
      <c r="C830" s="20" t="s">
        <v>23</v>
      </c>
      <c r="D830" s="21">
        <v>172.65</v>
      </c>
      <c r="E830" s="21">
        <v>66.930000000000007</v>
      </c>
      <c r="F830" s="22">
        <v>3</v>
      </c>
      <c r="G830" s="20" t="s">
        <v>17</v>
      </c>
      <c r="H830" s="20" t="s">
        <v>844</v>
      </c>
      <c r="I830" s="23">
        <f t="shared" si="24"/>
        <v>57.550000000000004</v>
      </c>
      <c r="J830" s="28">
        <f t="shared" si="25"/>
        <v>0</v>
      </c>
    </row>
    <row r="831" spans="1:10" ht="15.75" customHeight="1" x14ac:dyDescent="0.3">
      <c r="A831" s="18">
        <v>44977</v>
      </c>
      <c r="B831" s="19" t="s">
        <v>21</v>
      </c>
      <c r="C831" s="20" t="s">
        <v>13</v>
      </c>
      <c r="D831" s="21">
        <v>239.38</v>
      </c>
      <c r="E831" s="21">
        <v>76.650000000000006</v>
      </c>
      <c r="F831" s="22">
        <v>5</v>
      </c>
      <c r="G831" s="20" t="s">
        <v>17</v>
      </c>
      <c r="H831" s="20" t="s">
        <v>845</v>
      </c>
      <c r="I831" s="23">
        <f t="shared" si="24"/>
        <v>47.875999999999998</v>
      </c>
      <c r="J831" s="28">
        <f t="shared" si="25"/>
        <v>0</v>
      </c>
    </row>
    <row r="832" spans="1:10" ht="15.75" customHeight="1" x14ac:dyDescent="0.3">
      <c r="A832" s="18">
        <v>45096</v>
      </c>
      <c r="B832" s="19" t="s">
        <v>21</v>
      </c>
      <c r="C832" s="20" t="s">
        <v>26</v>
      </c>
      <c r="D832" s="21">
        <v>448.74</v>
      </c>
      <c r="E832" s="21">
        <v>105.37</v>
      </c>
      <c r="F832" s="22">
        <v>5</v>
      </c>
      <c r="G832" s="20" t="s">
        <v>17</v>
      </c>
      <c r="H832" s="20" t="s">
        <v>846</v>
      </c>
      <c r="I832" s="23">
        <f t="shared" si="24"/>
        <v>89.748000000000005</v>
      </c>
      <c r="J832" s="28">
        <f t="shared" si="25"/>
        <v>0</v>
      </c>
    </row>
    <row r="833" spans="1:10" ht="15.75" customHeight="1" x14ac:dyDescent="0.3">
      <c r="A833" s="18">
        <v>45004</v>
      </c>
      <c r="B833" s="19" t="s">
        <v>15</v>
      </c>
      <c r="C833" s="20" t="s">
        <v>9</v>
      </c>
      <c r="D833" s="21">
        <v>440.38</v>
      </c>
      <c r="E833" s="21">
        <v>95.97</v>
      </c>
      <c r="F833" s="22">
        <v>4</v>
      </c>
      <c r="G833" s="20" t="s">
        <v>17</v>
      </c>
      <c r="H833" s="20" t="s">
        <v>847</v>
      </c>
      <c r="I833" s="23">
        <f t="shared" si="24"/>
        <v>110.095</v>
      </c>
      <c r="J833" s="28">
        <f t="shared" si="25"/>
        <v>0</v>
      </c>
    </row>
    <row r="834" spans="1:10" ht="15.75" customHeight="1" x14ac:dyDescent="0.3">
      <c r="A834" s="18">
        <v>45241</v>
      </c>
      <c r="B834" s="19" t="s">
        <v>15</v>
      </c>
      <c r="C834" s="20" t="s">
        <v>16</v>
      </c>
      <c r="D834" s="21">
        <v>182.9</v>
      </c>
      <c r="E834" s="21">
        <v>56.48</v>
      </c>
      <c r="F834" s="22">
        <v>2</v>
      </c>
      <c r="G834" s="20" t="s">
        <v>17</v>
      </c>
      <c r="H834" s="20" t="s">
        <v>848</v>
      </c>
      <c r="I834" s="23">
        <f t="shared" ref="I834:I897" si="26">IF(F834=0, 0, D834/F834)</f>
        <v>91.45</v>
      </c>
      <c r="J834" s="28">
        <f t="shared" si="25"/>
        <v>0</v>
      </c>
    </row>
    <row r="835" spans="1:10" ht="15.75" customHeight="1" x14ac:dyDescent="0.3">
      <c r="A835" s="18">
        <v>45216</v>
      </c>
      <c r="B835" s="19" t="s">
        <v>8</v>
      </c>
      <c r="C835" s="20" t="s">
        <v>23</v>
      </c>
      <c r="D835" s="21">
        <v>271.35000000000002</v>
      </c>
      <c r="E835" s="21">
        <v>70.5</v>
      </c>
      <c r="F835" s="22">
        <v>4</v>
      </c>
      <c r="G835" s="20" t="s">
        <v>10</v>
      </c>
      <c r="H835" s="20" t="s">
        <v>849</v>
      </c>
      <c r="I835" s="23">
        <f t="shared" si="26"/>
        <v>67.837500000000006</v>
      </c>
      <c r="J835" s="28">
        <f t="shared" ref="J835:J898" si="27">IF(G835="Returning", 1, 0)</f>
        <v>1</v>
      </c>
    </row>
    <row r="836" spans="1:10" ht="15.75" customHeight="1" x14ac:dyDescent="0.3">
      <c r="A836" s="18">
        <v>44965</v>
      </c>
      <c r="B836" s="19" t="s">
        <v>15</v>
      </c>
      <c r="C836" s="20" t="s">
        <v>23</v>
      </c>
      <c r="D836" s="21">
        <v>285.62</v>
      </c>
      <c r="E836" s="21">
        <v>199.19</v>
      </c>
      <c r="F836" s="22">
        <v>3</v>
      </c>
      <c r="G836" s="20" t="s">
        <v>17</v>
      </c>
      <c r="H836" s="20" t="s">
        <v>850</v>
      </c>
      <c r="I836" s="23">
        <f t="shared" si="26"/>
        <v>95.206666666666663</v>
      </c>
      <c r="J836" s="28">
        <f t="shared" si="27"/>
        <v>0</v>
      </c>
    </row>
    <row r="837" spans="1:10" ht="15.75" customHeight="1" x14ac:dyDescent="0.3">
      <c r="A837" s="18">
        <v>45287</v>
      </c>
      <c r="B837" s="19" t="s">
        <v>21</v>
      </c>
      <c r="C837" s="20" t="s">
        <v>9</v>
      </c>
      <c r="D837" s="21">
        <v>312.39999999999998</v>
      </c>
      <c r="E837" s="21">
        <v>66.319999999999993</v>
      </c>
      <c r="F837" s="22">
        <v>9</v>
      </c>
      <c r="G837" s="20" t="s">
        <v>10</v>
      </c>
      <c r="H837" s="20" t="s">
        <v>851</v>
      </c>
      <c r="I837" s="23">
        <f t="shared" si="26"/>
        <v>34.711111111111109</v>
      </c>
      <c r="J837" s="28">
        <f t="shared" si="27"/>
        <v>1</v>
      </c>
    </row>
    <row r="838" spans="1:10" ht="15.75" customHeight="1" x14ac:dyDescent="0.3">
      <c r="A838" s="18">
        <v>44943</v>
      </c>
      <c r="B838" s="19" t="s">
        <v>15</v>
      </c>
      <c r="C838" s="20" t="s">
        <v>23</v>
      </c>
      <c r="D838" s="21">
        <v>64.13</v>
      </c>
      <c r="E838" s="21">
        <v>25.13</v>
      </c>
      <c r="F838" s="22">
        <v>0</v>
      </c>
      <c r="G838" s="20" t="s">
        <v>10</v>
      </c>
      <c r="H838" s="20" t="s">
        <v>852</v>
      </c>
      <c r="I838" s="23">
        <f t="shared" si="26"/>
        <v>0</v>
      </c>
      <c r="J838" s="28">
        <f t="shared" si="27"/>
        <v>1</v>
      </c>
    </row>
    <row r="839" spans="1:10" ht="15.75" customHeight="1" x14ac:dyDescent="0.3">
      <c r="A839" s="18">
        <v>45138</v>
      </c>
      <c r="B839" s="19" t="s">
        <v>12</v>
      </c>
      <c r="C839" s="20" t="s">
        <v>13</v>
      </c>
      <c r="D839" s="21">
        <v>354.5</v>
      </c>
      <c r="E839" s="21">
        <v>254.54</v>
      </c>
      <c r="F839" s="22">
        <v>20</v>
      </c>
      <c r="G839" s="20" t="s">
        <v>17</v>
      </c>
      <c r="H839" s="20" t="s">
        <v>853</v>
      </c>
      <c r="I839" s="23">
        <f t="shared" si="26"/>
        <v>17.725000000000001</v>
      </c>
      <c r="J839" s="28">
        <f t="shared" si="27"/>
        <v>0</v>
      </c>
    </row>
    <row r="840" spans="1:10" ht="15.75" customHeight="1" x14ac:dyDescent="0.3">
      <c r="A840" s="18">
        <v>45080</v>
      </c>
      <c r="B840" s="19" t="s">
        <v>21</v>
      </c>
      <c r="C840" s="20" t="s">
        <v>23</v>
      </c>
      <c r="D840" s="21">
        <v>259.94</v>
      </c>
      <c r="E840" s="21">
        <v>101.05</v>
      </c>
      <c r="F840" s="22">
        <v>17</v>
      </c>
      <c r="G840" s="20" t="s">
        <v>10</v>
      </c>
      <c r="H840" s="20" t="s">
        <v>854</v>
      </c>
      <c r="I840" s="23">
        <f t="shared" si="26"/>
        <v>15.290588235294118</v>
      </c>
      <c r="J840" s="28">
        <f t="shared" si="27"/>
        <v>1</v>
      </c>
    </row>
    <row r="841" spans="1:10" ht="15.75" customHeight="1" x14ac:dyDescent="0.3">
      <c r="A841" s="18">
        <v>45134</v>
      </c>
      <c r="B841" s="19" t="s">
        <v>21</v>
      </c>
      <c r="C841" s="20" t="s">
        <v>23</v>
      </c>
      <c r="D841" s="21">
        <v>325.16000000000003</v>
      </c>
      <c r="E841" s="21">
        <v>213.73</v>
      </c>
      <c r="F841" s="22">
        <v>5</v>
      </c>
      <c r="G841" s="20" t="s">
        <v>17</v>
      </c>
      <c r="H841" s="20" t="s">
        <v>855</v>
      </c>
      <c r="I841" s="23">
        <f t="shared" si="26"/>
        <v>65.032000000000011</v>
      </c>
      <c r="J841" s="28">
        <f t="shared" si="27"/>
        <v>0</v>
      </c>
    </row>
    <row r="842" spans="1:10" ht="15.75" customHeight="1" x14ac:dyDescent="0.3">
      <c r="A842" s="18">
        <v>45054</v>
      </c>
      <c r="B842" s="19" t="s">
        <v>8</v>
      </c>
      <c r="C842" s="20" t="s">
        <v>9</v>
      </c>
      <c r="D842" s="21">
        <v>217.25</v>
      </c>
      <c r="E842" s="21">
        <v>199.98</v>
      </c>
      <c r="F842" s="22">
        <v>8</v>
      </c>
      <c r="G842" s="20" t="s">
        <v>10</v>
      </c>
      <c r="H842" s="20" t="s">
        <v>856</v>
      </c>
      <c r="I842" s="23">
        <f t="shared" si="26"/>
        <v>27.15625</v>
      </c>
      <c r="J842" s="28">
        <f t="shared" si="27"/>
        <v>1</v>
      </c>
    </row>
    <row r="843" spans="1:10" ht="15.75" customHeight="1" x14ac:dyDescent="0.3">
      <c r="A843" s="18">
        <v>45125</v>
      </c>
      <c r="B843" s="19" t="s">
        <v>15</v>
      </c>
      <c r="C843" s="20" t="s">
        <v>9</v>
      </c>
      <c r="D843" s="21">
        <v>417.03</v>
      </c>
      <c r="E843" s="21">
        <v>329.87</v>
      </c>
      <c r="F843" s="22">
        <v>5</v>
      </c>
      <c r="G843" s="20" t="s">
        <v>17</v>
      </c>
      <c r="H843" s="20" t="s">
        <v>857</v>
      </c>
      <c r="I843" s="23">
        <f t="shared" si="26"/>
        <v>83.405999999999992</v>
      </c>
      <c r="J843" s="28">
        <f t="shared" si="27"/>
        <v>0</v>
      </c>
    </row>
    <row r="844" spans="1:10" ht="15.75" customHeight="1" x14ac:dyDescent="0.3">
      <c r="A844" s="18">
        <v>45102</v>
      </c>
      <c r="B844" s="19" t="s">
        <v>12</v>
      </c>
      <c r="C844" s="20" t="s">
        <v>23</v>
      </c>
      <c r="D844" s="21">
        <v>248.09</v>
      </c>
      <c r="E844" s="21">
        <v>69.790000000000006</v>
      </c>
      <c r="F844" s="22">
        <v>2</v>
      </c>
      <c r="G844" s="20" t="s">
        <v>17</v>
      </c>
      <c r="H844" s="20" t="s">
        <v>858</v>
      </c>
      <c r="I844" s="23">
        <f t="shared" si="26"/>
        <v>124.045</v>
      </c>
      <c r="J844" s="28">
        <f t="shared" si="27"/>
        <v>0</v>
      </c>
    </row>
    <row r="845" spans="1:10" ht="15.75" customHeight="1" x14ac:dyDescent="0.3">
      <c r="A845" s="18">
        <v>45181</v>
      </c>
      <c r="B845" s="19" t="s">
        <v>15</v>
      </c>
      <c r="C845" s="20" t="s">
        <v>26</v>
      </c>
      <c r="D845" s="21">
        <v>336.54</v>
      </c>
      <c r="E845" s="21">
        <v>287.04000000000002</v>
      </c>
      <c r="F845" s="22">
        <v>3</v>
      </c>
      <c r="G845" s="20" t="s">
        <v>17</v>
      </c>
      <c r="H845" s="20" t="s">
        <v>859</v>
      </c>
      <c r="I845" s="23">
        <f t="shared" si="26"/>
        <v>112.18</v>
      </c>
      <c r="J845" s="28">
        <f t="shared" si="27"/>
        <v>0</v>
      </c>
    </row>
    <row r="846" spans="1:10" ht="15.75" customHeight="1" x14ac:dyDescent="0.3">
      <c r="A846" s="18">
        <v>45019</v>
      </c>
      <c r="B846" s="19" t="s">
        <v>8</v>
      </c>
      <c r="C846" s="20" t="s">
        <v>13</v>
      </c>
      <c r="D846" s="21">
        <v>136.44</v>
      </c>
      <c r="E846" s="21">
        <v>49.67</v>
      </c>
      <c r="F846" s="22">
        <v>1</v>
      </c>
      <c r="G846" s="20" t="s">
        <v>10</v>
      </c>
      <c r="H846" s="20" t="s">
        <v>860</v>
      </c>
      <c r="I846" s="23">
        <f t="shared" si="26"/>
        <v>136.44</v>
      </c>
      <c r="J846" s="28">
        <f t="shared" si="27"/>
        <v>1</v>
      </c>
    </row>
    <row r="847" spans="1:10" ht="15.75" customHeight="1" x14ac:dyDescent="0.3">
      <c r="A847" s="18">
        <v>45133</v>
      </c>
      <c r="B847" s="19" t="s">
        <v>21</v>
      </c>
      <c r="C847" s="20" t="s">
        <v>9</v>
      </c>
      <c r="D847" s="21">
        <v>468.61</v>
      </c>
      <c r="E847" s="21">
        <v>232.22</v>
      </c>
      <c r="F847" s="22">
        <v>4</v>
      </c>
      <c r="G847" s="20" t="s">
        <v>17</v>
      </c>
      <c r="H847" s="20" t="s">
        <v>861</v>
      </c>
      <c r="I847" s="23">
        <f t="shared" si="26"/>
        <v>117.1525</v>
      </c>
      <c r="J847" s="28">
        <f t="shared" si="27"/>
        <v>0</v>
      </c>
    </row>
    <row r="848" spans="1:10" ht="15.75" customHeight="1" x14ac:dyDescent="0.3">
      <c r="A848" s="18">
        <v>45267</v>
      </c>
      <c r="B848" s="19" t="s">
        <v>15</v>
      </c>
      <c r="C848" s="20" t="s">
        <v>16</v>
      </c>
      <c r="D848" s="21">
        <v>386.28</v>
      </c>
      <c r="E848" s="21">
        <v>207.68</v>
      </c>
      <c r="F848" s="22">
        <v>5</v>
      </c>
      <c r="G848" s="20" t="s">
        <v>17</v>
      </c>
      <c r="H848" s="20" t="s">
        <v>862</v>
      </c>
      <c r="I848" s="23">
        <f t="shared" si="26"/>
        <v>77.256</v>
      </c>
      <c r="J848" s="28">
        <f t="shared" si="27"/>
        <v>0</v>
      </c>
    </row>
    <row r="849" spans="1:10" ht="15.75" customHeight="1" x14ac:dyDescent="0.3">
      <c r="A849" s="18">
        <v>44964</v>
      </c>
      <c r="B849" s="19" t="s">
        <v>12</v>
      </c>
      <c r="C849" s="20" t="s">
        <v>16</v>
      </c>
      <c r="D849" s="21">
        <v>23.09</v>
      </c>
      <c r="E849" s="21">
        <v>21.47</v>
      </c>
      <c r="F849" s="22">
        <v>0</v>
      </c>
      <c r="G849" s="20" t="s">
        <v>10</v>
      </c>
      <c r="H849" s="20" t="s">
        <v>863</v>
      </c>
      <c r="I849" s="23">
        <f t="shared" si="26"/>
        <v>0</v>
      </c>
      <c r="J849" s="28">
        <f t="shared" si="27"/>
        <v>1</v>
      </c>
    </row>
    <row r="850" spans="1:10" ht="15.75" customHeight="1" x14ac:dyDescent="0.3">
      <c r="A850" s="18">
        <v>45235</v>
      </c>
      <c r="B850" s="19" t="s">
        <v>21</v>
      </c>
      <c r="C850" s="20" t="s">
        <v>23</v>
      </c>
      <c r="D850" s="21">
        <v>104.85</v>
      </c>
      <c r="E850" s="21">
        <v>80.63</v>
      </c>
      <c r="F850" s="22">
        <v>3</v>
      </c>
      <c r="G850" s="20" t="s">
        <v>10</v>
      </c>
      <c r="H850" s="20" t="s">
        <v>864</v>
      </c>
      <c r="I850" s="23">
        <f t="shared" si="26"/>
        <v>34.949999999999996</v>
      </c>
      <c r="J850" s="28">
        <f t="shared" si="27"/>
        <v>1</v>
      </c>
    </row>
    <row r="851" spans="1:10" ht="15.75" customHeight="1" x14ac:dyDescent="0.3">
      <c r="A851" s="18">
        <v>45138</v>
      </c>
      <c r="B851" s="19" t="s">
        <v>15</v>
      </c>
      <c r="C851" s="20" t="s">
        <v>9</v>
      </c>
      <c r="D851" s="21">
        <v>433.52</v>
      </c>
      <c r="E851" s="21">
        <v>115.32</v>
      </c>
      <c r="F851" s="22">
        <v>11</v>
      </c>
      <c r="G851" s="20" t="s">
        <v>17</v>
      </c>
      <c r="H851" s="20" t="s">
        <v>865</v>
      </c>
      <c r="I851" s="23">
        <f t="shared" si="26"/>
        <v>39.410909090909087</v>
      </c>
      <c r="J851" s="28">
        <f t="shared" si="27"/>
        <v>0</v>
      </c>
    </row>
    <row r="852" spans="1:10" ht="15.75" customHeight="1" x14ac:dyDescent="0.3">
      <c r="A852" s="18">
        <v>44935</v>
      </c>
      <c r="B852" s="19" t="s">
        <v>15</v>
      </c>
      <c r="C852" s="20" t="s">
        <v>26</v>
      </c>
      <c r="D852" s="21">
        <v>68.3</v>
      </c>
      <c r="E852" s="21">
        <v>14.27</v>
      </c>
      <c r="F852" s="22">
        <v>0</v>
      </c>
      <c r="G852" s="20" t="s">
        <v>17</v>
      </c>
      <c r="H852" s="20" t="s">
        <v>866</v>
      </c>
      <c r="I852" s="23">
        <f t="shared" si="26"/>
        <v>0</v>
      </c>
      <c r="J852" s="28">
        <f t="shared" si="27"/>
        <v>0</v>
      </c>
    </row>
    <row r="853" spans="1:10" ht="15.75" customHeight="1" x14ac:dyDescent="0.3">
      <c r="A853" s="18">
        <v>45050</v>
      </c>
      <c r="B853" s="19" t="s">
        <v>12</v>
      </c>
      <c r="C853" s="20" t="s">
        <v>13</v>
      </c>
      <c r="D853" s="21">
        <v>303.64</v>
      </c>
      <c r="E853" s="21">
        <v>90.17</v>
      </c>
      <c r="F853" s="22">
        <v>6</v>
      </c>
      <c r="G853" s="20" t="s">
        <v>17</v>
      </c>
      <c r="H853" s="20" t="s">
        <v>867</v>
      </c>
      <c r="I853" s="23">
        <f t="shared" si="26"/>
        <v>50.606666666666662</v>
      </c>
      <c r="J853" s="28">
        <f t="shared" si="27"/>
        <v>0</v>
      </c>
    </row>
    <row r="854" spans="1:10" ht="15.75" customHeight="1" x14ac:dyDescent="0.3">
      <c r="A854" s="18">
        <v>45177</v>
      </c>
      <c r="B854" s="19" t="s">
        <v>12</v>
      </c>
      <c r="C854" s="20" t="s">
        <v>26</v>
      </c>
      <c r="D854" s="21">
        <v>458.64</v>
      </c>
      <c r="E854" s="21">
        <v>163.87</v>
      </c>
      <c r="F854" s="22">
        <v>6</v>
      </c>
      <c r="G854" s="20" t="s">
        <v>17</v>
      </c>
      <c r="H854" s="20" t="s">
        <v>868</v>
      </c>
      <c r="I854" s="23">
        <f t="shared" si="26"/>
        <v>76.44</v>
      </c>
      <c r="J854" s="28">
        <f t="shared" si="27"/>
        <v>0</v>
      </c>
    </row>
    <row r="855" spans="1:10" ht="15.75" customHeight="1" x14ac:dyDescent="0.3">
      <c r="A855" s="18">
        <v>45065</v>
      </c>
      <c r="B855" s="19" t="s">
        <v>12</v>
      </c>
      <c r="C855" s="20" t="s">
        <v>13</v>
      </c>
      <c r="D855" s="21">
        <v>293.74</v>
      </c>
      <c r="E855" s="21">
        <v>114.96</v>
      </c>
      <c r="F855" s="22">
        <v>2</v>
      </c>
      <c r="G855" s="20" t="s">
        <v>17</v>
      </c>
      <c r="H855" s="20" t="s">
        <v>780</v>
      </c>
      <c r="I855" s="23">
        <f t="shared" si="26"/>
        <v>146.87</v>
      </c>
      <c r="J855" s="28">
        <f t="shared" si="27"/>
        <v>0</v>
      </c>
    </row>
    <row r="856" spans="1:10" ht="15.75" customHeight="1" x14ac:dyDescent="0.3">
      <c r="A856" s="18">
        <v>45267</v>
      </c>
      <c r="B856" s="19" t="s">
        <v>15</v>
      </c>
      <c r="C856" s="20" t="s">
        <v>9</v>
      </c>
      <c r="D856" s="21">
        <v>328.19</v>
      </c>
      <c r="E856" s="21">
        <v>131.57</v>
      </c>
      <c r="F856" s="22">
        <v>3</v>
      </c>
      <c r="G856" s="20" t="s">
        <v>10</v>
      </c>
      <c r="H856" s="20" t="s">
        <v>869</v>
      </c>
      <c r="I856" s="23">
        <f t="shared" si="26"/>
        <v>109.39666666666666</v>
      </c>
      <c r="J856" s="28">
        <f t="shared" si="27"/>
        <v>1</v>
      </c>
    </row>
    <row r="857" spans="1:10" ht="15.75" customHeight="1" x14ac:dyDescent="0.3">
      <c r="A857" s="18">
        <v>45152</v>
      </c>
      <c r="B857" s="19" t="s">
        <v>12</v>
      </c>
      <c r="C857" s="20" t="s">
        <v>38</v>
      </c>
      <c r="D857" s="21">
        <v>454.43</v>
      </c>
      <c r="E857" s="21">
        <v>107.27</v>
      </c>
      <c r="F857" s="22">
        <v>4</v>
      </c>
      <c r="G857" s="20" t="s">
        <v>10</v>
      </c>
      <c r="H857" s="20" t="s">
        <v>870</v>
      </c>
      <c r="I857" s="23">
        <f t="shared" si="26"/>
        <v>113.6075</v>
      </c>
      <c r="J857" s="28">
        <f t="shared" si="27"/>
        <v>1</v>
      </c>
    </row>
    <row r="858" spans="1:10" ht="15.75" customHeight="1" x14ac:dyDescent="0.3">
      <c r="A858" s="18">
        <v>45146</v>
      </c>
      <c r="B858" s="19" t="s">
        <v>12</v>
      </c>
      <c r="C858" s="20" t="s">
        <v>13</v>
      </c>
      <c r="D858" s="21">
        <v>108.49</v>
      </c>
      <c r="E858" s="21">
        <v>70.36</v>
      </c>
      <c r="F858" s="22">
        <v>2</v>
      </c>
      <c r="G858" s="20" t="s">
        <v>17</v>
      </c>
      <c r="H858" s="20" t="s">
        <v>871</v>
      </c>
      <c r="I858" s="23">
        <f t="shared" si="26"/>
        <v>54.244999999999997</v>
      </c>
      <c r="J858" s="28">
        <f t="shared" si="27"/>
        <v>0</v>
      </c>
    </row>
    <row r="859" spans="1:10" ht="15.75" customHeight="1" x14ac:dyDescent="0.3">
      <c r="A859" s="18">
        <v>45028</v>
      </c>
      <c r="B859" s="19" t="s">
        <v>8</v>
      </c>
      <c r="C859" s="20" t="s">
        <v>38</v>
      </c>
      <c r="D859" s="21">
        <v>399.2</v>
      </c>
      <c r="E859" s="21">
        <v>125.75</v>
      </c>
      <c r="F859" s="22">
        <v>12</v>
      </c>
      <c r="G859" s="20" t="s">
        <v>10</v>
      </c>
      <c r="H859" s="20" t="s">
        <v>872</v>
      </c>
      <c r="I859" s="23">
        <f t="shared" si="26"/>
        <v>33.266666666666666</v>
      </c>
      <c r="J859" s="28">
        <f t="shared" si="27"/>
        <v>1</v>
      </c>
    </row>
    <row r="860" spans="1:10" ht="15.75" customHeight="1" x14ac:dyDescent="0.3">
      <c r="A860" s="18">
        <v>45185</v>
      </c>
      <c r="B860" s="19" t="s">
        <v>8</v>
      </c>
      <c r="C860" s="20" t="s">
        <v>16</v>
      </c>
      <c r="D860" s="21">
        <v>494.72</v>
      </c>
      <c r="E860" s="21">
        <v>108.75</v>
      </c>
      <c r="F860" s="22">
        <v>14</v>
      </c>
      <c r="G860" s="20" t="s">
        <v>10</v>
      </c>
      <c r="H860" s="20" t="s">
        <v>873</v>
      </c>
      <c r="I860" s="23">
        <f t="shared" si="26"/>
        <v>35.337142857142858</v>
      </c>
      <c r="J860" s="28">
        <f t="shared" si="27"/>
        <v>1</v>
      </c>
    </row>
    <row r="861" spans="1:10" ht="15.75" customHeight="1" x14ac:dyDescent="0.3">
      <c r="A861" s="18">
        <v>45248</v>
      </c>
      <c r="B861" s="19" t="s">
        <v>21</v>
      </c>
      <c r="C861" s="20" t="s">
        <v>9</v>
      </c>
      <c r="D861" s="21">
        <v>43.54</v>
      </c>
      <c r="E861" s="21">
        <v>11.74</v>
      </c>
      <c r="F861" s="22">
        <v>2</v>
      </c>
      <c r="G861" s="20" t="s">
        <v>17</v>
      </c>
      <c r="H861" s="20" t="s">
        <v>874</v>
      </c>
      <c r="I861" s="23">
        <f t="shared" si="26"/>
        <v>21.77</v>
      </c>
      <c r="J861" s="28">
        <f t="shared" si="27"/>
        <v>0</v>
      </c>
    </row>
    <row r="862" spans="1:10" ht="15.75" customHeight="1" x14ac:dyDescent="0.3">
      <c r="A862" s="18">
        <v>45277</v>
      </c>
      <c r="B862" s="19" t="s">
        <v>21</v>
      </c>
      <c r="C862" s="20" t="s">
        <v>9</v>
      </c>
      <c r="D862" s="21">
        <v>241.71</v>
      </c>
      <c r="E862" s="21">
        <v>171.2</v>
      </c>
      <c r="F862" s="22">
        <v>2</v>
      </c>
      <c r="G862" s="20" t="s">
        <v>10</v>
      </c>
      <c r="H862" s="20" t="s">
        <v>875</v>
      </c>
      <c r="I862" s="23">
        <f t="shared" si="26"/>
        <v>120.855</v>
      </c>
      <c r="J862" s="28">
        <f t="shared" si="27"/>
        <v>1</v>
      </c>
    </row>
    <row r="863" spans="1:10" ht="15.75" customHeight="1" x14ac:dyDescent="0.3">
      <c r="A863" s="18">
        <v>45057</v>
      </c>
      <c r="B863" s="19" t="s">
        <v>12</v>
      </c>
      <c r="C863" s="20" t="s">
        <v>23</v>
      </c>
      <c r="D863" s="21">
        <v>343.25</v>
      </c>
      <c r="E863" s="21">
        <v>80.11</v>
      </c>
      <c r="F863" s="22">
        <v>6</v>
      </c>
      <c r="G863" s="20" t="s">
        <v>17</v>
      </c>
      <c r="H863" s="20" t="s">
        <v>876</v>
      </c>
      <c r="I863" s="23">
        <f t="shared" si="26"/>
        <v>57.208333333333336</v>
      </c>
      <c r="J863" s="28">
        <f t="shared" si="27"/>
        <v>0</v>
      </c>
    </row>
    <row r="864" spans="1:10" ht="15.75" customHeight="1" x14ac:dyDescent="0.3">
      <c r="A864" s="18">
        <v>44951</v>
      </c>
      <c r="B864" s="19" t="s">
        <v>21</v>
      </c>
      <c r="C864" s="20" t="s">
        <v>26</v>
      </c>
      <c r="D864" s="21">
        <v>12.39</v>
      </c>
      <c r="E864" s="21">
        <v>5.46</v>
      </c>
      <c r="F864" s="22">
        <v>0</v>
      </c>
      <c r="G864" s="20" t="s">
        <v>17</v>
      </c>
      <c r="H864" s="20" t="s">
        <v>877</v>
      </c>
      <c r="I864" s="23">
        <f t="shared" si="26"/>
        <v>0</v>
      </c>
      <c r="J864" s="28">
        <f t="shared" si="27"/>
        <v>0</v>
      </c>
    </row>
    <row r="865" spans="1:10" ht="15.75" customHeight="1" x14ac:dyDescent="0.3">
      <c r="A865" s="18">
        <v>44936</v>
      </c>
      <c r="B865" s="19" t="s">
        <v>8</v>
      </c>
      <c r="C865" s="20" t="s">
        <v>16</v>
      </c>
      <c r="D865" s="21">
        <v>301.27999999999997</v>
      </c>
      <c r="E865" s="21">
        <v>80.459999999999994</v>
      </c>
      <c r="F865" s="22">
        <v>3</v>
      </c>
      <c r="G865" s="20" t="s">
        <v>17</v>
      </c>
      <c r="H865" s="20" t="s">
        <v>878</v>
      </c>
      <c r="I865" s="23">
        <f t="shared" si="26"/>
        <v>100.42666666666666</v>
      </c>
      <c r="J865" s="28">
        <f t="shared" si="27"/>
        <v>0</v>
      </c>
    </row>
    <row r="866" spans="1:10" ht="15.75" customHeight="1" x14ac:dyDescent="0.3">
      <c r="A866" s="18">
        <v>44937</v>
      </c>
      <c r="B866" s="19" t="s">
        <v>8</v>
      </c>
      <c r="C866" s="20" t="s">
        <v>38</v>
      </c>
      <c r="D866" s="21">
        <v>483.54</v>
      </c>
      <c r="E866" s="21">
        <v>167.67</v>
      </c>
      <c r="F866" s="22">
        <v>6</v>
      </c>
      <c r="G866" s="20" t="s">
        <v>10</v>
      </c>
      <c r="H866" s="20" t="s">
        <v>879</v>
      </c>
      <c r="I866" s="23">
        <f t="shared" si="26"/>
        <v>80.59</v>
      </c>
      <c r="J866" s="28">
        <f t="shared" si="27"/>
        <v>1</v>
      </c>
    </row>
    <row r="867" spans="1:10" ht="15.75" customHeight="1" x14ac:dyDescent="0.3">
      <c r="A867" s="18">
        <v>44959</v>
      </c>
      <c r="B867" s="19" t="s">
        <v>15</v>
      </c>
      <c r="C867" s="20" t="s">
        <v>13</v>
      </c>
      <c r="D867" s="21">
        <v>414.67</v>
      </c>
      <c r="E867" s="21">
        <v>151.86000000000001</v>
      </c>
      <c r="F867" s="22">
        <v>22</v>
      </c>
      <c r="G867" s="20" t="s">
        <v>10</v>
      </c>
      <c r="H867" s="20" t="s">
        <v>880</v>
      </c>
      <c r="I867" s="23">
        <f t="shared" si="26"/>
        <v>18.848636363636363</v>
      </c>
      <c r="J867" s="28">
        <f t="shared" si="27"/>
        <v>1</v>
      </c>
    </row>
    <row r="868" spans="1:10" ht="15.75" customHeight="1" x14ac:dyDescent="0.3">
      <c r="A868" s="18">
        <v>45236</v>
      </c>
      <c r="B868" s="19" t="s">
        <v>12</v>
      </c>
      <c r="C868" s="20" t="s">
        <v>9</v>
      </c>
      <c r="D868" s="21">
        <v>77.63</v>
      </c>
      <c r="E868" s="21">
        <v>47.03</v>
      </c>
      <c r="F868" s="22">
        <v>3</v>
      </c>
      <c r="G868" s="20" t="s">
        <v>17</v>
      </c>
      <c r="H868" s="20" t="s">
        <v>881</v>
      </c>
      <c r="I868" s="23">
        <f t="shared" si="26"/>
        <v>25.876666666666665</v>
      </c>
      <c r="J868" s="28">
        <f t="shared" si="27"/>
        <v>0</v>
      </c>
    </row>
    <row r="869" spans="1:10" ht="15.75" customHeight="1" x14ac:dyDescent="0.3">
      <c r="A869" s="18">
        <v>45251</v>
      </c>
      <c r="B869" s="19" t="s">
        <v>12</v>
      </c>
      <c r="C869" s="20" t="s">
        <v>13</v>
      </c>
      <c r="D869" s="21">
        <v>31.83</v>
      </c>
      <c r="E869" s="21">
        <v>9.23</v>
      </c>
      <c r="F869" s="22">
        <v>1</v>
      </c>
      <c r="G869" s="20" t="s">
        <v>10</v>
      </c>
      <c r="H869" s="20" t="s">
        <v>882</v>
      </c>
      <c r="I869" s="23">
        <f t="shared" si="26"/>
        <v>31.83</v>
      </c>
      <c r="J869" s="28">
        <f t="shared" si="27"/>
        <v>1</v>
      </c>
    </row>
    <row r="870" spans="1:10" ht="15.75" customHeight="1" x14ac:dyDescent="0.3">
      <c r="A870" s="18">
        <v>45291</v>
      </c>
      <c r="B870" s="19" t="s">
        <v>21</v>
      </c>
      <c r="C870" s="20" t="s">
        <v>16</v>
      </c>
      <c r="D870" s="21">
        <v>156.36000000000001</v>
      </c>
      <c r="E870" s="21">
        <v>32.97</v>
      </c>
      <c r="F870" s="22">
        <v>1</v>
      </c>
      <c r="G870" s="20" t="s">
        <v>17</v>
      </c>
      <c r="H870" s="20" t="s">
        <v>883</v>
      </c>
      <c r="I870" s="23">
        <f t="shared" si="26"/>
        <v>156.36000000000001</v>
      </c>
      <c r="J870" s="28">
        <f t="shared" si="27"/>
        <v>0</v>
      </c>
    </row>
    <row r="871" spans="1:10" ht="15.75" customHeight="1" x14ac:dyDescent="0.3">
      <c r="A871" s="18">
        <v>45002</v>
      </c>
      <c r="B871" s="19" t="s">
        <v>12</v>
      </c>
      <c r="C871" s="20" t="s">
        <v>16</v>
      </c>
      <c r="D871" s="21">
        <v>80.3</v>
      </c>
      <c r="E871" s="21">
        <v>39.71</v>
      </c>
      <c r="F871" s="22">
        <v>0</v>
      </c>
      <c r="G871" s="20" t="s">
        <v>10</v>
      </c>
      <c r="H871" s="20" t="s">
        <v>884</v>
      </c>
      <c r="I871" s="23">
        <f t="shared" si="26"/>
        <v>0</v>
      </c>
      <c r="J871" s="28">
        <f t="shared" si="27"/>
        <v>1</v>
      </c>
    </row>
    <row r="872" spans="1:10" ht="15.75" customHeight="1" x14ac:dyDescent="0.3">
      <c r="A872" s="18">
        <v>45139</v>
      </c>
      <c r="B872" s="19" t="s">
        <v>21</v>
      </c>
      <c r="C872" s="20" t="s">
        <v>38</v>
      </c>
      <c r="D872" s="21">
        <v>208.81</v>
      </c>
      <c r="E872" s="21">
        <v>111.07</v>
      </c>
      <c r="F872" s="22">
        <v>5</v>
      </c>
      <c r="G872" s="20" t="s">
        <v>17</v>
      </c>
      <c r="H872" s="20" t="s">
        <v>885</v>
      </c>
      <c r="I872" s="23">
        <f t="shared" si="26"/>
        <v>41.762</v>
      </c>
      <c r="J872" s="28">
        <f t="shared" si="27"/>
        <v>0</v>
      </c>
    </row>
    <row r="873" spans="1:10" ht="15.75" customHeight="1" x14ac:dyDescent="0.3">
      <c r="A873" s="18">
        <v>45128</v>
      </c>
      <c r="B873" s="19" t="s">
        <v>21</v>
      </c>
      <c r="C873" s="20" t="s">
        <v>38</v>
      </c>
      <c r="D873" s="21">
        <v>303.60000000000002</v>
      </c>
      <c r="E873" s="21">
        <v>230.36</v>
      </c>
      <c r="F873" s="22">
        <v>6</v>
      </c>
      <c r="G873" s="20" t="s">
        <v>17</v>
      </c>
      <c r="H873" s="20" t="s">
        <v>886</v>
      </c>
      <c r="I873" s="23">
        <f t="shared" si="26"/>
        <v>50.6</v>
      </c>
      <c r="J873" s="28">
        <f t="shared" si="27"/>
        <v>0</v>
      </c>
    </row>
    <row r="874" spans="1:10" ht="15.75" customHeight="1" x14ac:dyDescent="0.3">
      <c r="A874" s="18">
        <v>44988</v>
      </c>
      <c r="B874" s="19" t="s">
        <v>12</v>
      </c>
      <c r="C874" s="20" t="s">
        <v>9</v>
      </c>
      <c r="D874" s="21">
        <v>118.35</v>
      </c>
      <c r="E874" s="21">
        <v>46.73</v>
      </c>
      <c r="F874" s="22">
        <v>3</v>
      </c>
      <c r="G874" s="20" t="s">
        <v>17</v>
      </c>
      <c r="H874" s="20" t="s">
        <v>887</v>
      </c>
      <c r="I874" s="23">
        <f t="shared" si="26"/>
        <v>39.449999999999996</v>
      </c>
      <c r="J874" s="28">
        <f t="shared" si="27"/>
        <v>0</v>
      </c>
    </row>
    <row r="875" spans="1:10" ht="15.75" customHeight="1" x14ac:dyDescent="0.3">
      <c r="A875" s="18">
        <v>45245</v>
      </c>
      <c r="B875" s="19" t="s">
        <v>21</v>
      </c>
      <c r="C875" s="20" t="s">
        <v>9</v>
      </c>
      <c r="D875" s="21">
        <v>308.51</v>
      </c>
      <c r="E875" s="21">
        <v>221.21</v>
      </c>
      <c r="F875" s="22">
        <v>8</v>
      </c>
      <c r="G875" s="20" t="s">
        <v>10</v>
      </c>
      <c r="H875" s="20" t="s">
        <v>888</v>
      </c>
      <c r="I875" s="23">
        <f t="shared" si="26"/>
        <v>38.563749999999999</v>
      </c>
      <c r="J875" s="28">
        <f t="shared" si="27"/>
        <v>1</v>
      </c>
    </row>
    <row r="876" spans="1:10" ht="15.75" customHeight="1" x14ac:dyDescent="0.3">
      <c r="A876" s="18">
        <v>45060</v>
      </c>
      <c r="B876" s="19" t="s">
        <v>8</v>
      </c>
      <c r="C876" s="20" t="s">
        <v>13</v>
      </c>
      <c r="D876" s="21">
        <v>483.19</v>
      </c>
      <c r="E876" s="21">
        <v>151.31</v>
      </c>
      <c r="F876" s="22">
        <v>17</v>
      </c>
      <c r="G876" s="20" t="s">
        <v>10</v>
      </c>
      <c r="H876" s="20" t="s">
        <v>889</v>
      </c>
      <c r="I876" s="23">
        <f t="shared" si="26"/>
        <v>28.422941176470587</v>
      </c>
      <c r="J876" s="28">
        <f t="shared" si="27"/>
        <v>1</v>
      </c>
    </row>
    <row r="877" spans="1:10" ht="15.75" customHeight="1" x14ac:dyDescent="0.3">
      <c r="A877" s="18">
        <v>45205</v>
      </c>
      <c r="B877" s="19" t="s">
        <v>21</v>
      </c>
      <c r="C877" s="20" t="s">
        <v>26</v>
      </c>
      <c r="D877" s="21">
        <v>200.78</v>
      </c>
      <c r="E877" s="21">
        <v>82.75</v>
      </c>
      <c r="F877" s="22">
        <v>4</v>
      </c>
      <c r="G877" s="20" t="s">
        <v>17</v>
      </c>
      <c r="H877" s="20" t="s">
        <v>890</v>
      </c>
      <c r="I877" s="23">
        <f t="shared" si="26"/>
        <v>50.195</v>
      </c>
      <c r="J877" s="28">
        <f t="shared" si="27"/>
        <v>0</v>
      </c>
    </row>
    <row r="878" spans="1:10" ht="15.75" customHeight="1" x14ac:dyDescent="0.3">
      <c r="A878" s="18">
        <v>45004</v>
      </c>
      <c r="B878" s="19" t="s">
        <v>12</v>
      </c>
      <c r="C878" s="20" t="s">
        <v>9</v>
      </c>
      <c r="D878" s="21">
        <v>385.98</v>
      </c>
      <c r="E878" s="21">
        <v>185.75</v>
      </c>
      <c r="F878" s="22">
        <v>5</v>
      </c>
      <c r="G878" s="20" t="s">
        <v>17</v>
      </c>
      <c r="H878" s="20" t="s">
        <v>891</v>
      </c>
      <c r="I878" s="23">
        <f t="shared" si="26"/>
        <v>77.195999999999998</v>
      </c>
      <c r="J878" s="28">
        <f t="shared" si="27"/>
        <v>0</v>
      </c>
    </row>
    <row r="879" spans="1:10" ht="15.75" customHeight="1" x14ac:dyDescent="0.3">
      <c r="A879" s="18">
        <v>45274</v>
      </c>
      <c r="B879" s="19" t="s">
        <v>15</v>
      </c>
      <c r="C879" s="20" t="s">
        <v>16</v>
      </c>
      <c r="D879" s="21">
        <v>247.57</v>
      </c>
      <c r="E879" s="21">
        <v>123.97</v>
      </c>
      <c r="F879" s="22">
        <v>3</v>
      </c>
      <c r="G879" s="20" t="s">
        <v>10</v>
      </c>
      <c r="H879" s="20" t="s">
        <v>892</v>
      </c>
      <c r="I879" s="23">
        <f t="shared" si="26"/>
        <v>82.523333333333326</v>
      </c>
      <c r="J879" s="28">
        <f t="shared" si="27"/>
        <v>1</v>
      </c>
    </row>
    <row r="880" spans="1:10" ht="15.75" customHeight="1" x14ac:dyDescent="0.3">
      <c r="A880" s="18">
        <v>45109</v>
      </c>
      <c r="B880" s="19" t="s">
        <v>12</v>
      </c>
      <c r="C880" s="20" t="s">
        <v>13</v>
      </c>
      <c r="D880" s="21">
        <v>480.46</v>
      </c>
      <c r="E880" s="21">
        <v>127.02</v>
      </c>
      <c r="F880" s="22">
        <v>5</v>
      </c>
      <c r="G880" s="20" t="s">
        <v>10</v>
      </c>
      <c r="H880" s="20" t="s">
        <v>893</v>
      </c>
      <c r="I880" s="23">
        <f t="shared" si="26"/>
        <v>96.091999999999999</v>
      </c>
      <c r="J880" s="28">
        <f t="shared" si="27"/>
        <v>1</v>
      </c>
    </row>
    <row r="881" spans="1:10" ht="15.75" customHeight="1" x14ac:dyDescent="0.3">
      <c r="A881" s="18">
        <v>45266</v>
      </c>
      <c r="B881" s="19" t="s">
        <v>15</v>
      </c>
      <c r="C881" s="20" t="s">
        <v>9</v>
      </c>
      <c r="D881" s="21">
        <v>119.21</v>
      </c>
      <c r="E881" s="21">
        <v>78.180000000000007</v>
      </c>
      <c r="F881" s="22">
        <v>1</v>
      </c>
      <c r="G881" s="20" t="s">
        <v>10</v>
      </c>
      <c r="H881" s="20" t="s">
        <v>894</v>
      </c>
      <c r="I881" s="23">
        <f t="shared" si="26"/>
        <v>119.21</v>
      </c>
      <c r="J881" s="28">
        <f t="shared" si="27"/>
        <v>1</v>
      </c>
    </row>
    <row r="882" spans="1:10" ht="15.75" customHeight="1" x14ac:dyDescent="0.3">
      <c r="A882" s="18">
        <v>45129</v>
      </c>
      <c r="B882" s="19" t="s">
        <v>12</v>
      </c>
      <c r="C882" s="20" t="s">
        <v>38</v>
      </c>
      <c r="D882" s="21">
        <v>328.31</v>
      </c>
      <c r="E882" s="21">
        <v>70.510000000000005</v>
      </c>
      <c r="F882" s="22">
        <v>28</v>
      </c>
      <c r="G882" s="20" t="s">
        <v>17</v>
      </c>
      <c r="H882" s="20" t="s">
        <v>895</v>
      </c>
      <c r="I882" s="23">
        <f t="shared" si="26"/>
        <v>11.725357142857144</v>
      </c>
      <c r="J882" s="28">
        <f t="shared" si="27"/>
        <v>0</v>
      </c>
    </row>
    <row r="883" spans="1:10" ht="15.75" customHeight="1" x14ac:dyDescent="0.3">
      <c r="A883" s="18">
        <v>44997</v>
      </c>
      <c r="B883" s="19" t="s">
        <v>8</v>
      </c>
      <c r="C883" s="20" t="s">
        <v>16</v>
      </c>
      <c r="D883" s="21">
        <v>186.92</v>
      </c>
      <c r="E883" s="21">
        <v>68.709999999999994</v>
      </c>
      <c r="F883" s="22">
        <v>2</v>
      </c>
      <c r="G883" s="20" t="s">
        <v>10</v>
      </c>
      <c r="H883" s="20" t="s">
        <v>896</v>
      </c>
      <c r="I883" s="23">
        <f t="shared" si="26"/>
        <v>93.46</v>
      </c>
      <c r="J883" s="28">
        <f t="shared" si="27"/>
        <v>1</v>
      </c>
    </row>
    <row r="884" spans="1:10" ht="15.75" customHeight="1" x14ac:dyDescent="0.3">
      <c r="A884" s="18">
        <v>44945</v>
      </c>
      <c r="B884" s="19" t="s">
        <v>21</v>
      </c>
      <c r="C884" s="20" t="s">
        <v>38</v>
      </c>
      <c r="D884" s="21">
        <v>142.02000000000001</v>
      </c>
      <c r="E884" s="21">
        <v>32.74</v>
      </c>
      <c r="F884" s="22">
        <v>10</v>
      </c>
      <c r="G884" s="20" t="s">
        <v>17</v>
      </c>
      <c r="H884" s="20" t="s">
        <v>897</v>
      </c>
      <c r="I884" s="23">
        <f t="shared" si="26"/>
        <v>14.202000000000002</v>
      </c>
      <c r="J884" s="28">
        <f t="shared" si="27"/>
        <v>0</v>
      </c>
    </row>
    <row r="885" spans="1:10" ht="15.75" customHeight="1" x14ac:dyDescent="0.3">
      <c r="A885" s="18">
        <v>45078</v>
      </c>
      <c r="B885" s="19" t="s">
        <v>21</v>
      </c>
      <c r="C885" s="20" t="s">
        <v>26</v>
      </c>
      <c r="D885" s="21">
        <v>73.98</v>
      </c>
      <c r="E885" s="21">
        <v>16.07</v>
      </c>
      <c r="F885" s="22">
        <v>0</v>
      </c>
      <c r="G885" s="20" t="s">
        <v>10</v>
      </c>
      <c r="H885" s="20" t="s">
        <v>898</v>
      </c>
      <c r="I885" s="23">
        <f t="shared" si="26"/>
        <v>0</v>
      </c>
      <c r="J885" s="28">
        <f t="shared" si="27"/>
        <v>1</v>
      </c>
    </row>
    <row r="886" spans="1:10" ht="15.75" customHeight="1" x14ac:dyDescent="0.3">
      <c r="A886" s="18">
        <v>45135</v>
      </c>
      <c r="B886" s="19" t="s">
        <v>15</v>
      </c>
      <c r="C886" s="20" t="s">
        <v>23</v>
      </c>
      <c r="D886" s="21">
        <v>34.4</v>
      </c>
      <c r="E886" s="21">
        <v>11.03</v>
      </c>
      <c r="F886" s="22">
        <v>0</v>
      </c>
      <c r="G886" s="20" t="s">
        <v>10</v>
      </c>
      <c r="H886" s="20" t="s">
        <v>899</v>
      </c>
      <c r="I886" s="23">
        <f t="shared" si="26"/>
        <v>0</v>
      </c>
      <c r="J886" s="28">
        <f t="shared" si="27"/>
        <v>1</v>
      </c>
    </row>
    <row r="887" spans="1:10" ht="15.75" customHeight="1" x14ac:dyDescent="0.3">
      <c r="A887" s="18">
        <v>45278</v>
      </c>
      <c r="B887" s="19" t="s">
        <v>15</v>
      </c>
      <c r="C887" s="20" t="s">
        <v>26</v>
      </c>
      <c r="D887" s="21">
        <v>58.76</v>
      </c>
      <c r="E887" s="21">
        <v>12.16</v>
      </c>
      <c r="F887" s="22">
        <v>1</v>
      </c>
      <c r="G887" s="20" t="s">
        <v>10</v>
      </c>
      <c r="H887" s="20" t="s">
        <v>900</v>
      </c>
      <c r="I887" s="23">
        <f t="shared" si="26"/>
        <v>58.76</v>
      </c>
      <c r="J887" s="28">
        <f t="shared" si="27"/>
        <v>1</v>
      </c>
    </row>
    <row r="888" spans="1:10" ht="15.75" customHeight="1" x14ac:dyDescent="0.3">
      <c r="A888" s="18">
        <v>45047</v>
      </c>
      <c r="B888" s="19" t="s">
        <v>8</v>
      </c>
      <c r="C888" s="20" t="s">
        <v>16</v>
      </c>
      <c r="D888" s="21">
        <v>39.119999999999997</v>
      </c>
      <c r="E888" s="21">
        <v>7.89</v>
      </c>
      <c r="F888" s="22">
        <v>0</v>
      </c>
      <c r="G888" s="20" t="s">
        <v>17</v>
      </c>
      <c r="H888" s="20" t="s">
        <v>901</v>
      </c>
      <c r="I888" s="23">
        <f t="shared" si="26"/>
        <v>0</v>
      </c>
      <c r="J888" s="28">
        <f t="shared" si="27"/>
        <v>0</v>
      </c>
    </row>
    <row r="889" spans="1:10" ht="15.75" customHeight="1" x14ac:dyDescent="0.3">
      <c r="A889" s="18">
        <v>45239</v>
      </c>
      <c r="B889" s="19" t="s">
        <v>8</v>
      </c>
      <c r="C889" s="20" t="s">
        <v>23</v>
      </c>
      <c r="D889" s="21">
        <v>107.02</v>
      </c>
      <c r="E889" s="21">
        <v>62.42</v>
      </c>
      <c r="F889" s="22">
        <v>1</v>
      </c>
      <c r="G889" s="20" t="s">
        <v>10</v>
      </c>
      <c r="H889" s="20" t="s">
        <v>902</v>
      </c>
      <c r="I889" s="23">
        <f t="shared" si="26"/>
        <v>107.02</v>
      </c>
      <c r="J889" s="28">
        <f t="shared" si="27"/>
        <v>1</v>
      </c>
    </row>
    <row r="890" spans="1:10" ht="15.75" customHeight="1" x14ac:dyDescent="0.3">
      <c r="A890" s="18">
        <v>45110</v>
      </c>
      <c r="B890" s="19" t="s">
        <v>8</v>
      </c>
      <c r="C890" s="20" t="s">
        <v>23</v>
      </c>
      <c r="D890" s="21">
        <v>332.25</v>
      </c>
      <c r="E890" s="21">
        <v>170.44</v>
      </c>
      <c r="F890" s="22">
        <v>10</v>
      </c>
      <c r="G890" s="20" t="s">
        <v>17</v>
      </c>
      <c r="H890" s="20" t="s">
        <v>903</v>
      </c>
      <c r="I890" s="23">
        <f t="shared" si="26"/>
        <v>33.225000000000001</v>
      </c>
      <c r="J890" s="28">
        <f t="shared" si="27"/>
        <v>0</v>
      </c>
    </row>
    <row r="891" spans="1:10" ht="15.75" customHeight="1" x14ac:dyDescent="0.3">
      <c r="A891" s="18">
        <v>45005</v>
      </c>
      <c r="B891" s="19" t="s">
        <v>8</v>
      </c>
      <c r="C891" s="20" t="s">
        <v>13</v>
      </c>
      <c r="D891" s="21">
        <v>188.4</v>
      </c>
      <c r="E891" s="21">
        <v>37.700000000000003</v>
      </c>
      <c r="F891" s="22">
        <v>13</v>
      </c>
      <c r="G891" s="20" t="s">
        <v>10</v>
      </c>
      <c r="H891" s="20" t="s">
        <v>904</v>
      </c>
      <c r="I891" s="23">
        <f t="shared" si="26"/>
        <v>14.492307692307692</v>
      </c>
      <c r="J891" s="28">
        <f t="shared" si="27"/>
        <v>1</v>
      </c>
    </row>
    <row r="892" spans="1:10" ht="15.75" customHeight="1" x14ac:dyDescent="0.3">
      <c r="A892" s="18">
        <v>45046</v>
      </c>
      <c r="B892" s="19" t="s">
        <v>12</v>
      </c>
      <c r="C892" s="20" t="s">
        <v>16</v>
      </c>
      <c r="D892" s="21">
        <v>20.98</v>
      </c>
      <c r="E892" s="21">
        <v>4.3600000000000003</v>
      </c>
      <c r="F892" s="22">
        <v>1</v>
      </c>
      <c r="G892" s="20" t="s">
        <v>17</v>
      </c>
      <c r="H892" s="20" t="s">
        <v>905</v>
      </c>
      <c r="I892" s="23">
        <f t="shared" si="26"/>
        <v>20.98</v>
      </c>
      <c r="J892" s="28">
        <f t="shared" si="27"/>
        <v>0</v>
      </c>
    </row>
    <row r="893" spans="1:10" ht="15.75" customHeight="1" x14ac:dyDescent="0.3">
      <c r="A893" s="18">
        <v>45191</v>
      </c>
      <c r="B893" s="19" t="s">
        <v>8</v>
      </c>
      <c r="C893" s="20" t="s">
        <v>13</v>
      </c>
      <c r="D893" s="21">
        <v>105.6</v>
      </c>
      <c r="E893" s="21">
        <v>24.6</v>
      </c>
      <c r="F893" s="22">
        <v>5</v>
      </c>
      <c r="G893" s="20" t="s">
        <v>10</v>
      </c>
      <c r="H893" s="20" t="s">
        <v>906</v>
      </c>
      <c r="I893" s="23">
        <f t="shared" si="26"/>
        <v>21.119999999999997</v>
      </c>
      <c r="J893" s="28">
        <f t="shared" si="27"/>
        <v>1</v>
      </c>
    </row>
    <row r="894" spans="1:10" ht="15.75" customHeight="1" x14ac:dyDescent="0.3">
      <c r="A894" s="18">
        <v>44973</v>
      </c>
      <c r="B894" s="19" t="s">
        <v>15</v>
      </c>
      <c r="C894" s="20" t="s">
        <v>26</v>
      </c>
      <c r="D894" s="21">
        <v>387.03</v>
      </c>
      <c r="E894" s="21">
        <v>243.48</v>
      </c>
      <c r="F894" s="22">
        <v>5</v>
      </c>
      <c r="G894" s="20" t="s">
        <v>17</v>
      </c>
      <c r="H894" s="20" t="s">
        <v>907</v>
      </c>
      <c r="I894" s="23">
        <f t="shared" si="26"/>
        <v>77.405999999999992</v>
      </c>
      <c r="J894" s="28">
        <f t="shared" si="27"/>
        <v>0</v>
      </c>
    </row>
    <row r="895" spans="1:10" ht="15.75" customHeight="1" x14ac:dyDescent="0.3">
      <c r="A895" s="18">
        <v>45269</v>
      </c>
      <c r="B895" s="19" t="s">
        <v>21</v>
      </c>
      <c r="C895" s="20" t="s">
        <v>13</v>
      </c>
      <c r="D895" s="21">
        <v>236.08</v>
      </c>
      <c r="E895" s="21">
        <v>50.68</v>
      </c>
      <c r="F895" s="22">
        <v>10</v>
      </c>
      <c r="G895" s="20" t="s">
        <v>17</v>
      </c>
      <c r="H895" s="20" t="s">
        <v>908</v>
      </c>
      <c r="I895" s="23">
        <f t="shared" si="26"/>
        <v>23.608000000000001</v>
      </c>
      <c r="J895" s="28">
        <f t="shared" si="27"/>
        <v>0</v>
      </c>
    </row>
    <row r="896" spans="1:10" ht="15.75" customHeight="1" x14ac:dyDescent="0.3">
      <c r="A896" s="18">
        <v>45116</v>
      </c>
      <c r="B896" s="19" t="s">
        <v>15</v>
      </c>
      <c r="C896" s="20" t="s">
        <v>38</v>
      </c>
      <c r="D896" s="21">
        <v>52.53</v>
      </c>
      <c r="E896" s="21">
        <v>14.46</v>
      </c>
      <c r="F896" s="22">
        <v>1</v>
      </c>
      <c r="G896" s="20" t="s">
        <v>17</v>
      </c>
      <c r="H896" s="20" t="s">
        <v>909</v>
      </c>
      <c r="I896" s="23">
        <f t="shared" si="26"/>
        <v>52.53</v>
      </c>
      <c r="J896" s="28">
        <f t="shared" si="27"/>
        <v>0</v>
      </c>
    </row>
    <row r="897" spans="1:10" ht="15.75" customHeight="1" x14ac:dyDescent="0.3">
      <c r="A897" s="18">
        <v>44952</v>
      </c>
      <c r="B897" s="19" t="s">
        <v>21</v>
      </c>
      <c r="C897" s="20" t="s">
        <v>16</v>
      </c>
      <c r="D897" s="21">
        <v>339.33</v>
      </c>
      <c r="E897" s="21">
        <v>108.09</v>
      </c>
      <c r="F897" s="22">
        <v>6</v>
      </c>
      <c r="G897" s="20" t="s">
        <v>10</v>
      </c>
      <c r="H897" s="20" t="s">
        <v>910</v>
      </c>
      <c r="I897" s="23">
        <f t="shared" si="26"/>
        <v>56.555</v>
      </c>
      <c r="J897" s="28">
        <f t="shared" si="27"/>
        <v>1</v>
      </c>
    </row>
    <row r="898" spans="1:10" ht="15.75" customHeight="1" x14ac:dyDescent="0.3">
      <c r="A898" s="18">
        <v>45089</v>
      </c>
      <c r="B898" s="19" t="s">
        <v>15</v>
      </c>
      <c r="C898" s="20" t="s">
        <v>13</v>
      </c>
      <c r="D898" s="21">
        <v>483.32</v>
      </c>
      <c r="E898" s="21">
        <v>99.56</v>
      </c>
      <c r="F898" s="22">
        <v>7</v>
      </c>
      <c r="G898" s="20" t="s">
        <v>10</v>
      </c>
      <c r="H898" s="20" t="s">
        <v>911</v>
      </c>
      <c r="I898" s="23">
        <f t="shared" ref="I898:I961" si="28">IF(F898=0, 0, D898/F898)</f>
        <v>69.045714285714283</v>
      </c>
      <c r="J898" s="28">
        <f t="shared" si="27"/>
        <v>1</v>
      </c>
    </row>
    <row r="899" spans="1:10" ht="15.75" customHeight="1" x14ac:dyDescent="0.3">
      <c r="A899" s="18">
        <v>44993</v>
      </c>
      <c r="B899" s="19" t="s">
        <v>8</v>
      </c>
      <c r="C899" s="20" t="s">
        <v>9</v>
      </c>
      <c r="D899" s="21">
        <v>424.16</v>
      </c>
      <c r="E899" s="21">
        <v>234.05</v>
      </c>
      <c r="F899" s="22">
        <v>8</v>
      </c>
      <c r="G899" s="20" t="s">
        <v>17</v>
      </c>
      <c r="H899" s="20" t="s">
        <v>912</v>
      </c>
      <c r="I899" s="23">
        <f t="shared" si="28"/>
        <v>53.02</v>
      </c>
      <c r="J899" s="28">
        <f t="shared" ref="J899:J962" si="29">IF(G899="Returning", 1, 0)</f>
        <v>0</v>
      </c>
    </row>
    <row r="900" spans="1:10" ht="15.75" customHeight="1" x14ac:dyDescent="0.3">
      <c r="A900" s="18">
        <v>45058</v>
      </c>
      <c r="B900" s="19" t="s">
        <v>8</v>
      </c>
      <c r="C900" s="20" t="s">
        <v>13</v>
      </c>
      <c r="D900" s="21">
        <v>246.29</v>
      </c>
      <c r="E900" s="21">
        <v>80.91</v>
      </c>
      <c r="F900" s="22">
        <v>4</v>
      </c>
      <c r="G900" s="20" t="s">
        <v>10</v>
      </c>
      <c r="H900" s="20" t="s">
        <v>913</v>
      </c>
      <c r="I900" s="23">
        <f t="shared" si="28"/>
        <v>61.572499999999998</v>
      </c>
      <c r="J900" s="28">
        <f t="shared" si="29"/>
        <v>1</v>
      </c>
    </row>
    <row r="901" spans="1:10" ht="15.75" customHeight="1" x14ac:dyDescent="0.3">
      <c r="A901" s="18">
        <v>45116</v>
      </c>
      <c r="B901" s="19" t="s">
        <v>12</v>
      </c>
      <c r="C901" s="20" t="s">
        <v>13</v>
      </c>
      <c r="D901" s="21">
        <v>212.77</v>
      </c>
      <c r="E901" s="21">
        <v>62.82</v>
      </c>
      <c r="F901" s="22">
        <v>4</v>
      </c>
      <c r="G901" s="20" t="s">
        <v>10</v>
      </c>
      <c r="H901" s="20" t="s">
        <v>914</v>
      </c>
      <c r="I901" s="23">
        <f t="shared" si="28"/>
        <v>53.192500000000003</v>
      </c>
      <c r="J901" s="28">
        <f t="shared" si="29"/>
        <v>1</v>
      </c>
    </row>
    <row r="902" spans="1:10" ht="15.75" customHeight="1" x14ac:dyDescent="0.3">
      <c r="A902" s="18">
        <v>45253</v>
      </c>
      <c r="B902" s="19" t="s">
        <v>21</v>
      </c>
      <c r="C902" s="20" t="s">
        <v>16</v>
      </c>
      <c r="D902" s="21">
        <v>380.23</v>
      </c>
      <c r="E902" s="21">
        <v>112.4</v>
      </c>
      <c r="F902" s="22">
        <v>8</v>
      </c>
      <c r="G902" s="20" t="s">
        <v>17</v>
      </c>
      <c r="H902" s="20" t="s">
        <v>915</v>
      </c>
      <c r="I902" s="23">
        <f t="shared" si="28"/>
        <v>47.528750000000002</v>
      </c>
      <c r="J902" s="28">
        <f t="shared" si="29"/>
        <v>0</v>
      </c>
    </row>
    <row r="903" spans="1:10" ht="15.75" customHeight="1" x14ac:dyDescent="0.3">
      <c r="A903" s="18">
        <v>45085</v>
      </c>
      <c r="B903" s="19" t="s">
        <v>8</v>
      </c>
      <c r="C903" s="20" t="s">
        <v>23</v>
      </c>
      <c r="D903" s="21">
        <v>371.69</v>
      </c>
      <c r="E903" s="21">
        <v>339.61</v>
      </c>
      <c r="F903" s="22">
        <v>4</v>
      </c>
      <c r="G903" s="20" t="s">
        <v>17</v>
      </c>
      <c r="H903" s="20" t="s">
        <v>916</v>
      </c>
      <c r="I903" s="23">
        <f t="shared" si="28"/>
        <v>92.922499999999999</v>
      </c>
      <c r="J903" s="28">
        <f t="shared" si="29"/>
        <v>0</v>
      </c>
    </row>
    <row r="904" spans="1:10" ht="15.75" customHeight="1" x14ac:dyDescent="0.3">
      <c r="A904" s="18">
        <v>45089</v>
      </c>
      <c r="B904" s="19" t="s">
        <v>12</v>
      </c>
      <c r="C904" s="20" t="s">
        <v>26</v>
      </c>
      <c r="D904" s="21">
        <v>458.97</v>
      </c>
      <c r="E904" s="21">
        <v>159.28</v>
      </c>
      <c r="F904" s="22">
        <v>41</v>
      </c>
      <c r="G904" s="20" t="s">
        <v>17</v>
      </c>
      <c r="H904" s="20" t="s">
        <v>917</v>
      </c>
      <c r="I904" s="23">
        <f t="shared" si="28"/>
        <v>11.19439024390244</v>
      </c>
      <c r="J904" s="28">
        <f t="shared" si="29"/>
        <v>0</v>
      </c>
    </row>
    <row r="905" spans="1:10" ht="15.75" customHeight="1" x14ac:dyDescent="0.3">
      <c r="A905" s="18">
        <v>45195</v>
      </c>
      <c r="B905" s="19" t="s">
        <v>12</v>
      </c>
      <c r="C905" s="20" t="s">
        <v>26</v>
      </c>
      <c r="D905" s="21">
        <v>189.04</v>
      </c>
      <c r="E905" s="21">
        <v>176.39</v>
      </c>
      <c r="F905" s="22">
        <v>2</v>
      </c>
      <c r="G905" s="20" t="s">
        <v>10</v>
      </c>
      <c r="H905" s="20" t="s">
        <v>918</v>
      </c>
      <c r="I905" s="23">
        <f t="shared" si="28"/>
        <v>94.52</v>
      </c>
      <c r="J905" s="28">
        <f t="shared" si="29"/>
        <v>1</v>
      </c>
    </row>
    <row r="906" spans="1:10" ht="15.75" customHeight="1" x14ac:dyDescent="0.3">
      <c r="A906" s="18">
        <v>45185</v>
      </c>
      <c r="B906" s="19" t="s">
        <v>15</v>
      </c>
      <c r="C906" s="20" t="s">
        <v>13</v>
      </c>
      <c r="D906" s="21">
        <v>362.15</v>
      </c>
      <c r="E906" s="21">
        <v>76.75</v>
      </c>
      <c r="F906" s="22">
        <v>4</v>
      </c>
      <c r="G906" s="20" t="s">
        <v>10</v>
      </c>
      <c r="H906" s="20" t="s">
        <v>919</v>
      </c>
      <c r="I906" s="23">
        <f t="shared" si="28"/>
        <v>90.537499999999994</v>
      </c>
      <c r="J906" s="28">
        <f t="shared" si="29"/>
        <v>1</v>
      </c>
    </row>
    <row r="907" spans="1:10" ht="15.75" customHeight="1" x14ac:dyDescent="0.3">
      <c r="A907" s="18">
        <v>45142</v>
      </c>
      <c r="B907" s="19" t="s">
        <v>21</v>
      </c>
      <c r="C907" s="20" t="s">
        <v>13</v>
      </c>
      <c r="D907" s="21">
        <v>121.25</v>
      </c>
      <c r="E907" s="21">
        <v>88.11</v>
      </c>
      <c r="F907" s="22">
        <v>4</v>
      </c>
      <c r="G907" s="20" t="s">
        <v>10</v>
      </c>
      <c r="H907" s="20" t="s">
        <v>920</v>
      </c>
      <c r="I907" s="23">
        <f t="shared" si="28"/>
        <v>30.3125</v>
      </c>
      <c r="J907" s="28">
        <f t="shared" si="29"/>
        <v>1</v>
      </c>
    </row>
    <row r="908" spans="1:10" ht="15.75" customHeight="1" x14ac:dyDescent="0.3">
      <c r="A908" s="18">
        <v>44948</v>
      </c>
      <c r="B908" s="19" t="s">
        <v>8</v>
      </c>
      <c r="C908" s="20" t="s">
        <v>23</v>
      </c>
      <c r="D908" s="21">
        <v>385.54</v>
      </c>
      <c r="E908" s="21">
        <v>78.8</v>
      </c>
      <c r="F908" s="22">
        <v>7</v>
      </c>
      <c r="G908" s="20" t="s">
        <v>17</v>
      </c>
      <c r="H908" s="20" t="s">
        <v>921</v>
      </c>
      <c r="I908" s="23">
        <f t="shared" si="28"/>
        <v>55.07714285714286</v>
      </c>
      <c r="J908" s="28">
        <f t="shared" si="29"/>
        <v>0</v>
      </c>
    </row>
    <row r="909" spans="1:10" ht="15.75" customHeight="1" x14ac:dyDescent="0.3">
      <c r="A909" s="18">
        <v>45073</v>
      </c>
      <c r="B909" s="19" t="s">
        <v>15</v>
      </c>
      <c r="C909" s="20" t="s">
        <v>38</v>
      </c>
      <c r="D909" s="21">
        <v>34.18</v>
      </c>
      <c r="E909" s="21">
        <v>7.33</v>
      </c>
      <c r="F909" s="22">
        <v>0</v>
      </c>
      <c r="G909" s="20" t="s">
        <v>10</v>
      </c>
      <c r="H909" s="20" t="s">
        <v>922</v>
      </c>
      <c r="I909" s="23">
        <f t="shared" si="28"/>
        <v>0</v>
      </c>
      <c r="J909" s="28">
        <f t="shared" si="29"/>
        <v>1</v>
      </c>
    </row>
    <row r="910" spans="1:10" ht="15.75" customHeight="1" x14ac:dyDescent="0.3">
      <c r="A910" s="18">
        <v>45063</v>
      </c>
      <c r="B910" s="19" t="s">
        <v>21</v>
      </c>
      <c r="C910" s="20" t="s">
        <v>9</v>
      </c>
      <c r="D910" s="21">
        <v>498.65</v>
      </c>
      <c r="E910" s="21">
        <v>111.34</v>
      </c>
      <c r="F910" s="22">
        <v>5</v>
      </c>
      <c r="G910" s="20" t="s">
        <v>10</v>
      </c>
      <c r="H910" s="20" t="s">
        <v>923</v>
      </c>
      <c r="I910" s="23">
        <f t="shared" si="28"/>
        <v>99.72999999999999</v>
      </c>
      <c r="J910" s="28">
        <f t="shared" si="29"/>
        <v>1</v>
      </c>
    </row>
    <row r="911" spans="1:10" ht="15.75" customHeight="1" x14ac:dyDescent="0.3">
      <c r="A911" s="18">
        <v>45282</v>
      </c>
      <c r="B911" s="19" t="s">
        <v>8</v>
      </c>
      <c r="C911" s="20" t="s">
        <v>23</v>
      </c>
      <c r="D911" s="21">
        <v>154.33000000000001</v>
      </c>
      <c r="E911" s="21">
        <v>46.58</v>
      </c>
      <c r="F911" s="22">
        <v>8</v>
      </c>
      <c r="G911" s="20" t="s">
        <v>17</v>
      </c>
      <c r="H911" s="20" t="s">
        <v>924</v>
      </c>
      <c r="I911" s="23">
        <f t="shared" si="28"/>
        <v>19.291250000000002</v>
      </c>
      <c r="J911" s="28">
        <f t="shared" si="29"/>
        <v>0</v>
      </c>
    </row>
    <row r="912" spans="1:10" ht="15.75" customHeight="1" x14ac:dyDescent="0.3">
      <c r="A912" s="18">
        <v>45282</v>
      </c>
      <c r="B912" s="19" t="s">
        <v>8</v>
      </c>
      <c r="C912" s="20" t="s">
        <v>26</v>
      </c>
      <c r="D912" s="21">
        <v>69.19</v>
      </c>
      <c r="E912" s="21">
        <v>36.159999999999997</v>
      </c>
      <c r="F912" s="22">
        <v>1</v>
      </c>
      <c r="G912" s="20" t="s">
        <v>17</v>
      </c>
      <c r="H912" s="20" t="s">
        <v>925</v>
      </c>
      <c r="I912" s="23">
        <f t="shared" si="28"/>
        <v>69.19</v>
      </c>
      <c r="J912" s="28">
        <f t="shared" si="29"/>
        <v>0</v>
      </c>
    </row>
    <row r="913" spans="1:10" ht="15.75" customHeight="1" x14ac:dyDescent="0.3">
      <c r="A913" s="18">
        <v>44998</v>
      </c>
      <c r="B913" s="19" t="s">
        <v>15</v>
      </c>
      <c r="C913" s="20" t="s">
        <v>23</v>
      </c>
      <c r="D913" s="21">
        <v>388.41</v>
      </c>
      <c r="E913" s="21">
        <v>122.78</v>
      </c>
      <c r="F913" s="22">
        <v>6</v>
      </c>
      <c r="G913" s="20" t="s">
        <v>17</v>
      </c>
      <c r="H913" s="20" t="s">
        <v>926</v>
      </c>
      <c r="I913" s="23">
        <f t="shared" si="28"/>
        <v>64.734999999999999</v>
      </c>
      <c r="J913" s="28">
        <f t="shared" si="29"/>
        <v>0</v>
      </c>
    </row>
    <row r="914" spans="1:10" ht="15.75" customHeight="1" x14ac:dyDescent="0.3">
      <c r="A914" s="18">
        <v>45121</v>
      </c>
      <c r="B914" s="19" t="s">
        <v>12</v>
      </c>
      <c r="C914" s="20" t="s">
        <v>9</v>
      </c>
      <c r="D914" s="21">
        <v>88.13</v>
      </c>
      <c r="E914" s="21">
        <v>57.56</v>
      </c>
      <c r="F914" s="22">
        <v>0</v>
      </c>
      <c r="G914" s="20" t="s">
        <v>10</v>
      </c>
      <c r="H914" s="20" t="s">
        <v>927</v>
      </c>
      <c r="I914" s="23">
        <f t="shared" si="28"/>
        <v>0</v>
      </c>
      <c r="J914" s="28">
        <f t="shared" si="29"/>
        <v>1</v>
      </c>
    </row>
    <row r="915" spans="1:10" ht="15.75" customHeight="1" x14ac:dyDescent="0.3">
      <c r="A915" s="18">
        <v>44953</v>
      </c>
      <c r="B915" s="19" t="s">
        <v>8</v>
      </c>
      <c r="C915" s="20" t="s">
        <v>23</v>
      </c>
      <c r="D915" s="21">
        <v>378.69</v>
      </c>
      <c r="E915" s="21">
        <v>247.7</v>
      </c>
      <c r="F915" s="22">
        <v>3</v>
      </c>
      <c r="G915" s="20" t="s">
        <v>10</v>
      </c>
      <c r="H915" s="20" t="s">
        <v>928</v>
      </c>
      <c r="I915" s="23">
        <f t="shared" si="28"/>
        <v>126.23</v>
      </c>
      <c r="J915" s="28">
        <f t="shared" si="29"/>
        <v>1</v>
      </c>
    </row>
    <row r="916" spans="1:10" ht="15.75" customHeight="1" x14ac:dyDescent="0.3">
      <c r="A916" s="18">
        <v>45036</v>
      </c>
      <c r="B916" s="19" t="s">
        <v>21</v>
      </c>
      <c r="C916" s="20" t="s">
        <v>23</v>
      </c>
      <c r="D916" s="21">
        <v>56.53</v>
      </c>
      <c r="E916" s="21">
        <v>17.87</v>
      </c>
      <c r="F916" s="22">
        <v>0</v>
      </c>
      <c r="G916" s="20" t="s">
        <v>10</v>
      </c>
      <c r="H916" s="20" t="s">
        <v>929</v>
      </c>
      <c r="I916" s="23">
        <f t="shared" si="28"/>
        <v>0</v>
      </c>
      <c r="J916" s="28">
        <f t="shared" si="29"/>
        <v>1</v>
      </c>
    </row>
    <row r="917" spans="1:10" ht="15.75" customHeight="1" x14ac:dyDescent="0.3">
      <c r="A917" s="18">
        <v>44979</v>
      </c>
      <c r="B917" s="19" t="s">
        <v>15</v>
      </c>
      <c r="C917" s="20" t="s">
        <v>23</v>
      </c>
      <c r="D917" s="21">
        <v>392.99</v>
      </c>
      <c r="E917" s="21">
        <v>131.41999999999999</v>
      </c>
      <c r="F917" s="22">
        <v>5</v>
      </c>
      <c r="G917" s="20" t="s">
        <v>17</v>
      </c>
      <c r="H917" s="20" t="s">
        <v>930</v>
      </c>
      <c r="I917" s="23">
        <f t="shared" si="28"/>
        <v>78.597999999999999</v>
      </c>
      <c r="J917" s="28">
        <f t="shared" si="29"/>
        <v>0</v>
      </c>
    </row>
    <row r="918" spans="1:10" ht="15.75" customHeight="1" x14ac:dyDescent="0.3">
      <c r="A918" s="18">
        <v>45090</v>
      </c>
      <c r="B918" s="19" t="s">
        <v>12</v>
      </c>
      <c r="C918" s="20" t="s">
        <v>16</v>
      </c>
      <c r="D918" s="21">
        <v>39.96</v>
      </c>
      <c r="E918" s="21">
        <v>12.03</v>
      </c>
      <c r="F918" s="22">
        <v>3</v>
      </c>
      <c r="G918" s="20" t="s">
        <v>17</v>
      </c>
      <c r="H918" s="20" t="s">
        <v>931</v>
      </c>
      <c r="I918" s="23">
        <f t="shared" si="28"/>
        <v>13.32</v>
      </c>
      <c r="J918" s="28">
        <f t="shared" si="29"/>
        <v>0</v>
      </c>
    </row>
    <row r="919" spans="1:10" ht="15.75" customHeight="1" x14ac:dyDescent="0.3">
      <c r="A919" s="18">
        <v>45196</v>
      </c>
      <c r="B919" s="19" t="s">
        <v>21</v>
      </c>
      <c r="C919" s="20" t="s">
        <v>26</v>
      </c>
      <c r="D919" s="21">
        <v>455.18</v>
      </c>
      <c r="E919" s="21">
        <v>205.59</v>
      </c>
      <c r="F919" s="22">
        <v>5</v>
      </c>
      <c r="G919" s="20" t="s">
        <v>17</v>
      </c>
      <c r="H919" s="20" t="s">
        <v>932</v>
      </c>
      <c r="I919" s="23">
        <f t="shared" si="28"/>
        <v>91.036000000000001</v>
      </c>
      <c r="J919" s="28">
        <f t="shared" si="29"/>
        <v>0</v>
      </c>
    </row>
    <row r="920" spans="1:10" ht="15.75" customHeight="1" x14ac:dyDescent="0.3">
      <c r="A920" s="18">
        <v>45174</v>
      </c>
      <c r="B920" s="19" t="s">
        <v>8</v>
      </c>
      <c r="C920" s="20" t="s">
        <v>38</v>
      </c>
      <c r="D920" s="21">
        <v>321.62</v>
      </c>
      <c r="E920" s="21">
        <v>80.75</v>
      </c>
      <c r="F920" s="22">
        <v>7</v>
      </c>
      <c r="G920" s="20" t="s">
        <v>10</v>
      </c>
      <c r="H920" s="20" t="s">
        <v>933</v>
      </c>
      <c r="I920" s="23">
        <f t="shared" si="28"/>
        <v>45.945714285714288</v>
      </c>
      <c r="J920" s="28">
        <f t="shared" si="29"/>
        <v>1</v>
      </c>
    </row>
    <row r="921" spans="1:10" ht="15.75" customHeight="1" x14ac:dyDescent="0.3">
      <c r="A921" s="18">
        <v>45235</v>
      </c>
      <c r="B921" s="19" t="s">
        <v>12</v>
      </c>
      <c r="C921" s="20" t="s">
        <v>9</v>
      </c>
      <c r="D921" s="21">
        <v>28.11</v>
      </c>
      <c r="E921" s="21">
        <v>15.38</v>
      </c>
      <c r="F921" s="22">
        <v>1</v>
      </c>
      <c r="G921" s="20" t="s">
        <v>17</v>
      </c>
      <c r="H921" s="20" t="s">
        <v>924</v>
      </c>
      <c r="I921" s="23">
        <f t="shared" si="28"/>
        <v>28.11</v>
      </c>
      <c r="J921" s="28">
        <f t="shared" si="29"/>
        <v>0</v>
      </c>
    </row>
    <row r="922" spans="1:10" ht="15.75" customHeight="1" x14ac:dyDescent="0.3">
      <c r="A922" s="18">
        <v>44941</v>
      </c>
      <c r="B922" s="19" t="s">
        <v>8</v>
      </c>
      <c r="C922" s="20" t="s">
        <v>16</v>
      </c>
      <c r="D922" s="21">
        <v>228.02</v>
      </c>
      <c r="E922" s="21">
        <v>68.349999999999994</v>
      </c>
      <c r="F922" s="22">
        <v>4</v>
      </c>
      <c r="G922" s="20" t="s">
        <v>10</v>
      </c>
      <c r="H922" s="20" t="s">
        <v>934</v>
      </c>
      <c r="I922" s="23">
        <f t="shared" si="28"/>
        <v>57.005000000000003</v>
      </c>
      <c r="J922" s="28">
        <f t="shared" si="29"/>
        <v>1</v>
      </c>
    </row>
    <row r="923" spans="1:10" ht="15.75" customHeight="1" x14ac:dyDescent="0.3">
      <c r="A923" s="18">
        <v>44993</v>
      </c>
      <c r="B923" s="19" t="s">
        <v>15</v>
      </c>
      <c r="C923" s="20" t="s">
        <v>23</v>
      </c>
      <c r="D923" s="21">
        <v>380.79</v>
      </c>
      <c r="E923" s="21">
        <v>261.24</v>
      </c>
      <c r="F923" s="22">
        <v>4</v>
      </c>
      <c r="G923" s="20" t="s">
        <v>17</v>
      </c>
      <c r="H923" s="20" t="s">
        <v>935</v>
      </c>
      <c r="I923" s="23">
        <f t="shared" si="28"/>
        <v>95.197500000000005</v>
      </c>
      <c r="J923" s="28">
        <f t="shared" si="29"/>
        <v>0</v>
      </c>
    </row>
    <row r="924" spans="1:10" ht="15.75" customHeight="1" x14ac:dyDescent="0.3">
      <c r="A924" s="18">
        <v>45078</v>
      </c>
      <c r="B924" s="19" t="s">
        <v>12</v>
      </c>
      <c r="C924" s="20" t="s">
        <v>16</v>
      </c>
      <c r="D924" s="21">
        <v>214.96</v>
      </c>
      <c r="E924" s="21">
        <v>107.3</v>
      </c>
      <c r="F924" s="22">
        <v>3</v>
      </c>
      <c r="G924" s="20" t="s">
        <v>10</v>
      </c>
      <c r="H924" s="20" t="s">
        <v>936</v>
      </c>
      <c r="I924" s="23">
        <f t="shared" si="28"/>
        <v>71.653333333333336</v>
      </c>
      <c r="J924" s="28">
        <f t="shared" si="29"/>
        <v>1</v>
      </c>
    </row>
    <row r="925" spans="1:10" ht="15.75" customHeight="1" x14ac:dyDescent="0.3">
      <c r="A925" s="18">
        <v>45156</v>
      </c>
      <c r="B925" s="19" t="s">
        <v>15</v>
      </c>
      <c r="C925" s="20" t="s">
        <v>38</v>
      </c>
      <c r="D925" s="21">
        <v>483.26</v>
      </c>
      <c r="E925" s="21">
        <v>267.20999999999998</v>
      </c>
      <c r="F925" s="22">
        <v>8</v>
      </c>
      <c r="G925" s="20" t="s">
        <v>17</v>
      </c>
      <c r="H925" s="20" t="s">
        <v>937</v>
      </c>
      <c r="I925" s="23">
        <f t="shared" si="28"/>
        <v>60.407499999999999</v>
      </c>
      <c r="J925" s="28">
        <f t="shared" si="29"/>
        <v>0</v>
      </c>
    </row>
    <row r="926" spans="1:10" ht="15.75" customHeight="1" x14ac:dyDescent="0.3">
      <c r="A926" s="18">
        <v>45193</v>
      </c>
      <c r="B926" s="19" t="s">
        <v>12</v>
      </c>
      <c r="C926" s="20" t="s">
        <v>9</v>
      </c>
      <c r="D926" s="21">
        <v>207.33</v>
      </c>
      <c r="E926" s="21">
        <v>150.62</v>
      </c>
      <c r="F926" s="22">
        <v>2</v>
      </c>
      <c r="G926" s="20" t="s">
        <v>17</v>
      </c>
      <c r="H926" s="20" t="s">
        <v>938</v>
      </c>
      <c r="I926" s="23">
        <f t="shared" si="28"/>
        <v>103.66500000000001</v>
      </c>
      <c r="J926" s="28">
        <f t="shared" si="29"/>
        <v>0</v>
      </c>
    </row>
    <row r="927" spans="1:10" ht="15.75" customHeight="1" x14ac:dyDescent="0.3">
      <c r="A927" s="18">
        <v>44996</v>
      </c>
      <c r="B927" s="19" t="s">
        <v>12</v>
      </c>
      <c r="C927" s="20" t="s">
        <v>13</v>
      </c>
      <c r="D927" s="21">
        <v>60.51</v>
      </c>
      <c r="E927" s="21">
        <v>12.49</v>
      </c>
      <c r="F927" s="22">
        <v>2</v>
      </c>
      <c r="G927" s="20" t="s">
        <v>17</v>
      </c>
      <c r="H927" s="20" t="s">
        <v>939</v>
      </c>
      <c r="I927" s="23">
        <f t="shared" si="28"/>
        <v>30.254999999999999</v>
      </c>
      <c r="J927" s="28">
        <f t="shared" si="29"/>
        <v>0</v>
      </c>
    </row>
    <row r="928" spans="1:10" ht="15.75" customHeight="1" x14ac:dyDescent="0.3">
      <c r="A928" s="18">
        <v>45055</v>
      </c>
      <c r="B928" s="19" t="s">
        <v>12</v>
      </c>
      <c r="C928" s="20" t="s">
        <v>16</v>
      </c>
      <c r="D928" s="21">
        <v>170.31</v>
      </c>
      <c r="E928" s="21">
        <v>44.59</v>
      </c>
      <c r="F928" s="22">
        <v>2</v>
      </c>
      <c r="G928" s="20" t="s">
        <v>17</v>
      </c>
      <c r="H928" s="20" t="s">
        <v>940</v>
      </c>
      <c r="I928" s="23">
        <f t="shared" si="28"/>
        <v>85.155000000000001</v>
      </c>
      <c r="J928" s="28">
        <f t="shared" si="29"/>
        <v>0</v>
      </c>
    </row>
    <row r="929" spans="1:10" ht="15.75" customHeight="1" x14ac:dyDescent="0.3">
      <c r="A929" s="18">
        <v>45080</v>
      </c>
      <c r="B929" s="19" t="s">
        <v>12</v>
      </c>
      <c r="C929" s="20" t="s">
        <v>16</v>
      </c>
      <c r="D929" s="21">
        <v>221.43</v>
      </c>
      <c r="E929" s="21">
        <v>52.92</v>
      </c>
      <c r="F929" s="22">
        <v>4</v>
      </c>
      <c r="G929" s="20" t="s">
        <v>10</v>
      </c>
      <c r="H929" s="20" t="s">
        <v>941</v>
      </c>
      <c r="I929" s="23">
        <f t="shared" si="28"/>
        <v>55.357500000000002</v>
      </c>
      <c r="J929" s="28">
        <f t="shared" si="29"/>
        <v>1</v>
      </c>
    </row>
    <row r="930" spans="1:10" ht="15.75" customHeight="1" x14ac:dyDescent="0.3">
      <c r="A930" s="18">
        <v>45196</v>
      </c>
      <c r="B930" s="19" t="s">
        <v>15</v>
      </c>
      <c r="C930" s="20" t="s">
        <v>16</v>
      </c>
      <c r="D930" s="21">
        <v>216.86</v>
      </c>
      <c r="E930" s="21">
        <v>141.87</v>
      </c>
      <c r="F930" s="22">
        <v>4</v>
      </c>
      <c r="G930" s="20" t="s">
        <v>10</v>
      </c>
      <c r="H930" s="20" t="s">
        <v>942</v>
      </c>
      <c r="I930" s="23">
        <f t="shared" si="28"/>
        <v>54.215000000000003</v>
      </c>
      <c r="J930" s="28">
        <f t="shared" si="29"/>
        <v>1</v>
      </c>
    </row>
    <row r="931" spans="1:10" ht="15.75" customHeight="1" x14ac:dyDescent="0.3">
      <c r="A931" s="18">
        <v>45021</v>
      </c>
      <c r="B931" s="19" t="s">
        <v>15</v>
      </c>
      <c r="C931" s="20" t="s">
        <v>26</v>
      </c>
      <c r="D931" s="21">
        <v>244.66</v>
      </c>
      <c r="E931" s="21">
        <v>50.45</v>
      </c>
      <c r="F931" s="22">
        <v>2</v>
      </c>
      <c r="G931" s="20" t="s">
        <v>17</v>
      </c>
      <c r="H931" s="20" t="s">
        <v>943</v>
      </c>
      <c r="I931" s="23">
        <f t="shared" si="28"/>
        <v>122.33</v>
      </c>
      <c r="J931" s="28">
        <f t="shared" si="29"/>
        <v>0</v>
      </c>
    </row>
    <row r="932" spans="1:10" ht="15.75" customHeight="1" x14ac:dyDescent="0.3">
      <c r="A932" s="18">
        <v>45111</v>
      </c>
      <c r="B932" s="19" t="s">
        <v>15</v>
      </c>
      <c r="C932" s="20" t="s">
        <v>16</v>
      </c>
      <c r="D932" s="21">
        <v>231.49</v>
      </c>
      <c r="E932" s="21">
        <v>91.57</v>
      </c>
      <c r="F932" s="22">
        <v>4</v>
      </c>
      <c r="G932" s="20" t="s">
        <v>17</v>
      </c>
      <c r="H932" s="20" t="s">
        <v>944</v>
      </c>
      <c r="I932" s="23">
        <f t="shared" si="28"/>
        <v>57.872500000000002</v>
      </c>
      <c r="J932" s="28">
        <f t="shared" si="29"/>
        <v>0</v>
      </c>
    </row>
    <row r="933" spans="1:10" ht="15.75" customHeight="1" x14ac:dyDescent="0.3">
      <c r="A933" s="18">
        <v>45023</v>
      </c>
      <c r="B933" s="19" t="s">
        <v>21</v>
      </c>
      <c r="C933" s="20" t="s">
        <v>26</v>
      </c>
      <c r="D933" s="21">
        <v>367.91</v>
      </c>
      <c r="E933" s="21">
        <v>109.13</v>
      </c>
      <c r="F933" s="22">
        <v>7</v>
      </c>
      <c r="G933" s="20" t="s">
        <v>17</v>
      </c>
      <c r="H933" s="20" t="s">
        <v>945</v>
      </c>
      <c r="I933" s="23">
        <f t="shared" si="28"/>
        <v>52.558571428571433</v>
      </c>
      <c r="J933" s="28">
        <f t="shared" si="29"/>
        <v>0</v>
      </c>
    </row>
    <row r="934" spans="1:10" ht="15.75" customHeight="1" x14ac:dyDescent="0.3">
      <c r="A934" s="18">
        <v>45019</v>
      </c>
      <c r="B934" s="19" t="s">
        <v>21</v>
      </c>
      <c r="C934" s="20" t="s">
        <v>13</v>
      </c>
      <c r="D934" s="21">
        <v>497.06</v>
      </c>
      <c r="E934" s="21">
        <v>257.24</v>
      </c>
      <c r="F934" s="22">
        <v>14</v>
      </c>
      <c r="G934" s="20" t="s">
        <v>17</v>
      </c>
      <c r="H934" s="20" t="s">
        <v>946</v>
      </c>
      <c r="I934" s="23">
        <f t="shared" si="28"/>
        <v>35.504285714285714</v>
      </c>
      <c r="J934" s="28">
        <f t="shared" si="29"/>
        <v>0</v>
      </c>
    </row>
    <row r="935" spans="1:10" ht="15.75" customHeight="1" x14ac:dyDescent="0.3">
      <c r="A935" s="18">
        <v>44930</v>
      </c>
      <c r="B935" s="19" t="s">
        <v>8</v>
      </c>
      <c r="C935" s="20" t="s">
        <v>16</v>
      </c>
      <c r="D935" s="21">
        <v>246.26</v>
      </c>
      <c r="E935" s="21">
        <v>225.83</v>
      </c>
      <c r="F935" s="22">
        <v>2</v>
      </c>
      <c r="G935" s="20" t="s">
        <v>17</v>
      </c>
      <c r="H935" s="20" t="s">
        <v>947</v>
      </c>
      <c r="I935" s="23">
        <f t="shared" si="28"/>
        <v>123.13</v>
      </c>
      <c r="J935" s="28">
        <f t="shared" si="29"/>
        <v>0</v>
      </c>
    </row>
    <row r="936" spans="1:10" ht="15.75" customHeight="1" x14ac:dyDescent="0.3">
      <c r="A936" s="18">
        <v>44935</v>
      </c>
      <c r="B936" s="19" t="s">
        <v>21</v>
      </c>
      <c r="C936" s="20" t="s">
        <v>26</v>
      </c>
      <c r="D936" s="21">
        <v>478.59</v>
      </c>
      <c r="E936" s="21">
        <v>286.07</v>
      </c>
      <c r="F936" s="22">
        <v>8</v>
      </c>
      <c r="G936" s="20" t="s">
        <v>17</v>
      </c>
      <c r="H936" s="20" t="s">
        <v>948</v>
      </c>
      <c r="I936" s="23">
        <f t="shared" si="28"/>
        <v>59.823749999999997</v>
      </c>
      <c r="J936" s="28">
        <f t="shared" si="29"/>
        <v>0</v>
      </c>
    </row>
    <row r="937" spans="1:10" ht="15.75" customHeight="1" x14ac:dyDescent="0.3">
      <c r="A937" s="18">
        <v>45257</v>
      </c>
      <c r="B937" s="19" t="s">
        <v>15</v>
      </c>
      <c r="C937" s="20" t="s">
        <v>16</v>
      </c>
      <c r="D937" s="21">
        <v>443.52</v>
      </c>
      <c r="E937" s="21">
        <v>90.16</v>
      </c>
      <c r="F937" s="22">
        <v>20</v>
      </c>
      <c r="G937" s="20" t="s">
        <v>17</v>
      </c>
      <c r="H937" s="20" t="s">
        <v>949</v>
      </c>
      <c r="I937" s="23">
        <f t="shared" si="28"/>
        <v>22.175999999999998</v>
      </c>
      <c r="J937" s="28">
        <f t="shared" si="29"/>
        <v>0</v>
      </c>
    </row>
    <row r="938" spans="1:10" ht="15.75" customHeight="1" x14ac:dyDescent="0.3">
      <c r="A938" s="18">
        <v>44965</v>
      </c>
      <c r="B938" s="19" t="s">
        <v>8</v>
      </c>
      <c r="C938" s="20" t="s">
        <v>26</v>
      </c>
      <c r="D938" s="21">
        <v>12.25</v>
      </c>
      <c r="E938" s="21">
        <v>3.06</v>
      </c>
      <c r="F938" s="22">
        <v>0</v>
      </c>
      <c r="G938" s="20" t="s">
        <v>10</v>
      </c>
      <c r="H938" s="20" t="s">
        <v>950</v>
      </c>
      <c r="I938" s="23">
        <f t="shared" si="28"/>
        <v>0</v>
      </c>
      <c r="J938" s="28">
        <f t="shared" si="29"/>
        <v>1</v>
      </c>
    </row>
    <row r="939" spans="1:10" ht="15.75" customHeight="1" x14ac:dyDescent="0.3">
      <c r="A939" s="18">
        <v>45104</v>
      </c>
      <c r="B939" s="19" t="s">
        <v>21</v>
      </c>
      <c r="C939" s="20" t="s">
        <v>16</v>
      </c>
      <c r="D939" s="21">
        <v>243.01</v>
      </c>
      <c r="E939" s="21">
        <v>54.44</v>
      </c>
      <c r="F939" s="22">
        <v>3</v>
      </c>
      <c r="G939" s="20" t="s">
        <v>17</v>
      </c>
      <c r="H939" s="20" t="s">
        <v>951</v>
      </c>
      <c r="I939" s="23">
        <f t="shared" si="28"/>
        <v>81.00333333333333</v>
      </c>
      <c r="J939" s="28">
        <f t="shared" si="29"/>
        <v>0</v>
      </c>
    </row>
    <row r="940" spans="1:10" ht="15.75" customHeight="1" x14ac:dyDescent="0.3">
      <c r="A940" s="18">
        <v>44951</v>
      </c>
      <c r="B940" s="19" t="s">
        <v>8</v>
      </c>
      <c r="C940" s="20" t="s">
        <v>9</v>
      </c>
      <c r="D940" s="21">
        <v>371.41</v>
      </c>
      <c r="E940" s="21">
        <v>88.09</v>
      </c>
      <c r="F940" s="22">
        <v>8</v>
      </c>
      <c r="G940" s="20" t="s">
        <v>10</v>
      </c>
      <c r="H940" s="20" t="s">
        <v>952</v>
      </c>
      <c r="I940" s="23">
        <f t="shared" si="28"/>
        <v>46.426250000000003</v>
      </c>
      <c r="J940" s="28">
        <f t="shared" si="29"/>
        <v>1</v>
      </c>
    </row>
    <row r="941" spans="1:10" ht="15.75" customHeight="1" x14ac:dyDescent="0.3">
      <c r="A941" s="18">
        <v>45241</v>
      </c>
      <c r="B941" s="19" t="s">
        <v>21</v>
      </c>
      <c r="C941" s="20" t="s">
        <v>13</v>
      </c>
      <c r="D941" s="21">
        <v>394.81</v>
      </c>
      <c r="E941" s="21">
        <v>373.38</v>
      </c>
      <c r="F941" s="22">
        <v>4</v>
      </c>
      <c r="G941" s="20" t="s">
        <v>17</v>
      </c>
      <c r="H941" s="20" t="s">
        <v>953</v>
      </c>
      <c r="I941" s="23">
        <f t="shared" si="28"/>
        <v>98.702500000000001</v>
      </c>
      <c r="J941" s="28">
        <f t="shared" si="29"/>
        <v>0</v>
      </c>
    </row>
    <row r="942" spans="1:10" ht="15.75" customHeight="1" x14ac:dyDescent="0.3">
      <c r="A942" s="18">
        <v>45058</v>
      </c>
      <c r="B942" s="19" t="s">
        <v>12</v>
      </c>
      <c r="C942" s="20" t="s">
        <v>38</v>
      </c>
      <c r="D942" s="21">
        <v>343.06</v>
      </c>
      <c r="E942" s="21">
        <v>73.86</v>
      </c>
      <c r="F942" s="22">
        <v>3</v>
      </c>
      <c r="G942" s="20" t="s">
        <v>17</v>
      </c>
      <c r="H942" s="20" t="s">
        <v>954</v>
      </c>
      <c r="I942" s="23">
        <f t="shared" si="28"/>
        <v>114.35333333333334</v>
      </c>
      <c r="J942" s="28">
        <f t="shared" si="29"/>
        <v>0</v>
      </c>
    </row>
    <row r="943" spans="1:10" ht="15.75" customHeight="1" x14ac:dyDescent="0.3">
      <c r="A943" s="18">
        <v>45261</v>
      </c>
      <c r="B943" s="19" t="s">
        <v>21</v>
      </c>
      <c r="C943" s="20" t="s">
        <v>38</v>
      </c>
      <c r="D943" s="21">
        <v>455.75</v>
      </c>
      <c r="E943" s="21">
        <v>350.45</v>
      </c>
      <c r="F943" s="22">
        <v>4</v>
      </c>
      <c r="G943" s="20" t="s">
        <v>17</v>
      </c>
      <c r="H943" s="20" t="s">
        <v>955</v>
      </c>
      <c r="I943" s="23">
        <f t="shared" si="28"/>
        <v>113.9375</v>
      </c>
      <c r="J943" s="28">
        <f t="shared" si="29"/>
        <v>0</v>
      </c>
    </row>
    <row r="944" spans="1:10" ht="15.75" customHeight="1" x14ac:dyDescent="0.3">
      <c r="A944" s="18">
        <v>45199</v>
      </c>
      <c r="B944" s="19" t="s">
        <v>21</v>
      </c>
      <c r="C944" s="20" t="s">
        <v>9</v>
      </c>
      <c r="D944" s="21">
        <v>131.58000000000001</v>
      </c>
      <c r="E944" s="21">
        <v>60.9</v>
      </c>
      <c r="F944" s="22">
        <v>4</v>
      </c>
      <c r="G944" s="20" t="s">
        <v>17</v>
      </c>
      <c r="H944" s="20" t="s">
        <v>956</v>
      </c>
      <c r="I944" s="23">
        <f t="shared" si="28"/>
        <v>32.895000000000003</v>
      </c>
      <c r="J944" s="28">
        <f t="shared" si="29"/>
        <v>0</v>
      </c>
    </row>
    <row r="945" spans="1:10" ht="15.75" customHeight="1" x14ac:dyDescent="0.3">
      <c r="A945" s="18">
        <v>45221</v>
      </c>
      <c r="B945" s="19" t="s">
        <v>21</v>
      </c>
      <c r="C945" s="20" t="s">
        <v>9</v>
      </c>
      <c r="D945" s="21">
        <v>300.63</v>
      </c>
      <c r="E945" s="21">
        <v>131.44</v>
      </c>
      <c r="F945" s="22">
        <v>4</v>
      </c>
      <c r="G945" s="20" t="s">
        <v>10</v>
      </c>
      <c r="H945" s="20" t="s">
        <v>957</v>
      </c>
      <c r="I945" s="23">
        <f t="shared" si="28"/>
        <v>75.157499999999999</v>
      </c>
      <c r="J945" s="28">
        <f t="shared" si="29"/>
        <v>1</v>
      </c>
    </row>
    <row r="946" spans="1:10" ht="15.75" customHeight="1" x14ac:dyDescent="0.3">
      <c r="A946" s="18">
        <v>45123</v>
      </c>
      <c r="B946" s="19" t="s">
        <v>8</v>
      </c>
      <c r="C946" s="20" t="s">
        <v>23</v>
      </c>
      <c r="D946" s="21">
        <v>236.87</v>
      </c>
      <c r="E946" s="21">
        <v>51.7</v>
      </c>
      <c r="F946" s="22">
        <v>3</v>
      </c>
      <c r="G946" s="20" t="s">
        <v>17</v>
      </c>
      <c r="H946" s="20" t="s">
        <v>912</v>
      </c>
      <c r="I946" s="23">
        <f t="shared" si="28"/>
        <v>78.956666666666663</v>
      </c>
      <c r="J946" s="28">
        <f t="shared" si="29"/>
        <v>0</v>
      </c>
    </row>
    <row r="947" spans="1:10" ht="15.75" customHeight="1" x14ac:dyDescent="0.3">
      <c r="A947" s="18">
        <v>45046</v>
      </c>
      <c r="B947" s="19" t="s">
        <v>8</v>
      </c>
      <c r="C947" s="20" t="s">
        <v>13</v>
      </c>
      <c r="D947" s="21">
        <v>338.8</v>
      </c>
      <c r="E947" s="21">
        <v>124.15</v>
      </c>
      <c r="F947" s="22">
        <v>5</v>
      </c>
      <c r="G947" s="20" t="s">
        <v>10</v>
      </c>
      <c r="H947" s="20" t="s">
        <v>958</v>
      </c>
      <c r="I947" s="23">
        <f t="shared" si="28"/>
        <v>67.760000000000005</v>
      </c>
      <c r="J947" s="28">
        <f t="shared" si="29"/>
        <v>1</v>
      </c>
    </row>
    <row r="948" spans="1:10" ht="15.75" customHeight="1" x14ac:dyDescent="0.3">
      <c r="A948" s="18">
        <v>45103</v>
      </c>
      <c r="B948" s="19" t="s">
        <v>8</v>
      </c>
      <c r="C948" s="20" t="s">
        <v>26</v>
      </c>
      <c r="D948" s="21">
        <v>217.4</v>
      </c>
      <c r="E948" s="21">
        <v>55.77</v>
      </c>
      <c r="F948" s="22">
        <v>3</v>
      </c>
      <c r="G948" s="20" t="s">
        <v>17</v>
      </c>
      <c r="H948" s="20" t="s">
        <v>959</v>
      </c>
      <c r="I948" s="23">
        <f t="shared" si="28"/>
        <v>72.466666666666669</v>
      </c>
      <c r="J948" s="28">
        <f t="shared" si="29"/>
        <v>0</v>
      </c>
    </row>
    <row r="949" spans="1:10" ht="15.75" customHeight="1" x14ac:dyDescent="0.3">
      <c r="A949" s="18">
        <v>45099</v>
      </c>
      <c r="B949" s="19" t="s">
        <v>8</v>
      </c>
      <c r="C949" s="20" t="s">
        <v>9</v>
      </c>
      <c r="D949" s="21">
        <v>349.64</v>
      </c>
      <c r="E949" s="21">
        <v>126.28</v>
      </c>
      <c r="F949" s="22">
        <v>4</v>
      </c>
      <c r="G949" s="20" t="s">
        <v>17</v>
      </c>
      <c r="H949" s="20" t="s">
        <v>960</v>
      </c>
      <c r="I949" s="23">
        <f t="shared" si="28"/>
        <v>87.41</v>
      </c>
      <c r="J949" s="28">
        <f t="shared" si="29"/>
        <v>0</v>
      </c>
    </row>
    <row r="950" spans="1:10" ht="15.75" customHeight="1" x14ac:dyDescent="0.3">
      <c r="A950" s="18">
        <v>45272</v>
      </c>
      <c r="B950" s="19" t="s">
        <v>15</v>
      </c>
      <c r="C950" s="20" t="s">
        <v>38</v>
      </c>
      <c r="D950" s="21">
        <v>235.52</v>
      </c>
      <c r="E950" s="21">
        <v>94.78</v>
      </c>
      <c r="F950" s="22">
        <v>2</v>
      </c>
      <c r="G950" s="20" t="s">
        <v>10</v>
      </c>
      <c r="H950" s="20" t="s">
        <v>961</v>
      </c>
      <c r="I950" s="23">
        <f t="shared" si="28"/>
        <v>117.76</v>
      </c>
      <c r="J950" s="28">
        <f t="shared" si="29"/>
        <v>1</v>
      </c>
    </row>
    <row r="951" spans="1:10" ht="15.75" customHeight="1" x14ac:dyDescent="0.3">
      <c r="A951" s="18">
        <v>45068</v>
      </c>
      <c r="B951" s="19" t="s">
        <v>21</v>
      </c>
      <c r="C951" s="20" t="s">
        <v>9</v>
      </c>
      <c r="D951" s="21">
        <v>289.27</v>
      </c>
      <c r="E951" s="21">
        <v>115.49</v>
      </c>
      <c r="F951" s="22">
        <v>9</v>
      </c>
      <c r="G951" s="20" t="s">
        <v>17</v>
      </c>
      <c r="H951" s="20" t="s">
        <v>962</v>
      </c>
      <c r="I951" s="23">
        <f t="shared" si="28"/>
        <v>32.141111111111108</v>
      </c>
      <c r="J951" s="28">
        <f t="shared" si="29"/>
        <v>0</v>
      </c>
    </row>
    <row r="952" spans="1:10" ht="15.75" customHeight="1" x14ac:dyDescent="0.3">
      <c r="A952" s="18">
        <v>45053</v>
      </c>
      <c r="B952" s="19" t="s">
        <v>21</v>
      </c>
      <c r="C952" s="20" t="s">
        <v>13</v>
      </c>
      <c r="D952" s="21">
        <v>436.67</v>
      </c>
      <c r="E952" s="21">
        <v>156.47</v>
      </c>
      <c r="F952" s="22">
        <v>5</v>
      </c>
      <c r="G952" s="20" t="s">
        <v>10</v>
      </c>
      <c r="H952" s="20" t="s">
        <v>963</v>
      </c>
      <c r="I952" s="23">
        <f t="shared" si="28"/>
        <v>87.334000000000003</v>
      </c>
      <c r="J952" s="28">
        <f t="shared" si="29"/>
        <v>1</v>
      </c>
    </row>
    <row r="953" spans="1:10" ht="15.75" customHeight="1" x14ac:dyDescent="0.3">
      <c r="A953" s="18">
        <v>45122</v>
      </c>
      <c r="B953" s="19" t="s">
        <v>21</v>
      </c>
      <c r="C953" s="20" t="s">
        <v>13</v>
      </c>
      <c r="D953" s="21">
        <v>473.26</v>
      </c>
      <c r="E953" s="21">
        <v>108.75</v>
      </c>
      <c r="F953" s="22">
        <v>21</v>
      </c>
      <c r="G953" s="20" t="s">
        <v>17</v>
      </c>
      <c r="H953" s="20" t="s">
        <v>964</v>
      </c>
      <c r="I953" s="23">
        <f t="shared" si="28"/>
        <v>22.536190476190477</v>
      </c>
      <c r="J953" s="28">
        <f t="shared" si="29"/>
        <v>0</v>
      </c>
    </row>
    <row r="954" spans="1:10" ht="15.75" customHeight="1" x14ac:dyDescent="0.3">
      <c r="A954" s="18">
        <v>45279</v>
      </c>
      <c r="B954" s="19" t="s">
        <v>8</v>
      </c>
      <c r="C954" s="20" t="s">
        <v>16</v>
      </c>
      <c r="D954" s="21">
        <v>283.52</v>
      </c>
      <c r="E954" s="21">
        <v>117.51</v>
      </c>
      <c r="F954" s="22">
        <v>3</v>
      </c>
      <c r="G954" s="20" t="s">
        <v>17</v>
      </c>
      <c r="H954" s="20" t="s">
        <v>965</v>
      </c>
      <c r="I954" s="23">
        <f t="shared" si="28"/>
        <v>94.506666666666661</v>
      </c>
      <c r="J954" s="28">
        <f t="shared" si="29"/>
        <v>0</v>
      </c>
    </row>
    <row r="955" spans="1:10" ht="15.75" customHeight="1" x14ac:dyDescent="0.3">
      <c r="A955" s="18">
        <v>45000</v>
      </c>
      <c r="B955" s="19" t="s">
        <v>21</v>
      </c>
      <c r="C955" s="20" t="s">
        <v>13</v>
      </c>
      <c r="D955" s="21">
        <v>339</v>
      </c>
      <c r="E955" s="21">
        <v>161.58000000000001</v>
      </c>
      <c r="F955" s="22">
        <v>4</v>
      </c>
      <c r="G955" s="20" t="s">
        <v>10</v>
      </c>
      <c r="H955" s="20" t="s">
        <v>966</v>
      </c>
      <c r="I955" s="23">
        <f t="shared" si="28"/>
        <v>84.75</v>
      </c>
      <c r="J955" s="28">
        <f t="shared" si="29"/>
        <v>1</v>
      </c>
    </row>
    <row r="956" spans="1:10" ht="15.75" customHeight="1" x14ac:dyDescent="0.3">
      <c r="A956" s="18">
        <v>45161</v>
      </c>
      <c r="B956" s="19" t="s">
        <v>21</v>
      </c>
      <c r="C956" s="20" t="s">
        <v>9</v>
      </c>
      <c r="D956" s="21">
        <v>431.99</v>
      </c>
      <c r="E956" s="21">
        <v>158.74</v>
      </c>
      <c r="F956" s="22">
        <v>5</v>
      </c>
      <c r="G956" s="20" t="s">
        <v>10</v>
      </c>
      <c r="H956" s="20" t="s">
        <v>967</v>
      </c>
      <c r="I956" s="23">
        <f t="shared" si="28"/>
        <v>86.397999999999996</v>
      </c>
      <c r="J956" s="28">
        <f t="shared" si="29"/>
        <v>1</v>
      </c>
    </row>
    <row r="957" spans="1:10" ht="15.75" customHeight="1" x14ac:dyDescent="0.3">
      <c r="A957" s="18">
        <v>45041</v>
      </c>
      <c r="B957" s="19" t="s">
        <v>21</v>
      </c>
      <c r="C957" s="20" t="s">
        <v>16</v>
      </c>
      <c r="D957" s="21">
        <v>323.97000000000003</v>
      </c>
      <c r="E957" s="21">
        <v>97.51</v>
      </c>
      <c r="F957" s="22">
        <v>7</v>
      </c>
      <c r="G957" s="20" t="s">
        <v>17</v>
      </c>
      <c r="H957" s="20" t="s">
        <v>968</v>
      </c>
      <c r="I957" s="23">
        <f t="shared" si="28"/>
        <v>46.281428571428577</v>
      </c>
      <c r="J957" s="28">
        <f t="shared" si="29"/>
        <v>0</v>
      </c>
    </row>
    <row r="958" spans="1:10" ht="15.75" customHeight="1" x14ac:dyDescent="0.3">
      <c r="A958" s="18">
        <v>44988</v>
      </c>
      <c r="B958" s="19" t="s">
        <v>12</v>
      </c>
      <c r="C958" s="20" t="s">
        <v>23</v>
      </c>
      <c r="D958" s="21">
        <v>170.97</v>
      </c>
      <c r="E958" s="21">
        <v>39.590000000000003</v>
      </c>
      <c r="F958" s="22">
        <v>4</v>
      </c>
      <c r="G958" s="20" t="s">
        <v>10</v>
      </c>
      <c r="H958" s="20" t="s">
        <v>969</v>
      </c>
      <c r="I958" s="23">
        <f t="shared" si="28"/>
        <v>42.7425</v>
      </c>
      <c r="J958" s="28">
        <f t="shared" si="29"/>
        <v>1</v>
      </c>
    </row>
    <row r="959" spans="1:10" ht="15.75" customHeight="1" x14ac:dyDescent="0.3">
      <c r="A959" s="18">
        <v>44964</v>
      </c>
      <c r="B959" s="19" t="s">
        <v>15</v>
      </c>
      <c r="C959" s="20" t="s">
        <v>13</v>
      </c>
      <c r="D959" s="21">
        <v>87.85</v>
      </c>
      <c r="E959" s="21">
        <v>30.62</v>
      </c>
      <c r="F959" s="22">
        <v>1</v>
      </c>
      <c r="G959" s="20" t="s">
        <v>10</v>
      </c>
      <c r="H959" s="20" t="s">
        <v>970</v>
      </c>
      <c r="I959" s="23">
        <f t="shared" si="28"/>
        <v>87.85</v>
      </c>
      <c r="J959" s="28">
        <f t="shared" si="29"/>
        <v>1</v>
      </c>
    </row>
    <row r="960" spans="1:10" ht="15.75" customHeight="1" x14ac:dyDescent="0.3">
      <c r="A960" s="18">
        <v>45173</v>
      </c>
      <c r="B960" s="19" t="s">
        <v>8</v>
      </c>
      <c r="C960" s="20" t="s">
        <v>26</v>
      </c>
      <c r="D960" s="21">
        <v>482.72</v>
      </c>
      <c r="E960" s="21">
        <v>281.73</v>
      </c>
      <c r="F960" s="22">
        <v>13</v>
      </c>
      <c r="G960" s="20" t="s">
        <v>10</v>
      </c>
      <c r="H960" s="20" t="s">
        <v>971</v>
      </c>
      <c r="I960" s="23">
        <f t="shared" si="28"/>
        <v>37.132307692307691</v>
      </c>
      <c r="J960" s="28">
        <f t="shared" si="29"/>
        <v>1</v>
      </c>
    </row>
    <row r="961" spans="1:10" ht="15.75" customHeight="1" x14ac:dyDescent="0.3">
      <c r="A961" s="18">
        <v>44932</v>
      </c>
      <c r="B961" s="19" t="s">
        <v>15</v>
      </c>
      <c r="C961" s="20" t="s">
        <v>13</v>
      </c>
      <c r="D961" s="21">
        <v>24.32</v>
      </c>
      <c r="E961" s="21">
        <v>20.81</v>
      </c>
      <c r="F961" s="22">
        <v>0</v>
      </c>
      <c r="G961" s="20" t="s">
        <v>17</v>
      </c>
      <c r="H961" s="20" t="s">
        <v>972</v>
      </c>
      <c r="I961" s="23">
        <f t="shared" si="28"/>
        <v>0</v>
      </c>
      <c r="J961" s="28">
        <f t="shared" si="29"/>
        <v>0</v>
      </c>
    </row>
    <row r="962" spans="1:10" ht="15.75" customHeight="1" x14ac:dyDescent="0.3">
      <c r="A962" s="18">
        <v>45056</v>
      </c>
      <c r="B962" s="19" t="s">
        <v>8</v>
      </c>
      <c r="C962" s="20" t="s">
        <v>26</v>
      </c>
      <c r="D962" s="21">
        <v>121.91</v>
      </c>
      <c r="E962" s="21">
        <v>33.54</v>
      </c>
      <c r="F962" s="22">
        <v>9</v>
      </c>
      <c r="G962" s="20" t="s">
        <v>10</v>
      </c>
      <c r="H962" s="20" t="s">
        <v>973</v>
      </c>
      <c r="I962" s="23">
        <f t="shared" ref="I962:I1025" si="30">IF(F962=0, 0, D962/F962)</f>
        <v>13.545555555555556</v>
      </c>
      <c r="J962" s="28">
        <f t="shared" si="29"/>
        <v>1</v>
      </c>
    </row>
    <row r="963" spans="1:10" ht="15.75" customHeight="1" x14ac:dyDescent="0.3">
      <c r="A963" s="18">
        <v>45030</v>
      </c>
      <c r="B963" s="19" t="s">
        <v>21</v>
      </c>
      <c r="C963" s="20" t="s">
        <v>13</v>
      </c>
      <c r="D963" s="21">
        <v>204.78</v>
      </c>
      <c r="E963" s="21">
        <v>72.47</v>
      </c>
      <c r="F963" s="22">
        <v>3</v>
      </c>
      <c r="G963" s="20" t="s">
        <v>17</v>
      </c>
      <c r="H963" s="20" t="s">
        <v>974</v>
      </c>
      <c r="I963" s="23">
        <f t="shared" si="30"/>
        <v>68.260000000000005</v>
      </c>
      <c r="J963" s="28">
        <f t="shared" ref="J963:J1026" si="31">IF(G963="Returning", 1, 0)</f>
        <v>0</v>
      </c>
    </row>
    <row r="964" spans="1:10" ht="15.75" customHeight="1" x14ac:dyDescent="0.3">
      <c r="A964" s="18">
        <v>44995</v>
      </c>
      <c r="B964" s="19" t="s">
        <v>12</v>
      </c>
      <c r="C964" s="20" t="s">
        <v>26</v>
      </c>
      <c r="D964" s="21">
        <v>255.28</v>
      </c>
      <c r="E964" s="21">
        <v>92.27</v>
      </c>
      <c r="F964" s="22">
        <v>2</v>
      </c>
      <c r="G964" s="20" t="s">
        <v>10</v>
      </c>
      <c r="H964" s="20" t="s">
        <v>975</v>
      </c>
      <c r="I964" s="23">
        <f t="shared" si="30"/>
        <v>127.64</v>
      </c>
      <c r="J964" s="28">
        <f t="shared" si="31"/>
        <v>1</v>
      </c>
    </row>
    <row r="965" spans="1:10" ht="15.75" customHeight="1" x14ac:dyDescent="0.3">
      <c r="A965" s="18">
        <v>45076</v>
      </c>
      <c r="B965" s="19" t="s">
        <v>8</v>
      </c>
      <c r="C965" s="20" t="s">
        <v>9</v>
      </c>
      <c r="D965" s="21">
        <v>236.08</v>
      </c>
      <c r="E965" s="21">
        <v>111.41</v>
      </c>
      <c r="F965" s="22">
        <v>11</v>
      </c>
      <c r="G965" s="20" t="s">
        <v>17</v>
      </c>
      <c r="H965" s="20" t="s">
        <v>976</v>
      </c>
      <c r="I965" s="23">
        <f t="shared" si="30"/>
        <v>21.461818181818185</v>
      </c>
      <c r="J965" s="28">
        <f t="shared" si="31"/>
        <v>0</v>
      </c>
    </row>
    <row r="966" spans="1:10" ht="15.75" customHeight="1" x14ac:dyDescent="0.3">
      <c r="A966" s="18">
        <v>45005</v>
      </c>
      <c r="B966" s="19" t="s">
        <v>15</v>
      </c>
      <c r="C966" s="20" t="s">
        <v>9</v>
      </c>
      <c r="D966" s="21">
        <v>272.52999999999997</v>
      </c>
      <c r="E966" s="21">
        <v>193.24</v>
      </c>
      <c r="F966" s="22">
        <v>4</v>
      </c>
      <c r="G966" s="20" t="s">
        <v>17</v>
      </c>
      <c r="H966" s="20" t="s">
        <v>977</v>
      </c>
      <c r="I966" s="23">
        <f t="shared" si="30"/>
        <v>68.132499999999993</v>
      </c>
      <c r="J966" s="28">
        <f t="shared" si="31"/>
        <v>0</v>
      </c>
    </row>
    <row r="967" spans="1:10" ht="15.75" customHeight="1" x14ac:dyDescent="0.3">
      <c r="A967" s="18">
        <v>44943</v>
      </c>
      <c r="B967" s="19" t="s">
        <v>8</v>
      </c>
      <c r="C967" s="20" t="s">
        <v>9</v>
      </c>
      <c r="D967" s="21">
        <v>309.36</v>
      </c>
      <c r="E967" s="21">
        <v>104.33</v>
      </c>
      <c r="F967" s="22">
        <v>5</v>
      </c>
      <c r="G967" s="20" t="s">
        <v>17</v>
      </c>
      <c r="H967" s="20" t="s">
        <v>978</v>
      </c>
      <c r="I967" s="23">
        <f t="shared" si="30"/>
        <v>61.872</v>
      </c>
      <c r="J967" s="28">
        <f t="shared" si="31"/>
        <v>0</v>
      </c>
    </row>
    <row r="968" spans="1:10" ht="15.75" customHeight="1" x14ac:dyDescent="0.3">
      <c r="A968" s="18">
        <v>45096</v>
      </c>
      <c r="B968" s="19" t="s">
        <v>8</v>
      </c>
      <c r="C968" s="20" t="s">
        <v>26</v>
      </c>
      <c r="D968" s="21">
        <v>476.23</v>
      </c>
      <c r="E968" s="21">
        <v>136.65</v>
      </c>
      <c r="F968" s="22">
        <v>5</v>
      </c>
      <c r="G968" s="20" t="s">
        <v>10</v>
      </c>
      <c r="H968" s="20" t="s">
        <v>979</v>
      </c>
      <c r="I968" s="23">
        <f t="shared" si="30"/>
        <v>95.246000000000009</v>
      </c>
      <c r="J968" s="28">
        <f t="shared" si="31"/>
        <v>1</v>
      </c>
    </row>
    <row r="969" spans="1:10" ht="15.75" customHeight="1" x14ac:dyDescent="0.3">
      <c r="A969" s="18">
        <v>45014</v>
      </c>
      <c r="B969" s="19" t="s">
        <v>12</v>
      </c>
      <c r="C969" s="20" t="s">
        <v>13</v>
      </c>
      <c r="D969" s="21">
        <v>287.8</v>
      </c>
      <c r="E969" s="21">
        <v>107.65</v>
      </c>
      <c r="F969" s="22">
        <v>3</v>
      </c>
      <c r="G969" s="20" t="s">
        <v>10</v>
      </c>
      <c r="H969" s="20" t="s">
        <v>980</v>
      </c>
      <c r="I969" s="23">
        <f t="shared" si="30"/>
        <v>95.933333333333337</v>
      </c>
      <c r="J969" s="28">
        <f t="shared" si="31"/>
        <v>1</v>
      </c>
    </row>
    <row r="970" spans="1:10" ht="15.75" customHeight="1" x14ac:dyDescent="0.3">
      <c r="A970" s="18">
        <v>44961</v>
      </c>
      <c r="B970" s="19" t="s">
        <v>8</v>
      </c>
      <c r="C970" s="20" t="s">
        <v>9</v>
      </c>
      <c r="D970" s="21">
        <v>278.75</v>
      </c>
      <c r="E970" s="21">
        <v>94.41</v>
      </c>
      <c r="F970" s="22">
        <v>6</v>
      </c>
      <c r="G970" s="20" t="s">
        <v>10</v>
      </c>
      <c r="H970" s="20" t="s">
        <v>981</v>
      </c>
      <c r="I970" s="23">
        <f t="shared" si="30"/>
        <v>46.458333333333336</v>
      </c>
      <c r="J970" s="28">
        <f t="shared" si="31"/>
        <v>1</v>
      </c>
    </row>
    <row r="971" spans="1:10" ht="15.75" customHeight="1" x14ac:dyDescent="0.3">
      <c r="A971" s="18">
        <v>44975</v>
      </c>
      <c r="B971" s="19" t="s">
        <v>15</v>
      </c>
      <c r="C971" s="20" t="s">
        <v>13</v>
      </c>
      <c r="D971" s="21">
        <v>261.39999999999998</v>
      </c>
      <c r="E971" s="21">
        <v>61.61</v>
      </c>
      <c r="F971" s="22">
        <v>2</v>
      </c>
      <c r="G971" s="20" t="s">
        <v>10</v>
      </c>
      <c r="H971" s="20" t="s">
        <v>982</v>
      </c>
      <c r="I971" s="23">
        <f t="shared" si="30"/>
        <v>130.69999999999999</v>
      </c>
      <c r="J971" s="28">
        <f t="shared" si="31"/>
        <v>1</v>
      </c>
    </row>
    <row r="972" spans="1:10" ht="15.75" customHeight="1" x14ac:dyDescent="0.3">
      <c r="A972" s="18">
        <v>45030</v>
      </c>
      <c r="B972" s="19" t="s">
        <v>15</v>
      </c>
      <c r="C972" s="20" t="s">
        <v>26</v>
      </c>
      <c r="D972" s="21">
        <v>484.99</v>
      </c>
      <c r="E972" s="21">
        <v>281.48</v>
      </c>
      <c r="F972" s="22">
        <v>6</v>
      </c>
      <c r="G972" s="20" t="s">
        <v>10</v>
      </c>
      <c r="H972" s="20" t="s">
        <v>983</v>
      </c>
      <c r="I972" s="23">
        <f t="shared" si="30"/>
        <v>80.831666666666663</v>
      </c>
      <c r="J972" s="28">
        <f t="shared" si="31"/>
        <v>1</v>
      </c>
    </row>
    <row r="973" spans="1:10" ht="15.75" customHeight="1" x14ac:dyDescent="0.3">
      <c r="A973" s="18">
        <v>45150</v>
      </c>
      <c r="B973" s="19" t="s">
        <v>12</v>
      </c>
      <c r="C973" s="20" t="s">
        <v>13</v>
      </c>
      <c r="D973" s="21">
        <v>151.76</v>
      </c>
      <c r="E973" s="21">
        <v>41.1</v>
      </c>
      <c r="F973" s="22">
        <v>2</v>
      </c>
      <c r="G973" s="20" t="s">
        <v>17</v>
      </c>
      <c r="H973" s="20" t="s">
        <v>984</v>
      </c>
      <c r="I973" s="23">
        <f t="shared" si="30"/>
        <v>75.88</v>
      </c>
      <c r="J973" s="28">
        <f t="shared" si="31"/>
        <v>0</v>
      </c>
    </row>
    <row r="974" spans="1:10" ht="15.75" customHeight="1" x14ac:dyDescent="0.3">
      <c r="A974" s="18">
        <v>45197</v>
      </c>
      <c r="B974" s="19" t="s">
        <v>15</v>
      </c>
      <c r="C974" s="20" t="s">
        <v>9</v>
      </c>
      <c r="D974" s="21">
        <v>347.58</v>
      </c>
      <c r="E974" s="21">
        <v>73.73</v>
      </c>
      <c r="F974" s="22">
        <v>8</v>
      </c>
      <c r="G974" s="20" t="s">
        <v>17</v>
      </c>
      <c r="H974" s="20" t="s">
        <v>985</v>
      </c>
      <c r="I974" s="23">
        <f t="shared" si="30"/>
        <v>43.447499999999998</v>
      </c>
      <c r="J974" s="28">
        <f t="shared" si="31"/>
        <v>0</v>
      </c>
    </row>
    <row r="975" spans="1:10" ht="15.75" customHeight="1" x14ac:dyDescent="0.3">
      <c r="A975" s="18">
        <v>45102</v>
      </c>
      <c r="B975" s="19" t="s">
        <v>8</v>
      </c>
      <c r="C975" s="20" t="s">
        <v>23</v>
      </c>
      <c r="D975" s="21">
        <v>290.63</v>
      </c>
      <c r="E975" s="21">
        <v>141.91999999999999</v>
      </c>
      <c r="F975" s="22">
        <v>11</v>
      </c>
      <c r="G975" s="20" t="s">
        <v>10</v>
      </c>
      <c r="H975" s="20" t="s">
        <v>986</v>
      </c>
      <c r="I975" s="23">
        <f t="shared" si="30"/>
        <v>26.420909090909092</v>
      </c>
      <c r="J975" s="28">
        <f t="shared" si="31"/>
        <v>1</v>
      </c>
    </row>
    <row r="976" spans="1:10" ht="15.75" customHeight="1" x14ac:dyDescent="0.3">
      <c r="A976" s="18">
        <v>45286</v>
      </c>
      <c r="B976" s="19" t="s">
        <v>21</v>
      </c>
      <c r="C976" s="20" t="s">
        <v>9</v>
      </c>
      <c r="D976" s="21">
        <v>163.15</v>
      </c>
      <c r="E976" s="21">
        <v>36.86</v>
      </c>
      <c r="F976" s="22">
        <v>3</v>
      </c>
      <c r="G976" s="20" t="s">
        <v>10</v>
      </c>
      <c r="H976" s="20" t="s">
        <v>987</v>
      </c>
      <c r="I976" s="23">
        <f t="shared" si="30"/>
        <v>54.383333333333333</v>
      </c>
      <c r="J976" s="28">
        <f t="shared" si="31"/>
        <v>1</v>
      </c>
    </row>
    <row r="977" spans="1:10" ht="15.75" customHeight="1" x14ac:dyDescent="0.3">
      <c r="A977" s="18">
        <v>45164</v>
      </c>
      <c r="B977" s="19" t="s">
        <v>21</v>
      </c>
      <c r="C977" s="20" t="s">
        <v>9</v>
      </c>
      <c r="D977" s="21">
        <v>424.19</v>
      </c>
      <c r="E977" s="21">
        <v>99.17</v>
      </c>
      <c r="F977" s="22">
        <v>7</v>
      </c>
      <c r="G977" s="20" t="s">
        <v>17</v>
      </c>
      <c r="H977" s="20" t="s">
        <v>988</v>
      </c>
      <c r="I977" s="23">
        <f t="shared" si="30"/>
        <v>60.598571428571425</v>
      </c>
      <c r="J977" s="28">
        <f t="shared" si="31"/>
        <v>0</v>
      </c>
    </row>
    <row r="978" spans="1:10" ht="15.75" customHeight="1" x14ac:dyDescent="0.3">
      <c r="A978" s="18">
        <v>45124</v>
      </c>
      <c r="B978" s="19" t="s">
        <v>15</v>
      </c>
      <c r="C978" s="20" t="s">
        <v>26</v>
      </c>
      <c r="D978" s="21">
        <v>419.04</v>
      </c>
      <c r="E978" s="21">
        <v>100.65</v>
      </c>
      <c r="F978" s="22">
        <v>5</v>
      </c>
      <c r="G978" s="20" t="s">
        <v>10</v>
      </c>
      <c r="H978" s="20" t="s">
        <v>989</v>
      </c>
      <c r="I978" s="23">
        <f t="shared" si="30"/>
        <v>83.808000000000007</v>
      </c>
      <c r="J978" s="28">
        <f t="shared" si="31"/>
        <v>1</v>
      </c>
    </row>
    <row r="979" spans="1:10" ht="15.75" customHeight="1" x14ac:dyDescent="0.3">
      <c r="A979" s="18">
        <v>44959</v>
      </c>
      <c r="B979" s="19" t="s">
        <v>12</v>
      </c>
      <c r="C979" s="20" t="s">
        <v>13</v>
      </c>
      <c r="D979" s="21">
        <v>226.52</v>
      </c>
      <c r="E979" s="21">
        <v>49.26</v>
      </c>
      <c r="F979" s="22">
        <v>10</v>
      </c>
      <c r="G979" s="20" t="s">
        <v>10</v>
      </c>
      <c r="H979" s="20" t="s">
        <v>990</v>
      </c>
      <c r="I979" s="23">
        <f t="shared" si="30"/>
        <v>22.652000000000001</v>
      </c>
      <c r="J979" s="28">
        <f t="shared" si="31"/>
        <v>1</v>
      </c>
    </row>
    <row r="980" spans="1:10" ht="15.75" customHeight="1" x14ac:dyDescent="0.3">
      <c r="A980" s="18">
        <v>45090</v>
      </c>
      <c r="B980" s="19" t="s">
        <v>8</v>
      </c>
      <c r="C980" s="20" t="s">
        <v>38</v>
      </c>
      <c r="D980" s="21">
        <v>411.98</v>
      </c>
      <c r="E980" s="21">
        <v>237.29</v>
      </c>
      <c r="F980" s="22">
        <v>4</v>
      </c>
      <c r="G980" s="20" t="s">
        <v>17</v>
      </c>
      <c r="H980" s="20" t="s">
        <v>991</v>
      </c>
      <c r="I980" s="23">
        <f t="shared" si="30"/>
        <v>102.995</v>
      </c>
      <c r="J980" s="28">
        <f t="shared" si="31"/>
        <v>0</v>
      </c>
    </row>
    <row r="981" spans="1:10" ht="15.75" customHeight="1" x14ac:dyDescent="0.3">
      <c r="A981" s="18">
        <v>45021</v>
      </c>
      <c r="B981" s="19" t="s">
        <v>12</v>
      </c>
      <c r="C981" s="20" t="s">
        <v>38</v>
      </c>
      <c r="D981" s="21">
        <v>256.86</v>
      </c>
      <c r="E981" s="21">
        <v>72.36</v>
      </c>
      <c r="F981" s="22">
        <v>3</v>
      </c>
      <c r="G981" s="20" t="s">
        <v>17</v>
      </c>
      <c r="H981" s="20" t="s">
        <v>992</v>
      </c>
      <c r="I981" s="23">
        <f t="shared" si="30"/>
        <v>85.62</v>
      </c>
      <c r="J981" s="28">
        <f t="shared" si="31"/>
        <v>0</v>
      </c>
    </row>
    <row r="982" spans="1:10" ht="15.75" customHeight="1" x14ac:dyDescent="0.3">
      <c r="A982" s="18">
        <v>44993</v>
      </c>
      <c r="B982" s="19" t="s">
        <v>12</v>
      </c>
      <c r="C982" s="20" t="s">
        <v>23</v>
      </c>
      <c r="D982" s="21">
        <v>358.77</v>
      </c>
      <c r="E982" s="21">
        <v>78.37</v>
      </c>
      <c r="F982" s="22">
        <v>11</v>
      </c>
      <c r="G982" s="20" t="s">
        <v>10</v>
      </c>
      <c r="H982" s="20" t="s">
        <v>993</v>
      </c>
      <c r="I982" s="23">
        <f t="shared" si="30"/>
        <v>32.615454545454547</v>
      </c>
      <c r="J982" s="28">
        <f t="shared" si="31"/>
        <v>1</v>
      </c>
    </row>
    <row r="983" spans="1:10" ht="15.75" customHeight="1" x14ac:dyDescent="0.3">
      <c r="A983" s="18">
        <v>44998</v>
      </c>
      <c r="B983" s="19" t="s">
        <v>12</v>
      </c>
      <c r="C983" s="20" t="s">
        <v>23</v>
      </c>
      <c r="D983" s="21">
        <v>120.82</v>
      </c>
      <c r="E983" s="21">
        <v>27.75</v>
      </c>
      <c r="F983" s="22">
        <v>2</v>
      </c>
      <c r="G983" s="20" t="s">
        <v>17</v>
      </c>
      <c r="H983" s="20" t="s">
        <v>994</v>
      </c>
      <c r="I983" s="23">
        <f t="shared" si="30"/>
        <v>60.41</v>
      </c>
      <c r="J983" s="28">
        <f t="shared" si="31"/>
        <v>0</v>
      </c>
    </row>
    <row r="984" spans="1:10" ht="15.75" customHeight="1" x14ac:dyDescent="0.3">
      <c r="A984" s="18">
        <v>44949</v>
      </c>
      <c r="B984" s="19" t="s">
        <v>21</v>
      </c>
      <c r="C984" s="20" t="s">
        <v>9</v>
      </c>
      <c r="D984" s="21">
        <v>390.81</v>
      </c>
      <c r="E984" s="21">
        <v>87.59</v>
      </c>
      <c r="F984" s="22">
        <v>10</v>
      </c>
      <c r="G984" s="20" t="s">
        <v>17</v>
      </c>
      <c r="H984" s="20" t="s">
        <v>995</v>
      </c>
      <c r="I984" s="23">
        <f t="shared" si="30"/>
        <v>39.081000000000003</v>
      </c>
      <c r="J984" s="28">
        <f t="shared" si="31"/>
        <v>0</v>
      </c>
    </row>
    <row r="985" spans="1:10" ht="15.75" customHeight="1" x14ac:dyDescent="0.3">
      <c r="A985" s="18">
        <v>45250</v>
      </c>
      <c r="B985" s="19" t="s">
        <v>8</v>
      </c>
      <c r="C985" s="20" t="s">
        <v>23</v>
      </c>
      <c r="D985" s="21">
        <v>256.58999999999997</v>
      </c>
      <c r="E985" s="21">
        <v>106.84</v>
      </c>
      <c r="F985" s="22">
        <v>6</v>
      </c>
      <c r="G985" s="20" t="s">
        <v>17</v>
      </c>
      <c r="H985" s="20" t="s">
        <v>996</v>
      </c>
      <c r="I985" s="23">
        <f t="shared" si="30"/>
        <v>42.764999999999993</v>
      </c>
      <c r="J985" s="28">
        <f t="shared" si="31"/>
        <v>0</v>
      </c>
    </row>
    <row r="986" spans="1:10" ht="15.75" customHeight="1" x14ac:dyDescent="0.3">
      <c r="A986" s="18">
        <v>45084</v>
      </c>
      <c r="B986" s="19" t="s">
        <v>8</v>
      </c>
      <c r="C986" s="20" t="s">
        <v>9</v>
      </c>
      <c r="D986" s="21">
        <v>330.67</v>
      </c>
      <c r="E986" s="21">
        <v>214.91</v>
      </c>
      <c r="F986" s="22">
        <v>3</v>
      </c>
      <c r="G986" s="20" t="s">
        <v>10</v>
      </c>
      <c r="H986" s="20" t="s">
        <v>997</v>
      </c>
      <c r="I986" s="23">
        <f t="shared" si="30"/>
        <v>110.22333333333334</v>
      </c>
      <c r="J986" s="28">
        <f t="shared" si="31"/>
        <v>1</v>
      </c>
    </row>
    <row r="987" spans="1:10" ht="15.75" customHeight="1" x14ac:dyDescent="0.3">
      <c r="A987" s="18">
        <v>45175</v>
      </c>
      <c r="B987" s="19" t="s">
        <v>15</v>
      </c>
      <c r="C987" s="20" t="s">
        <v>26</v>
      </c>
      <c r="D987" s="21">
        <v>71.510000000000005</v>
      </c>
      <c r="E987" s="21">
        <v>25.13</v>
      </c>
      <c r="F987" s="22">
        <v>1</v>
      </c>
      <c r="G987" s="20" t="s">
        <v>10</v>
      </c>
      <c r="H987" s="20" t="s">
        <v>998</v>
      </c>
      <c r="I987" s="23">
        <f t="shared" si="30"/>
        <v>71.510000000000005</v>
      </c>
      <c r="J987" s="28">
        <f t="shared" si="31"/>
        <v>1</v>
      </c>
    </row>
    <row r="988" spans="1:10" ht="15.75" customHeight="1" x14ac:dyDescent="0.3">
      <c r="A988" s="18">
        <v>45209</v>
      </c>
      <c r="B988" s="19" t="s">
        <v>21</v>
      </c>
      <c r="C988" s="20" t="s">
        <v>38</v>
      </c>
      <c r="D988" s="21">
        <v>163.80000000000001</v>
      </c>
      <c r="E988" s="21">
        <v>45.51</v>
      </c>
      <c r="F988" s="22">
        <v>1</v>
      </c>
      <c r="G988" s="20" t="s">
        <v>10</v>
      </c>
      <c r="H988" s="20" t="s">
        <v>999</v>
      </c>
      <c r="I988" s="23">
        <f t="shared" si="30"/>
        <v>163.80000000000001</v>
      </c>
      <c r="J988" s="28">
        <f t="shared" si="31"/>
        <v>1</v>
      </c>
    </row>
    <row r="989" spans="1:10" ht="15.75" customHeight="1" x14ac:dyDescent="0.3">
      <c r="A989" s="18">
        <v>44986</v>
      </c>
      <c r="B989" s="19" t="s">
        <v>12</v>
      </c>
      <c r="C989" s="20" t="s">
        <v>13</v>
      </c>
      <c r="D989" s="21">
        <v>402.13</v>
      </c>
      <c r="E989" s="21">
        <v>137.66999999999999</v>
      </c>
      <c r="F989" s="22">
        <v>5</v>
      </c>
      <c r="G989" s="20" t="s">
        <v>17</v>
      </c>
      <c r="H989" s="20" t="s">
        <v>1000</v>
      </c>
      <c r="I989" s="23">
        <f t="shared" si="30"/>
        <v>80.426000000000002</v>
      </c>
      <c r="J989" s="28">
        <f t="shared" si="31"/>
        <v>0</v>
      </c>
    </row>
    <row r="990" spans="1:10" ht="15.75" customHeight="1" x14ac:dyDescent="0.3">
      <c r="A990" s="18">
        <v>45239</v>
      </c>
      <c r="B990" s="19" t="s">
        <v>8</v>
      </c>
      <c r="C990" s="20" t="s">
        <v>26</v>
      </c>
      <c r="D990" s="21">
        <v>249.6</v>
      </c>
      <c r="E990" s="21">
        <v>87.33</v>
      </c>
      <c r="F990" s="22">
        <v>7</v>
      </c>
      <c r="G990" s="20" t="s">
        <v>17</v>
      </c>
      <c r="H990" s="20" t="s">
        <v>1001</v>
      </c>
      <c r="I990" s="23">
        <f t="shared" si="30"/>
        <v>35.657142857142858</v>
      </c>
      <c r="J990" s="28">
        <f t="shared" si="31"/>
        <v>0</v>
      </c>
    </row>
    <row r="991" spans="1:10" ht="15.75" customHeight="1" x14ac:dyDescent="0.3">
      <c r="A991" s="18">
        <v>45130</v>
      </c>
      <c r="B991" s="19" t="s">
        <v>8</v>
      </c>
      <c r="C991" s="20" t="s">
        <v>16</v>
      </c>
      <c r="D991" s="21">
        <v>118.64</v>
      </c>
      <c r="E991" s="21">
        <v>52.81</v>
      </c>
      <c r="F991" s="22">
        <v>2</v>
      </c>
      <c r="G991" s="20" t="s">
        <v>17</v>
      </c>
      <c r="H991" s="20" t="s">
        <v>1002</v>
      </c>
      <c r="I991" s="23">
        <f t="shared" si="30"/>
        <v>59.32</v>
      </c>
      <c r="J991" s="28">
        <f t="shared" si="31"/>
        <v>0</v>
      </c>
    </row>
    <row r="992" spans="1:10" ht="15.75" customHeight="1" x14ac:dyDescent="0.3">
      <c r="A992" s="18">
        <v>45153</v>
      </c>
      <c r="B992" s="19" t="s">
        <v>15</v>
      </c>
      <c r="C992" s="20" t="s">
        <v>9</v>
      </c>
      <c r="D992" s="21">
        <v>467.67</v>
      </c>
      <c r="E992" s="21">
        <v>147.80000000000001</v>
      </c>
      <c r="F992" s="22">
        <v>12</v>
      </c>
      <c r="G992" s="20" t="s">
        <v>10</v>
      </c>
      <c r="H992" s="20" t="s">
        <v>1003</v>
      </c>
      <c r="I992" s="23">
        <f t="shared" si="30"/>
        <v>38.972500000000004</v>
      </c>
      <c r="J992" s="28">
        <f t="shared" si="31"/>
        <v>1</v>
      </c>
    </row>
    <row r="993" spans="1:10" ht="15.75" customHeight="1" x14ac:dyDescent="0.3">
      <c r="A993" s="18">
        <v>45028</v>
      </c>
      <c r="B993" s="19" t="s">
        <v>12</v>
      </c>
      <c r="C993" s="20" t="s">
        <v>13</v>
      </c>
      <c r="D993" s="21">
        <v>473.47</v>
      </c>
      <c r="E993" s="21">
        <v>106.72</v>
      </c>
      <c r="F993" s="22">
        <v>18</v>
      </c>
      <c r="G993" s="20" t="s">
        <v>17</v>
      </c>
      <c r="H993" s="20" t="s">
        <v>1004</v>
      </c>
      <c r="I993" s="23">
        <f t="shared" si="30"/>
        <v>26.303888888888892</v>
      </c>
      <c r="J993" s="28">
        <f t="shared" si="31"/>
        <v>0</v>
      </c>
    </row>
    <row r="994" spans="1:10" ht="15.75" customHeight="1" x14ac:dyDescent="0.3">
      <c r="A994" s="18">
        <v>45077</v>
      </c>
      <c r="B994" s="19" t="s">
        <v>8</v>
      </c>
      <c r="C994" s="20" t="s">
        <v>16</v>
      </c>
      <c r="D994" s="21">
        <v>442.6</v>
      </c>
      <c r="E994" s="21">
        <v>208.47</v>
      </c>
      <c r="F994" s="22">
        <v>20</v>
      </c>
      <c r="G994" s="20" t="s">
        <v>10</v>
      </c>
      <c r="H994" s="20" t="s">
        <v>1005</v>
      </c>
      <c r="I994" s="23">
        <f t="shared" si="30"/>
        <v>22.130000000000003</v>
      </c>
      <c r="J994" s="28">
        <f t="shared" si="31"/>
        <v>1</v>
      </c>
    </row>
    <row r="995" spans="1:10" ht="15.75" customHeight="1" x14ac:dyDescent="0.3">
      <c r="A995" s="18">
        <v>45226</v>
      </c>
      <c r="B995" s="19" t="s">
        <v>15</v>
      </c>
      <c r="C995" s="20" t="s">
        <v>26</v>
      </c>
      <c r="D995" s="21">
        <v>204.65</v>
      </c>
      <c r="E995" s="21">
        <v>140.94999999999999</v>
      </c>
      <c r="F995" s="22">
        <v>19</v>
      </c>
      <c r="G995" s="20" t="s">
        <v>17</v>
      </c>
      <c r="H995" s="20" t="s">
        <v>1006</v>
      </c>
      <c r="I995" s="23">
        <f t="shared" si="30"/>
        <v>10.771052631578948</v>
      </c>
      <c r="J995" s="28">
        <f t="shared" si="31"/>
        <v>0</v>
      </c>
    </row>
    <row r="996" spans="1:10" ht="15.75" customHeight="1" x14ac:dyDescent="0.3">
      <c r="A996" s="18">
        <v>44987</v>
      </c>
      <c r="B996" s="19" t="s">
        <v>15</v>
      </c>
      <c r="C996" s="20" t="s">
        <v>13</v>
      </c>
      <c r="D996" s="21">
        <v>145.58000000000001</v>
      </c>
      <c r="E996" s="21">
        <v>80.819999999999993</v>
      </c>
      <c r="F996" s="22">
        <v>6</v>
      </c>
      <c r="G996" s="20" t="s">
        <v>17</v>
      </c>
      <c r="H996" s="20" t="s">
        <v>1007</v>
      </c>
      <c r="I996" s="23">
        <f t="shared" si="30"/>
        <v>24.263333333333335</v>
      </c>
      <c r="J996" s="28">
        <f t="shared" si="31"/>
        <v>0</v>
      </c>
    </row>
    <row r="997" spans="1:10" ht="15.75" customHeight="1" x14ac:dyDescent="0.3">
      <c r="A997" s="18">
        <v>45107</v>
      </c>
      <c r="B997" s="19" t="s">
        <v>15</v>
      </c>
      <c r="C997" s="20" t="s">
        <v>38</v>
      </c>
      <c r="D997" s="21">
        <v>447.53</v>
      </c>
      <c r="E997" s="21">
        <v>153.55000000000001</v>
      </c>
      <c r="F997" s="22">
        <v>6</v>
      </c>
      <c r="G997" s="20" t="s">
        <v>17</v>
      </c>
      <c r="H997" s="20" t="s">
        <v>1008</v>
      </c>
      <c r="I997" s="23">
        <f t="shared" si="30"/>
        <v>74.588333333333324</v>
      </c>
      <c r="J997" s="28">
        <f t="shared" si="31"/>
        <v>0</v>
      </c>
    </row>
    <row r="998" spans="1:10" ht="15.75" customHeight="1" x14ac:dyDescent="0.3">
      <c r="A998" s="18">
        <v>45015</v>
      </c>
      <c r="B998" s="19" t="s">
        <v>12</v>
      </c>
      <c r="C998" s="20" t="s">
        <v>23</v>
      </c>
      <c r="D998" s="21">
        <v>215.07</v>
      </c>
      <c r="E998" s="21">
        <v>79.819999999999993</v>
      </c>
      <c r="F998" s="22">
        <v>3</v>
      </c>
      <c r="G998" s="20" t="s">
        <v>17</v>
      </c>
      <c r="H998" s="20" t="s">
        <v>1009</v>
      </c>
      <c r="I998" s="23">
        <f t="shared" si="30"/>
        <v>71.69</v>
      </c>
      <c r="J998" s="28">
        <f t="shared" si="31"/>
        <v>0</v>
      </c>
    </row>
    <row r="999" spans="1:10" ht="15.75" customHeight="1" x14ac:dyDescent="0.3">
      <c r="A999" s="18">
        <v>45157</v>
      </c>
      <c r="B999" s="19" t="s">
        <v>12</v>
      </c>
      <c r="C999" s="20" t="s">
        <v>38</v>
      </c>
      <c r="D999" s="21">
        <v>486.12</v>
      </c>
      <c r="E999" s="21">
        <v>123.7</v>
      </c>
      <c r="F999" s="22">
        <v>8</v>
      </c>
      <c r="G999" s="20" t="s">
        <v>10</v>
      </c>
      <c r="H999" s="20" t="s">
        <v>1010</v>
      </c>
      <c r="I999" s="23">
        <f t="shared" si="30"/>
        <v>60.765000000000001</v>
      </c>
      <c r="J999" s="28">
        <f t="shared" si="31"/>
        <v>1</v>
      </c>
    </row>
    <row r="1000" spans="1:10" ht="15.75" customHeight="1" x14ac:dyDescent="0.3">
      <c r="A1000" s="18">
        <v>44982</v>
      </c>
      <c r="B1000" s="19" t="s">
        <v>8</v>
      </c>
      <c r="C1000" s="20" t="s">
        <v>9</v>
      </c>
      <c r="D1000" s="21">
        <v>436.65</v>
      </c>
      <c r="E1000" s="21">
        <v>127.5</v>
      </c>
      <c r="F1000" s="22">
        <v>8</v>
      </c>
      <c r="G1000" s="20" t="s">
        <v>10</v>
      </c>
      <c r="H1000" s="20" t="s">
        <v>1011</v>
      </c>
      <c r="I1000" s="23">
        <f t="shared" si="30"/>
        <v>54.581249999999997</v>
      </c>
      <c r="J1000" s="28">
        <f t="shared" si="31"/>
        <v>1</v>
      </c>
    </row>
    <row r="1001" spans="1:10" ht="15.75" customHeight="1" x14ac:dyDescent="0.3">
      <c r="A1001" s="18">
        <v>45254</v>
      </c>
      <c r="B1001" s="19" t="s">
        <v>8</v>
      </c>
      <c r="C1001" s="20" t="s">
        <v>26</v>
      </c>
      <c r="D1001" s="21">
        <v>121.23</v>
      </c>
      <c r="E1001" s="21">
        <v>28.76</v>
      </c>
      <c r="F1001" s="22">
        <v>11</v>
      </c>
      <c r="G1001" s="20" t="s">
        <v>10</v>
      </c>
      <c r="H1001" s="20" t="s">
        <v>1012</v>
      </c>
      <c r="I1001" s="23">
        <f t="shared" si="30"/>
        <v>11.020909090909091</v>
      </c>
      <c r="J1001" s="28">
        <f t="shared" si="31"/>
        <v>1</v>
      </c>
    </row>
    <row r="1002" spans="1:10" ht="15.75" customHeight="1" x14ac:dyDescent="0.3">
      <c r="A1002" s="18">
        <v>45206</v>
      </c>
      <c r="B1002" s="19" t="s">
        <v>12</v>
      </c>
      <c r="C1002" s="20" t="s">
        <v>13</v>
      </c>
      <c r="D1002" s="21">
        <v>232.89</v>
      </c>
      <c r="E1002" s="21">
        <v>107.33</v>
      </c>
      <c r="F1002" s="22">
        <v>8</v>
      </c>
      <c r="G1002" s="20" t="s">
        <v>10</v>
      </c>
      <c r="H1002" s="20" t="s">
        <v>1013</v>
      </c>
      <c r="I1002" s="23">
        <f t="shared" si="30"/>
        <v>29.111249999999998</v>
      </c>
      <c r="J1002" s="28">
        <f t="shared" si="31"/>
        <v>1</v>
      </c>
    </row>
    <row r="1003" spans="1:10" ht="15.75" customHeight="1" x14ac:dyDescent="0.3">
      <c r="A1003" s="18">
        <v>45219</v>
      </c>
      <c r="B1003" s="19" t="s">
        <v>12</v>
      </c>
      <c r="C1003" s="20" t="s">
        <v>23</v>
      </c>
      <c r="D1003" s="21">
        <v>248.84</v>
      </c>
      <c r="E1003" s="21">
        <v>53.26</v>
      </c>
      <c r="F1003" s="22">
        <v>5</v>
      </c>
      <c r="G1003" s="20" t="s">
        <v>17</v>
      </c>
      <c r="H1003" s="20" t="s">
        <v>1014</v>
      </c>
      <c r="I1003" s="23">
        <f t="shared" si="30"/>
        <v>49.768000000000001</v>
      </c>
      <c r="J1003" s="28">
        <f t="shared" si="31"/>
        <v>0</v>
      </c>
    </row>
    <row r="1004" spans="1:10" ht="15.75" customHeight="1" x14ac:dyDescent="0.3">
      <c r="A1004" s="18">
        <v>45107</v>
      </c>
      <c r="B1004" s="19" t="s">
        <v>12</v>
      </c>
      <c r="C1004" s="20" t="s">
        <v>9</v>
      </c>
      <c r="D1004" s="21">
        <v>435.33</v>
      </c>
      <c r="E1004" s="21">
        <v>154.55000000000001</v>
      </c>
      <c r="F1004" s="22">
        <v>5</v>
      </c>
      <c r="G1004" s="20" t="s">
        <v>10</v>
      </c>
      <c r="H1004" s="20" t="s">
        <v>1015</v>
      </c>
      <c r="I1004" s="23">
        <f t="shared" si="30"/>
        <v>87.066000000000003</v>
      </c>
      <c r="J1004" s="28">
        <f t="shared" si="31"/>
        <v>1</v>
      </c>
    </row>
    <row r="1005" spans="1:10" ht="15.75" customHeight="1" x14ac:dyDescent="0.3">
      <c r="A1005" s="18">
        <v>45180</v>
      </c>
      <c r="B1005" s="19" t="s">
        <v>8</v>
      </c>
      <c r="C1005" s="20" t="s">
        <v>16</v>
      </c>
      <c r="D1005" s="21">
        <v>77.22</v>
      </c>
      <c r="E1005" s="21">
        <v>29.27</v>
      </c>
      <c r="F1005" s="22">
        <v>4</v>
      </c>
      <c r="G1005" s="20" t="s">
        <v>17</v>
      </c>
      <c r="H1005" s="20" t="s">
        <v>1016</v>
      </c>
      <c r="I1005" s="23">
        <f t="shared" si="30"/>
        <v>19.305</v>
      </c>
      <c r="J1005" s="28">
        <f t="shared" si="31"/>
        <v>0</v>
      </c>
    </row>
    <row r="1006" spans="1:10" ht="15.75" customHeight="1" x14ac:dyDescent="0.3">
      <c r="A1006" s="18">
        <v>45278</v>
      </c>
      <c r="B1006" s="19" t="s">
        <v>21</v>
      </c>
      <c r="C1006" s="20" t="s">
        <v>38</v>
      </c>
      <c r="D1006" s="21">
        <v>469.72</v>
      </c>
      <c r="E1006" s="21">
        <v>104.34</v>
      </c>
      <c r="F1006" s="22">
        <v>9</v>
      </c>
      <c r="G1006" s="20" t="s">
        <v>10</v>
      </c>
      <c r="H1006" s="20" t="s">
        <v>1017</v>
      </c>
      <c r="I1006" s="23">
        <f t="shared" si="30"/>
        <v>52.191111111111113</v>
      </c>
      <c r="J1006" s="28">
        <f t="shared" si="31"/>
        <v>1</v>
      </c>
    </row>
    <row r="1007" spans="1:10" ht="15.75" customHeight="1" x14ac:dyDescent="0.3">
      <c r="A1007" s="18">
        <v>44999</v>
      </c>
      <c r="B1007" s="19" t="s">
        <v>12</v>
      </c>
      <c r="C1007" s="20" t="s">
        <v>9</v>
      </c>
      <c r="D1007" s="21">
        <v>182.36</v>
      </c>
      <c r="E1007" s="21">
        <v>77.39</v>
      </c>
      <c r="F1007" s="22">
        <v>2</v>
      </c>
      <c r="G1007" s="20" t="s">
        <v>10</v>
      </c>
      <c r="H1007" s="20" t="s">
        <v>1018</v>
      </c>
      <c r="I1007" s="23">
        <f t="shared" si="30"/>
        <v>91.18</v>
      </c>
      <c r="J1007" s="28">
        <f t="shared" si="31"/>
        <v>1</v>
      </c>
    </row>
    <row r="1008" spans="1:10" ht="15.75" customHeight="1" x14ac:dyDescent="0.3">
      <c r="A1008" s="18">
        <v>45199</v>
      </c>
      <c r="B1008" s="19" t="s">
        <v>8</v>
      </c>
      <c r="C1008" s="20" t="s">
        <v>26</v>
      </c>
      <c r="D1008" s="21">
        <v>114.58</v>
      </c>
      <c r="E1008" s="21">
        <v>28.51</v>
      </c>
      <c r="F1008" s="22">
        <v>1</v>
      </c>
      <c r="G1008" s="20" t="s">
        <v>10</v>
      </c>
      <c r="H1008" s="20" t="s">
        <v>1019</v>
      </c>
      <c r="I1008" s="23">
        <f t="shared" si="30"/>
        <v>114.58</v>
      </c>
      <c r="J1008" s="28">
        <f t="shared" si="31"/>
        <v>1</v>
      </c>
    </row>
    <row r="1009" spans="1:10" ht="15.75" customHeight="1" x14ac:dyDescent="0.3">
      <c r="A1009" s="18">
        <v>45157</v>
      </c>
      <c r="B1009" s="19" t="s">
        <v>8</v>
      </c>
      <c r="C1009" s="20" t="s">
        <v>16</v>
      </c>
      <c r="D1009" s="21">
        <v>260.66000000000003</v>
      </c>
      <c r="E1009" s="21">
        <v>54.53</v>
      </c>
      <c r="F1009" s="22">
        <v>15</v>
      </c>
      <c r="G1009" s="20" t="s">
        <v>10</v>
      </c>
      <c r="H1009" s="20" t="s">
        <v>1020</v>
      </c>
      <c r="I1009" s="23">
        <f t="shared" si="30"/>
        <v>17.377333333333336</v>
      </c>
      <c r="J1009" s="28">
        <f t="shared" si="31"/>
        <v>1</v>
      </c>
    </row>
    <row r="1010" spans="1:10" ht="15.75" customHeight="1" x14ac:dyDescent="0.3">
      <c r="A1010" s="18">
        <v>45284</v>
      </c>
      <c r="B1010" s="19" t="s">
        <v>21</v>
      </c>
      <c r="C1010" s="20" t="s">
        <v>23</v>
      </c>
      <c r="D1010" s="21">
        <v>128.25</v>
      </c>
      <c r="E1010" s="21">
        <v>39.01</v>
      </c>
      <c r="F1010" s="22">
        <v>1</v>
      </c>
      <c r="G1010" s="20" t="s">
        <v>17</v>
      </c>
      <c r="H1010" s="20" t="s">
        <v>1021</v>
      </c>
      <c r="I1010" s="23">
        <f t="shared" si="30"/>
        <v>128.25</v>
      </c>
      <c r="J1010" s="28">
        <f t="shared" si="31"/>
        <v>0</v>
      </c>
    </row>
    <row r="1011" spans="1:10" ht="15.75" customHeight="1" x14ac:dyDescent="0.3">
      <c r="A1011" s="18">
        <v>45021</v>
      </c>
      <c r="B1011" s="19" t="s">
        <v>15</v>
      </c>
      <c r="C1011" s="20" t="s">
        <v>26</v>
      </c>
      <c r="D1011" s="21">
        <v>371.1</v>
      </c>
      <c r="E1011" s="21">
        <v>77.099999999999994</v>
      </c>
      <c r="F1011" s="22">
        <v>7</v>
      </c>
      <c r="G1011" s="20" t="s">
        <v>10</v>
      </c>
      <c r="H1011" s="20" t="s">
        <v>1022</v>
      </c>
      <c r="I1011" s="23">
        <f t="shared" si="30"/>
        <v>53.01428571428572</v>
      </c>
      <c r="J1011" s="28">
        <f t="shared" si="31"/>
        <v>1</v>
      </c>
    </row>
    <row r="1012" spans="1:10" ht="15.75" customHeight="1" x14ac:dyDescent="0.3">
      <c r="A1012" s="18">
        <v>45113</v>
      </c>
      <c r="B1012" s="19" t="s">
        <v>12</v>
      </c>
      <c r="C1012" s="20" t="s">
        <v>23</v>
      </c>
      <c r="D1012" s="21">
        <v>390.71</v>
      </c>
      <c r="E1012" s="21">
        <v>270.82</v>
      </c>
      <c r="F1012" s="22">
        <v>5</v>
      </c>
      <c r="G1012" s="20" t="s">
        <v>10</v>
      </c>
      <c r="H1012" s="20" t="s">
        <v>1023</v>
      </c>
      <c r="I1012" s="23">
        <f t="shared" si="30"/>
        <v>78.141999999999996</v>
      </c>
      <c r="J1012" s="28">
        <f t="shared" si="31"/>
        <v>1</v>
      </c>
    </row>
    <row r="1013" spans="1:10" ht="15.75" customHeight="1" x14ac:dyDescent="0.3">
      <c r="A1013" s="18">
        <v>45046</v>
      </c>
      <c r="B1013" s="19" t="s">
        <v>21</v>
      </c>
      <c r="C1013" s="20" t="s">
        <v>26</v>
      </c>
      <c r="D1013" s="21">
        <v>321.14999999999998</v>
      </c>
      <c r="E1013" s="21">
        <v>76</v>
      </c>
      <c r="F1013" s="22">
        <v>14</v>
      </c>
      <c r="G1013" s="20" t="s">
        <v>17</v>
      </c>
      <c r="H1013" s="20" t="s">
        <v>1024</v>
      </c>
      <c r="I1013" s="23">
        <f t="shared" si="30"/>
        <v>22.939285714285713</v>
      </c>
      <c r="J1013" s="28">
        <f t="shared" si="31"/>
        <v>0</v>
      </c>
    </row>
    <row r="1014" spans="1:10" ht="15.75" customHeight="1" x14ac:dyDescent="0.3">
      <c r="A1014" s="18">
        <v>45038</v>
      </c>
      <c r="B1014" s="19" t="s">
        <v>8</v>
      </c>
      <c r="C1014" s="20" t="s">
        <v>13</v>
      </c>
      <c r="D1014" s="21">
        <v>316.17</v>
      </c>
      <c r="E1014" s="21">
        <v>138.08000000000001</v>
      </c>
      <c r="F1014" s="22">
        <v>6</v>
      </c>
      <c r="G1014" s="20" t="s">
        <v>10</v>
      </c>
      <c r="H1014" s="20" t="s">
        <v>1025</v>
      </c>
      <c r="I1014" s="23">
        <f t="shared" si="30"/>
        <v>52.695</v>
      </c>
      <c r="J1014" s="28">
        <f t="shared" si="31"/>
        <v>1</v>
      </c>
    </row>
    <row r="1015" spans="1:10" ht="15.75" customHeight="1" x14ac:dyDescent="0.3">
      <c r="A1015" s="18">
        <v>45102</v>
      </c>
      <c r="B1015" s="19" t="s">
        <v>12</v>
      </c>
      <c r="C1015" s="20" t="s">
        <v>26</v>
      </c>
      <c r="D1015" s="21">
        <v>401.74</v>
      </c>
      <c r="E1015" s="21">
        <v>108.93</v>
      </c>
      <c r="F1015" s="22">
        <v>11</v>
      </c>
      <c r="G1015" s="20" t="s">
        <v>10</v>
      </c>
      <c r="H1015" s="20" t="s">
        <v>1026</v>
      </c>
      <c r="I1015" s="23">
        <f t="shared" si="30"/>
        <v>36.521818181818183</v>
      </c>
      <c r="J1015" s="28">
        <f t="shared" si="31"/>
        <v>1</v>
      </c>
    </row>
    <row r="1016" spans="1:10" ht="15.75" customHeight="1" x14ac:dyDescent="0.3">
      <c r="A1016" s="18">
        <v>45253</v>
      </c>
      <c r="B1016" s="19" t="s">
        <v>15</v>
      </c>
      <c r="C1016" s="20" t="s">
        <v>9</v>
      </c>
      <c r="D1016" s="21">
        <v>84.33</v>
      </c>
      <c r="E1016" s="21">
        <v>53.7</v>
      </c>
      <c r="F1016" s="22">
        <v>3</v>
      </c>
      <c r="G1016" s="20" t="s">
        <v>10</v>
      </c>
      <c r="H1016" s="20" t="s">
        <v>1027</v>
      </c>
      <c r="I1016" s="23">
        <f t="shared" si="30"/>
        <v>28.11</v>
      </c>
      <c r="J1016" s="28">
        <f t="shared" si="31"/>
        <v>1</v>
      </c>
    </row>
    <row r="1017" spans="1:10" ht="15.75" customHeight="1" x14ac:dyDescent="0.3">
      <c r="A1017" s="18">
        <v>45018</v>
      </c>
      <c r="B1017" s="19" t="s">
        <v>15</v>
      </c>
      <c r="C1017" s="20" t="s">
        <v>23</v>
      </c>
      <c r="D1017" s="21">
        <v>395.39</v>
      </c>
      <c r="E1017" s="21">
        <v>112.44</v>
      </c>
      <c r="F1017" s="22">
        <v>14</v>
      </c>
      <c r="G1017" s="20" t="s">
        <v>10</v>
      </c>
      <c r="H1017" s="20" t="s">
        <v>1028</v>
      </c>
      <c r="I1017" s="23">
        <f t="shared" si="30"/>
        <v>28.242142857142856</v>
      </c>
      <c r="J1017" s="28">
        <f t="shared" si="31"/>
        <v>1</v>
      </c>
    </row>
    <row r="1018" spans="1:10" ht="15.75" customHeight="1" x14ac:dyDescent="0.3">
      <c r="A1018" s="18">
        <v>45130</v>
      </c>
      <c r="B1018" s="19" t="s">
        <v>21</v>
      </c>
      <c r="C1018" s="20" t="s">
        <v>16</v>
      </c>
      <c r="D1018" s="21">
        <v>374.89</v>
      </c>
      <c r="E1018" s="21">
        <v>75.72</v>
      </c>
      <c r="F1018" s="22">
        <v>7</v>
      </c>
      <c r="G1018" s="20" t="s">
        <v>17</v>
      </c>
      <c r="H1018" s="20" t="s">
        <v>1029</v>
      </c>
      <c r="I1018" s="23">
        <f t="shared" si="30"/>
        <v>53.555714285714281</v>
      </c>
      <c r="J1018" s="28">
        <f t="shared" si="31"/>
        <v>0</v>
      </c>
    </row>
    <row r="1019" spans="1:10" ht="15.75" customHeight="1" x14ac:dyDescent="0.3">
      <c r="A1019" s="18">
        <v>44952</v>
      </c>
      <c r="B1019" s="19" t="s">
        <v>12</v>
      </c>
      <c r="C1019" s="20" t="s">
        <v>9</v>
      </c>
      <c r="D1019" s="21">
        <v>326.67</v>
      </c>
      <c r="E1019" s="21">
        <v>70.180000000000007</v>
      </c>
      <c r="F1019" s="22">
        <v>3</v>
      </c>
      <c r="G1019" s="20" t="s">
        <v>17</v>
      </c>
      <c r="H1019" s="20" t="s">
        <v>1030</v>
      </c>
      <c r="I1019" s="23">
        <f t="shared" si="30"/>
        <v>108.89</v>
      </c>
      <c r="J1019" s="28">
        <f t="shared" si="31"/>
        <v>0</v>
      </c>
    </row>
    <row r="1020" spans="1:10" ht="15.75" customHeight="1" x14ac:dyDescent="0.3">
      <c r="A1020" s="18">
        <v>44939</v>
      </c>
      <c r="B1020" s="19" t="s">
        <v>12</v>
      </c>
      <c r="C1020" s="20" t="s">
        <v>26</v>
      </c>
      <c r="D1020" s="21">
        <v>63.53</v>
      </c>
      <c r="E1020" s="21">
        <v>21.64</v>
      </c>
      <c r="F1020" s="22">
        <v>0</v>
      </c>
      <c r="G1020" s="20" t="s">
        <v>17</v>
      </c>
      <c r="H1020" s="20" t="s">
        <v>1031</v>
      </c>
      <c r="I1020" s="23">
        <f t="shared" si="30"/>
        <v>0</v>
      </c>
      <c r="J1020" s="28">
        <f t="shared" si="31"/>
        <v>0</v>
      </c>
    </row>
    <row r="1021" spans="1:10" ht="15.75" customHeight="1" x14ac:dyDescent="0.3">
      <c r="A1021" s="18">
        <v>45258</v>
      </c>
      <c r="B1021" s="19" t="s">
        <v>8</v>
      </c>
      <c r="C1021" s="20" t="s">
        <v>16</v>
      </c>
      <c r="D1021" s="21">
        <v>471.16</v>
      </c>
      <c r="E1021" s="21">
        <v>293.95999999999998</v>
      </c>
      <c r="F1021" s="22">
        <v>43</v>
      </c>
      <c r="G1021" s="20" t="s">
        <v>10</v>
      </c>
      <c r="H1021" s="20" t="s">
        <v>1032</v>
      </c>
      <c r="I1021" s="23">
        <f t="shared" si="30"/>
        <v>10.957209302325582</v>
      </c>
      <c r="J1021" s="28">
        <f t="shared" si="31"/>
        <v>1</v>
      </c>
    </row>
    <row r="1022" spans="1:10" ht="15.75" customHeight="1" x14ac:dyDescent="0.3">
      <c r="A1022" s="18">
        <v>44948</v>
      </c>
      <c r="B1022" s="19" t="s">
        <v>12</v>
      </c>
      <c r="C1022" s="20" t="s">
        <v>23</v>
      </c>
      <c r="D1022" s="21">
        <v>444.4</v>
      </c>
      <c r="E1022" s="21">
        <v>201.18</v>
      </c>
      <c r="F1022" s="22">
        <v>6</v>
      </c>
      <c r="G1022" s="20" t="s">
        <v>10</v>
      </c>
      <c r="H1022" s="20" t="s">
        <v>1033</v>
      </c>
      <c r="I1022" s="23">
        <f t="shared" si="30"/>
        <v>74.066666666666663</v>
      </c>
      <c r="J1022" s="28">
        <f t="shared" si="31"/>
        <v>1</v>
      </c>
    </row>
    <row r="1023" spans="1:10" ht="15.75" customHeight="1" x14ac:dyDescent="0.3">
      <c r="A1023" s="18">
        <v>45286</v>
      </c>
      <c r="B1023" s="19" t="s">
        <v>12</v>
      </c>
      <c r="C1023" s="20" t="s">
        <v>26</v>
      </c>
      <c r="D1023" s="21">
        <v>47.26</v>
      </c>
      <c r="E1023" s="21">
        <v>14.23</v>
      </c>
      <c r="F1023" s="22">
        <v>0</v>
      </c>
      <c r="G1023" s="20" t="s">
        <v>10</v>
      </c>
      <c r="H1023" s="20" t="s">
        <v>1034</v>
      </c>
      <c r="I1023" s="23">
        <f t="shared" si="30"/>
        <v>0</v>
      </c>
      <c r="J1023" s="28">
        <f t="shared" si="31"/>
        <v>1</v>
      </c>
    </row>
    <row r="1024" spans="1:10" ht="15.75" customHeight="1" x14ac:dyDescent="0.3">
      <c r="A1024" s="18">
        <v>45131</v>
      </c>
      <c r="B1024" s="19" t="s">
        <v>21</v>
      </c>
      <c r="C1024" s="20" t="s">
        <v>13</v>
      </c>
      <c r="D1024" s="21">
        <v>231.85</v>
      </c>
      <c r="E1024" s="21">
        <v>72.22</v>
      </c>
      <c r="F1024" s="22">
        <v>3</v>
      </c>
      <c r="G1024" s="20" t="s">
        <v>17</v>
      </c>
      <c r="H1024" s="20" t="s">
        <v>1035</v>
      </c>
      <c r="I1024" s="23">
        <f t="shared" si="30"/>
        <v>77.283333333333331</v>
      </c>
      <c r="J1024" s="28">
        <f t="shared" si="31"/>
        <v>0</v>
      </c>
    </row>
    <row r="1025" spans="1:10" ht="15.75" customHeight="1" x14ac:dyDescent="0.3">
      <c r="A1025" s="18">
        <v>44986</v>
      </c>
      <c r="B1025" s="19" t="s">
        <v>15</v>
      </c>
      <c r="C1025" s="20" t="s">
        <v>23</v>
      </c>
      <c r="D1025" s="21">
        <v>459.17</v>
      </c>
      <c r="E1025" s="21">
        <v>301.63</v>
      </c>
      <c r="F1025" s="22">
        <v>6</v>
      </c>
      <c r="G1025" s="20" t="s">
        <v>10</v>
      </c>
      <c r="H1025" s="20" t="s">
        <v>823</v>
      </c>
      <c r="I1025" s="23">
        <f t="shared" si="30"/>
        <v>76.528333333333336</v>
      </c>
      <c r="J1025" s="28">
        <f t="shared" si="31"/>
        <v>1</v>
      </c>
    </row>
    <row r="1026" spans="1:10" ht="15.75" customHeight="1" x14ac:dyDescent="0.3">
      <c r="A1026" s="18">
        <v>45077</v>
      </c>
      <c r="B1026" s="19" t="s">
        <v>8</v>
      </c>
      <c r="C1026" s="20" t="s">
        <v>13</v>
      </c>
      <c r="D1026" s="21">
        <v>490.27</v>
      </c>
      <c r="E1026" s="21">
        <v>102.25</v>
      </c>
      <c r="F1026" s="22">
        <v>6</v>
      </c>
      <c r="G1026" s="20" t="s">
        <v>17</v>
      </c>
      <c r="H1026" s="20" t="s">
        <v>1036</v>
      </c>
      <c r="I1026" s="23">
        <f t="shared" ref="I1026:I1089" si="32">IF(F1026=0, 0, D1026/F1026)</f>
        <v>81.711666666666659</v>
      </c>
      <c r="J1026" s="28">
        <f t="shared" si="31"/>
        <v>0</v>
      </c>
    </row>
    <row r="1027" spans="1:10" ht="15.75" customHeight="1" x14ac:dyDescent="0.3">
      <c r="A1027" s="18">
        <v>45229</v>
      </c>
      <c r="B1027" s="19" t="s">
        <v>15</v>
      </c>
      <c r="C1027" s="20" t="s">
        <v>9</v>
      </c>
      <c r="D1027" s="21">
        <v>223.14</v>
      </c>
      <c r="E1027" s="21">
        <v>154.19999999999999</v>
      </c>
      <c r="F1027" s="22">
        <v>4</v>
      </c>
      <c r="G1027" s="20" t="s">
        <v>10</v>
      </c>
      <c r="H1027" s="20" t="s">
        <v>1037</v>
      </c>
      <c r="I1027" s="23">
        <f t="shared" si="32"/>
        <v>55.784999999999997</v>
      </c>
      <c r="J1027" s="28">
        <f t="shared" ref="J1027:J1090" si="33">IF(G1027="Returning", 1, 0)</f>
        <v>1</v>
      </c>
    </row>
    <row r="1028" spans="1:10" ht="15.75" customHeight="1" x14ac:dyDescent="0.3">
      <c r="A1028" s="18">
        <v>45086</v>
      </c>
      <c r="B1028" s="19" t="s">
        <v>21</v>
      </c>
      <c r="C1028" s="20" t="s">
        <v>26</v>
      </c>
      <c r="D1028" s="21">
        <v>44.31</v>
      </c>
      <c r="E1028" s="21">
        <v>11.57</v>
      </c>
      <c r="F1028" s="22">
        <v>1</v>
      </c>
      <c r="G1028" s="20" t="s">
        <v>17</v>
      </c>
      <c r="H1028" s="20" t="s">
        <v>1038</v>
      </c>
      <c r="I1028" s="23">
        <f t="shared" si="32"/>
        <v>44.31</v>
      </c>
      <c r="J1028" s="28">
        <f t="shared" si="33"/>
        <v>0</v>
      </c>
    </row>
    <row r="1029" spans="1:10" ht="15.75" customHeight="1" x14ac:dyDescent="0.3">
      <c r="A1029" s="18">
        <v>45161</v>
      </c>
      <c r="B1029" s="19" t="s">
        <v>21</v>
      </c>
      <c r="C1029" s="20" t="s">
        <v>9</v>
      </c>
      <c r="D1029" s="21">
        <v>189.33</v>
      </c>
      <c r="E1029" s="21">
        <v>82.77</v>
      </c>
      <c r="F1029" s="22">
        <v>3</v>
      </c>
      <c r="G1029" s="20" t="s">
        <v>10</v>
      </c>
      <c r="H1029" s="20" t="s">
        <v>1039</v>
      </c>
      <c r="I1029" s="23">
        <f t="shared" si="32"/>
        <v>63.110000000000007</v>
      </c>
      <c r="J1029" s="28">
        <f t="shared" si="33"/>
        <v>1</v>
      </c>
    </row>
    <row r="1030" spans="1:10" ht="15.75" customHeight="1" x14ac:dyDescent="0.3">
      <c r="A1030" s="18">
        <v>45274</v>
      </c>
      <c r="B1030" s="19" t="s">
        <v>8</v>
      </c>
      <c r="C1030" s="20" t="s">
        <v>23</v>
      </c>
      <c r="D1030" s="21">
        <v>186.05</v>
      </c>
      <c r="E1030" s="21">
        <v>39.79</v>
      </c>
      <c r="F1030" s="22">
        <v>2</v>
      </c>
      <c r="G1030" s="20" t="s">
        <v>17</v>
      </c>
      <c r="H1030" s="20" t="s">
        <v>1040</v>
      </c>
      <c r="I1030" s="23">
        <f t="shared" si="32"/>
        <v>93.025000000000006</v>
      </c>
      <c r="J1030" s="28">
        <f t="shared" si="33"/>
        <v>0</v>
      </c>
    </row>
    <row r="1031" spans="1:10" ht="15.75" customHeight="1" x14ac:dyDescent="0.3">
      <c r="A1031" s="18">
        <v>45101</v>
      </c>
      <c r="B1031" s="19" t="s">
        <v>8</v>
      </c>
      <c r="C1031" s="20" t="s">
        <v>38</v>
      </c>
      <c r="D1031" s="21">
        <v>246.69</v>
      </c>
      <c r="E1031" s="21">
        <v>58.21</v>
      </c>
      <c r="F1031" s="22">
        <v>12</v>
      </c>
      <c r="G1031" s="20" t="s">
        <v>17</v>
      </c>
      <c r="H1031" s="20" t="s">
        <v>1041</v>
      </c>
      <c r="I1031" s="23">
        <f t="shared" si="32"/>
        <v>20.557500000000001</v>
      </c>
      <c r="J1031" s="28">
        <f t="shared" si="33"/>
        <v>0</v>
      </c>
    </row>
    <row r="1032" spans="1:10" ht="15.75" customHeight="1" x14ac:dyDescent="0.3">
      <c r="A1032" s="18">
        <v>45065</v>
      </c>
      <c r="B1032" s="19" t="s">
        <v>15</v>
      </c>
      <c r="C1032" s="20" t="s">
        <v>9</v>
      </c>
      <c r="D1032" s="21">
        <v>158.09</v>
      </c>
      <c r="E1032" s="21">
        <v>39.28</v>
      </c>
      <c r="F1032" s="22">
        <v>8</v>
      </c>
      <c r="G1032" s="20" t="s">
        <v>10</v>
      </c>
      <c r="H1032" s="20" t="s">
        <v>1042</v>
      </c>
      <c r="I1032" s="23">
        <f t="shared" si="32"/>
        <v>19.76125</v>
      </c>
      <c r="J1032" s="28">
        <f t="shared" si="33"/>
        <v>1</v>
      </c>
    </row>
    <row r="1033" spans="1:10" ht="15.75" customHeight="1" x14ac:dyDescent="0.3">
      <c r="A1033" s="18">
        <v>45147</v>
      </c>
      <c r="B1033" s="19" t="s">
        <v>15</v>
      </c>
      <c r="C1033" s="20" t="s">
        <v>38</v>
      </c>
      <c r="D1033" s="21">
        <v>492.61</v>
      </c>
      <c r="E1033" s="21">
        <v>100.4</v>
      </c>
      <c r="F1033" s="22">
        <v>8</v>
      </c>
      <c r="G1033" s="20" t="s">
        <v>10</v>
      </c>
      <c r="H1033" s="20" t="s">
        <v>1043</v>
      </c>
      <c r="I1033" s="23">
        <f t="shared" si="32"/>
        <v>61.576250000000002</v>
      </c>
      <c r="J1033" s="28">
        <f t="shared" si="33"/>
        <v>1</v>
      </c>
    </row>
    <row r="1034" spans="1:10" ht="15.75" customHeight="1" x14ac:dyDescent="0.3">
      <c r="A1034" s="18">
        <v>44960</v>
      </c>
      <c r="B1034" s="19" t="s">
        <v>21</v>
      </c>
      <c r="C1034" s="20" t="s">
        <v>9</v>
      </c>
      <c r="D1034" s="21">
        <v>304.32</v>
      </c>
      <c r="E1034" s="21">
        <v>137.58000000000001</v>
      </c>
      <c r="F1034" s="22">
        <v>24</v>
      </c>
      <c r="G1034" s="20" t="s">
        <v>17</v>
      </c>
      <c r="H1034" s="20" t="s">
        <v>1044</v>
      </c>
      <c r="I1034" s="23">
        <f t="shared" si="32"/>
        <v>12.68</v>
      </c>
      <c r="J1034" s="28">
        <f t="shared" si="33"/>
        <v>0</v>
      </c>
    </row>
    <row r="1035" spans="1:10" ht="15.75" customHeight="1" x14ac:dyDescent="0.3">
      <c r="A1035" s="18">
        <v>45015</v>
      </c>
      <c r="B1035" s="19" t="s">
        <v>21</v>
      </c>
      <c r="C1035" s="20" t="s">
        <v>9</v>
      </c>
      <c r="D1035" s="21">
        <v>445.14</v>
      </c>
      <c r="E1035" s="21">
        <v>293.10000000000002</v>
      </c>
      <c r="F1035" s="22">
        <v>7</v>
      </c>
      <c r="G1035" s="20" t="s">
        <v>17</v>
      </c>
      <c r="H1035" s="20" t="s">
        <v>1045</v>
      </c>
      <c r="I1035" s="23">
        <f t="shared" si="32"/>
        <v>63.591428571428573</v>
      </c>
      <c r="J1035" s="28">
        <f t="shared" si="33"/>
        <v>0</v>
      </c>
    </row>
    <row r="1036" spans="1:10" ht="15.75" customHeight="1" x14ac:dyDescent="0.3">
      <c r="A1036" s="18">
        <v>45047</v>
      </c>
      <c r="B1036" s="19" t="s">
        <v>15</v>
      </c>
      <c r="C1036" s="20" t="s">
        <v>23</v>
      </c>
      <c r="D1036" s="21">
        <v>414.85</v>
      </c>
      <c r="E1036" s="21">
        <v>110.49</v>
      </c>
      <c r="F1036" s="22">
        <v>7</v>
      </c>
      <c r="G1036" s="20" t="s">
        <v>10</v>
      </c>
      <c r="H1036" s="20" t="s">
        <v>1046</v>
      </c>
      <c r="I1036" s="23">
        <f t="shared" si="32"/>
        <v>59.26428571428572</v>
      </c>
      <c r="J1036" s="28">
        <f t="shared" si="33"/>
        <v>1</v>
      </c>
    </row>
    <row r="1037" spans="1:10" ht="15.75" customHeight="1" x14ac:dyDescent="0.3">
      <c r="A1037" s="18">
        <v>45065</v>
      </c>
      <c r="B1037" s="19" t="s">
        <v>8</v>
      </c>
      <c r="C1037" s="20" t="s">
        <v>38</v>
      </c>
      <c r="D1037" s="21">
        <v>434.83</v>
      </c>
      <c r="E1037" s="21">
        <v>86.98</v>
      </c>
      <c r="F1037" s="22">
        <v>6</v>
      </c>
      <c r="G1037" s="20" t="s">
        <v>17</v>
      </c>
      <c r="H1037" s="20" t="s">
        <v>1047</v>
      </c>
      <c r="I1037" s="23">
        <f t="shared" si="32"/>
        <v>72.471666666666664</v>
      </c>
      <c r="J1037" s="28">
        <f t="shared" si="33"/>
        <v>0</v>
      </c>
    </row>
    <row r="1038" spans="1:10" ht="15.75" customHeight="1" x14ac:dyDescent="0.3">
      <c r="A1038" s="18">
        <v>44949</v>
      </c>
      <c r="B1038" s="19" t="s">
        <v>12</v>
      </c>
      <c r="C1038" s="20" t="s">
        <v>9</v>
      </c>
      <c r="D1038" s="21">
        <v>225.35</v>
      </c>
      <c r="E1038" s="21">
        <v>110.51</v>
      </c>
      <c r="F1038" s="22">
        <v>11</v>
      </c>
      <c r="G1038" s="20" t="s">
        <v>10</v>
      </c>
      <c r="H1038" s="20" t="s">
        <v>1048</v>
      </c>
      <c r="I1038" s="23">
        <f t="shared" si="32"/>
        <v>20.486363636363635</v>
      </c>
      <c r="J1038" s="28">
        <f t="shared" si="33"/>
        <v>1</v>
      </c>
    </row>
    <row r="1039" spans="1:10" ht="15.75" customHeight="1" x14ac:dyDescent="0.3">
      <c r="A1039" s="18">
        <v>45162</v>
      </c>
      <c r="B1039" s="19" t="s">
        <v>21</v>
      </c>
      <c r="C1039" s="20" t="s">
        <v>16</v>
      </c>
      <c r="D1039" s="21">
        <v>36.090000000000003</v>
      </c>
      <c r="E1039" s="21">
        <v>13.99</v>
      </c>
      <c r="F1039" s="22">
        <v>0</v>
      </c>
      <c r="G1039" s="20" t="s">
        <v>17</v>
      </c>
      <c r="H1039" s="20" t="s">
        <v>1049</v>
      </c>
      <c r="I1039" s="23">
        <f t="shared" si="32"/>
        <v>0</v>
      </c>
      <c r="J1039" s="28">
        <f t="shared" si="33"/>
        <v>0</v>
      </c>
    </row>
    <row r="1040" spans="1:10" ht="15.75" customHeight="1" x14ac:dyDescent="0.3">
      <c r="A1040" s="18">
        <v>45119</v>
      </c>
      <c r="B1040" s="19" t="s">
        <v>21</v>
      </c>
      <c r="C1040" s="20" t="s">
        <v>23</v>
      </c>
      <c r="D1040" s="21">
        <v>60.28</v>
      </c>
      <c r="E1040" s="21">
        <v>13.6</v>
      </c>
      <c r="F1040" s="22">
        <v>1</v>
      </c>
      <c r="G1040" s="20" t="s">
        <v>17</v>
      </c>
      <c r="H1040" s="20" t="s">
        <v>1050</v>
      </c>
      <c r="I1040" s="23">
        <f t="shared" si="32"/>
        <v>60.28</v>
      </c>
      <c r="J1040" s="28">
        <f t="shared" si="33"/>
        <v>0</v>
      </c>
    </row>
    <row r="1041" spans="1:10" ht="15.75" customHeight="1" x14ac:dyDescent="0.3">
      <c r="A1041" s="18">
        <v>45049</v>
      </c>
      <c r="B1041" s="19" t="s">
        <v>15</v>
      </c>
      <c r="C1041" s="20" t="s">
        <v>16</v>
      </c>
      <c r="D1041" s="21">
        <v>420.94</v>
      </c>
      <c r="E1041" s="21">
        <v>271.61</v>
      </c>
      <c r="F1041" s="22">
        <v>13</v>
      </c>
      <c r="G1041" s="20" t="s">
        <v>10</v>
      </c>
      <c r="H1041" s="20" t="s">
        <v>1051</v>
      </c>
      <c r="I1041" s="23">
        <f t="shared" si="32"/>
        <v>32.380000000000003</v>
      </c>
      <c r="J1041" s="28">
        <f t="shared" si="33"/>
        <v>1</v>
      </c>
    </row>
    <row r="1042" spans="1:10" ht="15.75" customHeight="1" x14ac:dyDescent="0.3">
      <c r="A1042" s="18">
        <v>45078</v>
      </c>
      <c r="B1042" s="19" t="s">
        <v>8</v>
      </c>
      <c r="C1042" s="20" t="s">
        <v>16</v>
      </c>
      <c r="D1042" s="21">
        <v>488.48</v>
      </c>
      <c r="E1042" s="21">
        <v>364.09</v>
      </c>
      <c r="F1042" s="22">
        <v>30</v>
      </c>
      <c r="G1042" s="20" t="s">
        <v>10</v>
      </c>
      <c r="H1042" s="20" t="s">
        <v>1052</v>
      </c>
      <c r="I1042" s="23">
        <f t="shared" si="32"/>
        <v>16.282666666666668</v>
      </c>
      <c r="J1042" s="28">
        <f t="shared" si="33"/>
        <v>1</v>
      </c>
    </row>
    <row r="1043" spans="1:10" ht="15.75" customHeight="1" x14ac:dyDescent="0.3">
      <c r="A1043" s="18">
        <v>45249</v>
      </c>
      <c r="B1043" s="19" t="s">
        <v>8</v>
      </c>
      <c r="C1043" s="20" t="s">
        <v>16</v>
      </c>
      <c r="D1043" s="21">
        <v>368.35</v>
      </c>
      <c r="E1043" s="21">
        <v>131.77000000000001</v>
      </c>
      <c r="F1043" s="22">
        <v>22</v>
      </c>
      <c r="G1043" s="20" t="s">
        <v>10</v>
      </c>
      <c r="H1043" s="20" t="s">
        <v>1053</v>
      </c>
      <c r="I1043" s="23">
        <f t="shared" si="32"/>
        <v>16.743181818181821</v>
      </c>
      <c r="J1043" s="28">
        <f t="shared" si="33"/>
        <v>1</v>
      </c>
    </row>
    <row r="1044" spans="1:10" ht="15.75" customHeight="1" x14ac:dyDescent="0.3">
      <c r="A1044" s="18">
        <v>45113</v>
      </c>
      <c r="B1044" s="19" t="s">
        <v>21</v>
      </c>
      <c r="C1044" s="20" t="s">
        <v>13</v>
      </c>
      <c r="D1044" s="21">
        <v>162.84</v>
      </c>
      <c r="E1044" s="21">
        <v>61.24</v>
      </c>
      <c r="F1044" s="22">
        <v>11</v>
      </c>
      <c r="G1044" s="20" t="s">
        <v>10</v>
      </c>
      <c r="H1044" s="20" t="s">
        <v>1054</v>
      </c>
      <c r="I1044" s="23">
        <f t="shared" si="32"/>
        <v>14.803636363636365</v>
      </c>
      <c r="J1044" s="28">
        <f t="shared" si="33"/>
        <v>1</v>
      </c>
    </row>
    <row r="1045" spans="1:10" ht="15.75" customHeight="1" x14ac:dyDescent="0.3">
      <c r="A1045" s="18">
        <v>44951</v>
      </c>
      <c r="B1045" s="19" t="s">
        <v>21</v>
      </c>
      <c r="C1045" s="20" t="s">
        <v>38</v>
      </c>
      <c r="D1045" s="21">
        <v>165.38</v>
      </c>
      <c r="E1045" s="21">
        <v>58.39</v>
      </c>
      <c r="F1045" s="22">
        <v>3</v>
      </c>
      <c r="G1045" s="20" t="s">
        <v>17</v>
      </c>
      <c r="H1045" s="20" t="s">
        <v>1055</v>
      </c>
      <c r="I1045" s="23">
        <f t="shared" si="32"/>
        <v>55.126666666666665</v>
      </c>
      <c r="J1045" s="28">
        <f t="shared" si="33"/>
        <v>0</v>
      </c>
    </row>
    <row r="1046" spans="1:10" ht="15.75" customHeight="1" x14ac:dyDescent="0.3">
      <c r="A1046" s="18">
        <v>45040</v>
      </c>
      <c r="B1046" s="19" t="s">
        <v>8</v>
      </c>
      <c r="C1046" s="20" t="s">
        <v>26</v>
      </c>
      <c r="D1046" s="21">
        <v>394.25</v>
      </c>
      <c r="E1046" s="21">
        <v>129.44999999999999</v>
      </c>
      <c r="F1046" s="22">
        <v>4</v>
      </c>
      <c r="G1046" s="20" t="s">
        <v>10</v>
      </c>
      <c r="H1046" s="20" t="s">
        <v>1056</v>
      </c>
      <c r="I1046" s="23">
        <f t="shared" si="32"/>
        <v>98.5625</v>
      </c>
      <c r="J1046" s="28">
        <f t="shared" si="33"/>
        <v>1</v>
      </c>
    </row>
    <row r="1047" spans="1:10" ht="15.75" customHeight="1" x14ac:dyDescent="0.3">
      <c r="A1047" s="18">
        <v>45113</v>
      </c>
      <c r="B1047" s="19" t="s">
        <v>12</v>
      </c>
      <c r="C1047" s="20" t="s">
        <v>23</v>
      </c>
      <c r="D1047" s="21">
        <v>454.36</v>
      </c>
      <c r="E1047" s="21">
        <v>300.49</v>
      </c>
      <c r="F1047" s="22">
        <v>7</v>
      </c>
      <c r="G1047" s="20" t="s">
        <v>17</v>
      </c>
      <c r="H1047" s="20" t="s">
        <v>1057</v>
      </c>
      <c r="I1047" s="23">
        <f t="shared" si="32"/>
        <v>64.908571428571435</v>
      </c>
      <c r="J1047" s="28">
        <f t="shared" si="33"/>
        <v>0</v>
      </c>
    </row>
    <row r="1048" spans="1:10" ht="15.75" customHeight="1" x14ac:dyDescent="0.3">
      <c r="A1048" s="18">
        <v>45023</v>
      </c>
      <c r="B1048" s="19" t="s">
        <v>21</v>
      </c>
      <c r="C1048" s="20" t="s">
        <v>23</v>
      </c>
      <c r="D1048" s="21">
        <v>438.3</v>
      </c>
      <c r="E1048" s="21">
        <v>142.35</v>
      </c>
      <c r="F1048" s="22">
        <v>31</v>
      </c>
      <c r="G1048" s="20" t="s">
        <v>17</v>
      </c>
      <c r="H1048" s="20" t="s">
        <v>1058</v>
      </c>
      <c r="I1048" s="23">
        <f t="shared" si="32"/>
        <v>14.138709677419355</v>
      </c>
      <c r="J1048" s="28">
        <f t="shared" si="33"/>
        <v>0</v>
      </c>
    </row>
    <row r="1049" spans="1:10" ht="15.75" customHeight="1" x14ac:dyDescent="0.3">
      <c r="A1049" s="18">
        <v>45014</v>
      </c>
      <c r="B1049" s="19" t="s">
        <v>12</v>
      </c>
      <c r="C1049" s="20" t="s">
        <v>38</v>
      </c>
      <c r="D1049" s="21">
        <v>137.13999999999999</v>
      </c>
      <c r="E1049" s="21">
        <v>28.02</v>
      </c>
      <c r="F1049" s="22">
        <v>4</v>
      </c>
      <c r="G1049" s="20" t="s">
        <v>10</v>
      </c>
      <c r="H1049" s="20" t="s">
        <v>1059</v>
      </c>
      <c r="I1049" s="23">
        <f t="shared" si="32"/>
        <v>34.284999999999997</v>
      </c>
      <c r="J1049" s="28">
        <f t="shared" si="33"/>
        <v>1</v>
      </c>
    </row>
    <row r="1050" spans="1:10" ht="15.75" customHeight="1" x14ac:dyDescent="0.3">
      <c r="A1050" s="18">
        <v>45045</v>
      </c>
      <c r="B1050" s="19" t="s">
        <v>15</v>
      </c>
      <c r="C1050" s="20" t="s">
        <v>16</v>
      </c>
      <c r="D1050" s="21">
        <v>397.39</v>
      </c>
      <c r="E1050" s="21">
        <v>83.93</v>
      </c>
      <c r="F1050" s="22">
        <v>4</v>
      </c>
      <c r="G1050" s="20" t="s">
        <v>10</v>
      </c>
      <c r="H1050" s="20" t="s">
        <v>1060</v>
      </c>
      <c r="I1050" s="23">
        <f t="shared" si="32"/>
        <v>99.347499999999997</v>
      </c>
      <c r="J1050" s="28">
        <f t="shared" si="33"/>
        <v>1</v>
      </c>
    </row>
    <row r="1051" spans="1:10" ht="15.75" customHeight="1" x14ac:dyDescent="0.3">
      <c r="A1051" s="18">
        <v>45064</v>
      </c>
      <c r="B1051" s="19" t="s">
        <v>15</v>
      </c>
      <c r="C1051" s="20" t="s">
        <v>9</v>
      </c>
      <c r="D1051" s="21">
        <v>30.12</v>
      </c>
      <c r="E1051" s="21">
        <v>9.5500000000000007</v>
      </c>
      <c r="F1051" s="22">
        <v>0</v>
      </c>
      <c r="G1051" s="20" t="s">
        <v>17</v>
      </c>
      <c r="H1051" s="20" t="s">
        <v>1061</v>
      </c>
      <c r="I1051" s="23">
        <f t="shared" si="32"/>
        <v>0</v>
      </c>
      <c r="J1051" s="28">
        <f t="shared" si="33"/>
        <v>0</v>
      </c>
    </row>
    <row r="1052" spans="1:10" ht="15.75" customHeight="1" x14ac:dyDescent="0.3">
      <c r="A1052" s="18">
        <v>45090</v>
      </c>
      <c r="B1052" s="19" t="s">
        <v>8</v>
      </c>
      <c r="C1052" s="20" t="s">
        <v>26</v>
      </c>
      <c r="D1052" s="21">
        <v>308.75</v>
      </c>
      <c r="E1052" s="21">
        <v>63.23</v>
      </c>
      <c r="F1052" s="22">
        <v>15</v>
      </c>
      <c r="G1052" s="20" t="s">
        <v>10</v>
      </c>
      <c r="H1052" s="20" t="s">
        <v>1062</v>
      </c>
      <c r="I1052" s="23">
        <f t="shared" si="32"/>
        <v>20.583333333333332</v>
      </c>
      <c r="J1052" s="28">
        <f t="shared" si="33"/>
        <v>1</v>
      </c>
    </row>
    <row r="1053" spans="1:10" ht="15.75" customHeight="1" x14ac:dyDescent="0.3">
      <c r="A1053" s="18">
        <v>45164</v>
      </c>
      <c r="B1053" s="19" t="s">
        <v>12</v>
      </c>
      <c r="C1053" s="20" t="s">
        <v>38</v>
      </c>
      <c r="D1053" s="21">
        <v>278.69</v>
      </c>
      <c r="E1053" s="21">
        <v>56.39</v>
      </c>
      <c r="F1053" s="22">
        <v>3</v>
      </c>
      <c r="G1053" s="20" t="s">
        <v>17</v>
      </c>
      <c r="H1053" s="20" t="s">
        <v>1063</v>
      </c>
      <c r="I1053" s="23">
        <f t="shared" si="32"/>
        <v>92.896666666666661</v>
      </c>
      <c r="J1053" s="28">
        <f t="shared" si="33"/>
        <v>0</v>
      </c>
    </row>
    <row r="1054" spans="1:10" ht="15.75" customHeight="1" x14ac:dyDescent="0.3">
      <c r="A1054" s="18">
        <v>45025</v>
      </c>
      <c r="B1054" s="19" t="s">
        <v>12</v>
      </c>
      <c r="C1054" s="20" t="s">
        <v>23</v>
      </c>
      <c r="D1054" s="21">
        <v>441.42</v>
      </c>
      <c r="E1054" s="21">
        <v>218.39</v>
      </c>
      <c r="F1054" s="22">
        <v>5</v>
      </c>
      <c r="G1054" s="20" t="s">
        <v>10</v>
      </c>
      <c r="H1054" s="20" t="s">
        <v>1064</v>
      </c>
      <c r="I1054" s="23">
        <f t="shared" si="32"/>
        <v>88.284000000000006</v>
      </c>
      <c r="J1054" s="28">
        <f t="shared" si="33"/>
        <v>1</v>
      </c>
    </row>
    <row r="1055" spans="1:10" ht="15.75" customHeight="1" x14ac:dyDescent="0.3">
      <c r="A1055" s="18">
        <v>45223</v>
      </c>
      <c r="B1055" s="19" t="s">
        <v>12</v>
      </c>
      <c r="C1055" s="20" t="s">
        <v>9</v>
      </c>
      <c r="D1055" s="21">
        <v>92.01</v>
      </c>
      <c r="E1055" s="21">
        <v>30.81</v>
      </c>
      <c r="F1055" s="22">
        <v>2</v>
      </c>
      <c r="G1055" s="20" t="s">
        <v>10</v>
      </c>
      <c r="H1055" s="20" t="s">
        <v>1065</v>
      </c>
      <c r="I1055" s="23">
        <f t="shared" si="32"/>
        <v>46.005000000000003</v>
      </c>
      <c r="J1055" s="28">
        <f t="shared" si="33"/>
        <v>1</v>
      </c>
    </row>
    <row r="1056" spans="1:10" ht="15.75" customHeight="1" x14ac:dyDescent="0.3">
      <c r="A1056" s="18">
        <v>44969</v>
      </c>
      <c r="B1056" s="19" t="s">
        <v>12</v>
      </c>
      <c r="C1056" s="20" t="s">
        <v>13</v>
      </c>
      <c r="D1056" s="21">
        <v>455.58</v>
      </c>
      <c r="E1056" s="21">
        <v>311.52999999999997</v>
      </c>
      <c r="F1056" s="22">
        <v>10</v>
      </c>
      <c r="G1056" s="20" t="s">
        <v>10</v>
      </c>
      <c r="H1056" s="20" t="s">
        <v>1066</v>
      </c>
      <c r="I1056" s="23">
        <f t="shared" si="32"/>
        <v>45.558</v>
      </c>
      <c r="J1056" s="28">
        <f t="shared" si="33"/>
        <v>1</v>
      </c>
    </row>
    <row r="1057" spans="1:10" ht="15.75" customHeight="1" x14ac:dyDescent="0.3">
      <c r="A1057" s="18">
        <v>45101</v>
      </c>
      <c r="B1057" s="19" t="s">
        <v>8</v>
      </c>
      <c r="C1057" s="20" t="s">
        <v>13</v>
      </c>
      <c r="D1057" s="21">
        <v>408.85</v>
      </c>
      <c r="E1057" s="21">
        <v>129.59</v>
      </c>
      <c r="F1057" s="22">
        <v>17</v>
      </c>
      <c r="G1057" s="20" t="s">
        <v>10</v>
      </c>
      <c r="H1057" s="20" t="s">
        <v>1067</v>
      </c>
      <c r="I1057" s="23">
        <f t="shared" si="32"/>
        <v>24.05</v>
      </c>
      <c r="J1057" s="28">
        <f t="shared" si="33"/>
        <v>1</v>
      </c>
    </row>
    <row r="1058" spans="1:10" ht="15.75" customHeight="1" x14ac:dyDescent="0.3">
      <c r="A1058" s="18">
        <v>45205</v>
      </c>
      <c r="B1058" s="19" t="s">
        <v>8</v>
      </c>
      <c r="C1058" s="20" t="s">
        <v>16</v>
      </c>
      <c r="D1058" s="21">
        <v>255.41</v>
      </c>
      <c r="E1058" s="21">
        <v>66.7</v>
      </c>
      <c r="F1058" s="22">
        <v>4</v>
      </c>
      <c r="G1058" s="20" t="s">
        <v>17</v>
      </c>
      <c r="H1058" s="20" t="s">
        <v>1068</v>
      </c>
      <c r="I1058" s="23">
        <f t="shared" si="32"/>
        <v>63.852499999999999</v>
      </c>
      <c r="J1058" s="28">
        <f t="shared" si="33"/>
        <v>0</v>
      </c>
    </row>
    <row r="1059" spans="1:10" ht="15.75" customHeight="1" x14ac:dyDescent="0.3">
      <c r="A1059" s="18">
        <v>45140</v>
      </c>
      <c r="B1059" s="19" t="s">
        <v>8</v>
      </c>
      <c r="C1059" s="20" t="s">
        <v>38</v>
      </c>
      <c r="D1059" s="21">
        <v>179.01</v>
      </c>
      <c r="E1059" s="21">
        <v>59.78</v>
      </c>
      <c r="F1059" s="22">
        <v>1</v>
      </c>
      <c r="G1059" s="20" t="s">
        <v>10</v>
      </c>
      <c r="H1059" s="20" t="s">
        <v>1069</v>
      </c>
      <c r="I1059" s="23">
        <f t="shared" si="32"/>
        <v>179.01</v>
      </c>
      <c r="J1059" s="28">
        <f t="shared" si="33"/>
        <v>1</v>
      </c>
    </row>
    <row r="1060" spans="1:10" ht="15.75" customHeight="1" x14ac:dyDescent="0.3">
      <c r="A1060" s="18">
        <v>44940</v>
      </c>
      <c r="B1060" s="19" t="s">
        <v>21</v>
      </c>
      <c r="C1060" s="20" t="s">
        <v>23</v>
      </c>
      <c r="D1060" s="21">
        <v>52.24</v>
      </c>
      <c r="E1060" s="21">
        <v>19.77</v>
      </c>
      <c r="F1060" s="22">
        <v>0</v>
      </c>
      <c r="G1060" s="20" t="s">
        <v>17</v>
      </c>
      <c r="H1060" s="20" t="s">
        <v>1070</v>
      </c>
      <c r="I1060" s="23">
        <f t="shared" si="32"/>
        <v>0</v>
      </c>
      <c r="J1060" s="28">
        <f t="shared" si="33"/>
        <v>0</v>
      </c>
    </row>
    <row r="1061" spans="1:10" ht="15.75" customHeight="1" x14ac:dyDescent="0.3">
      <c r="A1061" s="18">
        <v>45167</v>
      </c>
      <c r="B1061" s="19" t="s">
        <v>15</v>
      </c>
      <c r="C1061" s="20" t="s">
        <v>38</v>
      </c>
      <c r="D1061" s="21">
        <v>156.31</v>
      </c>
      <c r="E1061" s="21">
        <v>51.5</v>
      </c>
      <c r="F1061" s="22">
        <v>3</v>
      </c>
      <c r="G1061" s="20" t="s">
        <v>10</v>
      </c>
      <c r="H1061" s="20" t="s">
        <v>1071</v>
      </c>
      <c r="I1061" s="23">
        <f t="shared" si="32"/>
        <v>52.103333333333332</v>
      </c>
      <c r="J1061" s="28">
        <f t="shared" si="33"/>
        <v>1</v>
      </c>
    </row>
    <row r="1062" spans="1:10" ht="15.75" customHeight="1" x14ac:dyDescent="0.3">
      <c r="A1062" s="18">
        <v>45229</v>
      </c>
      <c r="B1062" s="19" t="s">
        <v>8</v>
      </c>
      <c r="C1062" s="20" t="s">
        <v>16</v>
      </c>
      <c r="D1062" s="21">
        <v>96.6</v>
      </c>
      <c r="E1062" s="21">
        <v>41.87</v>
      </c>
      <c r="F1062" s="22">
        <v>2</v>
      </c>
      <c r="G1062" s="20" t="s">
        <v>17</v>
      </c>
      <c r="H1062" s="20" t="s">
        <v>1072</v>
      </c>
      <c r="I1062" s="23">
        <f t="shared" si="32"/>
        <v>48.3</v>
      </c>
      <c r="J1062" s="28">
        <f t="shared" si="33"/>
        <v>0</v>
      </c>
    </row>
    <row r="1063" spans="1:10" ht="15.75" customHeight="1" x14ac:dyDescent="0.3">
      <c r="A1063" s="18">
        <v>45128</v>
      </c>
      <c r="B1063" s="19" t="s">
        <v>12</v>
      </c>
      <c r="C1063" s="20" t="s">
        <v>13</v>
      </c>
      <c r="D1063" s="21">
        <v>211.55</v>
      </c>
      <c r="E1063" s="21">
        <v>87.42</v>
      </c>
      <c r="F1063" s="22">
        <v>4</v>
      </c>
      <c r="G1063" s="20" t="s">
        <v>10</v>
      </c>
      <c r="H1063" s="20" t="s">
        <v>1073</v>
      </c>
      <c r="I1063" s="23">
        <f t="shared" si="32"/>
        <v>52.887500000000003</v>
      </c>
      <c r="J1063" s="28">
        <f t="shared" si="33"/>
        <v>1</v>
      </c>
    </row>
    <row r="1064" spans="1:10" ht="15.75" customHeight="1" x14ac:dyDescent="0.3">
      <c r="A1064" s="18">
        <v>44959</v>
      </c>
      <c r="B1064" s="19" t="s">
        <v>12</v>
      </c>
      <c r="C1064" s="20" t="s">
        <v>38</v>
      </c>
      <c r="D1064" s="21">
        <v>232.84</v>
      </c>
      <c r="E1064" s="21">
        <v>164.09</v>
      </c>
      <c r="F1064" s="22">
        <v>3</v>
      </c>
      <c r="G1064" s="20" t="s">
        <v>17</v>
      </c>
      <c r="H1064" s="20" t="s">
        <v>1074</v>
      </c>
      <c r="I1064" s="23">
        <f t="shared" si="32"/>
        <v>77.61333333333333</v>
      </c>
      <c r="J1064" s="28">
        <f t="shared" si="33"/>
        <v>0</v>
      </c>
    </row>
    <row r="1065" spans="1:10" ht="15.75" customHeight="1" x14ac:dyDescent="0.3">
      <c r="A1065" s="18">
        <v>45140</v>
      </c>
      <c r="B1065" s="19" t="s">
        <v>21</v>
      </c>
      <c r="C1065" s="20" t="s">
        <v>16</v>
      </c>
      <c r="D1065" s="21">
        <v>176.21</v>
      </c>
      <c r="E1065" s="21">
        <v>47.87</v>
      </c>
      <c r="F1065" s="22">
        <v>3</v>
      </c>
      <c r="G1065" s="20" t="s">
        <v>17</v>
      </c>
      <c r="H1065" s="20" t="s">
        <v>1075</v>
      </c>
      <c r="I1065" s="23">
        <f t="shared" si="32"/>
        <v>58.736666666666672</v>
      </c>
      <c r="J1065" s="28">
        <f t="shared" si="33"/>
        <v>0</v>
      </c>
    </row>
    <row r="1066" spans="1:10" ht="15.75" customHeight="1" x14ac:dyDescent="0.3">
      <c r="A1066" s="18">
        <v>45077</v>
      </c>
      <c r="B1066" s="19" t="s">
        <v>15</v>
      </c>
      <c r="C1066" s="20" t="s">
        <v>38</v>
      </c>
      <c r="D1066" s="21">
        <v>473.95</v>
      </c>
      <c r="E1066" s="21">
        <v>149.75</v>
      </c>
      <c r="F1066" s="22">
        <v>8</v>
      </c>
      <c r="G1066" s="20" t="s">
        <v>10</v>
      </c>
      <c r="H1066" s="20" t="s">
        <v>1076</v>
      </c>
      <c r="I1066" s="23">
        <f t="shared" si="32"/>
        <v>59.243749999999999</v>
      </c>
      <c r="J1066" s="28">
        <f t="shared" si="33"/>
        <v>1</v>
      </c>
    </row>
    <row r="1067" spans="1:10" ht="15.75" customHeight="1" x14ac:dyDescent="0.3">
      <c r="A1067" s="18">
        <v>45089</v>
      </c>
      <c r="B1067" s="19" t="s">
        <v>12</v>
      </c>
      <c r="C1067" s="20" t="s">
        <v>9</v>
      </c>
      <c r="D1067" s="21">
        <v>432.6</v>
      </c>
      <c r="E1067" s="21">
        <v>87</v>
      </c>
      <c r="F1067" s="22">
        <v>8</v>
      </c>
      <c r="G1067" s="20" t="s">
        <v>17</v>
      </c>
      <c r="H1067" s="20" t="s">
        <v>1077</v>
      </c>
      <c r="I1067" s="23">
        <f t="shared" si="32"/>
        <v>54.075000000000003</v>
      </c>
      <c r="J1067" s="28">
        <f t="shared" si="33"/>
        <v>0</v>
      </c>
    </row>
    <row r="1068" spans="1:10" ht="15.75" customHeight="1" x14ac:dyDescent="0.3">
      <c r="A1068" s="18">
        <v>44953</v>
      </c>
      <c r="B1068" s="19" t="s">
        <v>21</v>
      </c>
      <c r="C1068" s="20" t="s">
        <v>23</v>
      </c>
      <c r="D1068" s="21">
        <v>456.53</v>
      </c>
      <c r="E1068" s="21">
        <v>115.74</v>
      </c>
      <c r="F1068" s="22">
        <v>18</v>
      </c>
      <c r="G1068" s="20" t="s">
        <v>10</v>
      </c>
      <c r="H1068" s="20" t="s">
        <v>1078</v>
      </c>
      <c r="I1068" s="23">
        <f t="shared" si="32"/>
        <v>25.362777777777776</v>
      </c>
      <c r="J1068" s="28">
        <f t="shared" si="33"/>
        <v>1</v>
      </c>
    </row>
    <row r="1069" spans="1:10" ht="15.75" customHeight="1" x14ac:dyDescent="0.3">
      <c r="A1069" s="18">
        <v>45004</v>
      </c>
      <c r="B1069" s="19" t="s">
        <v>12</v>
      </c>
      <c r="C1069" s="20" t="s">
        <v>23</v>
      </c>
      <c r="D1069" s="21">
        <v>249.64</v>
      </c>
      <c r="E1069" s="21">
        <v>109.11</v>
      </c>
      <c r="F1069" s="22">
        <v>8</v>
      </c>
      <c r="G1069" s="20" t="s">
        <v>17</v>
      </c>
      <c r="H1069" s="20" t="s">
        <v>1079</v>
      </c>
      <c r="I1069" s="23">
        <f t="shared" si="32"/>
        <v>31.204999999999998</v>
      </c>
      <c r="J1069" s="28">
        <f t="shared" si="33"/>
        <v>0</v>
      </c>
    </row>
    <row r="1070" spans="1:10" ht="15.75" customHeight="1" x14ac:dyDescent="0.3">
      <c r="A1070" s="18">
        <v>45091</v>
      </c>
      <c r="B1070" s="19" t="s">
        <v>12</v>
      </c>
      <c r="C1070" s="20" t="s">
        <v>9</v>
      </c>
      <c r="D1070" s="21">
        <v>68.59</v>
      </c>
      <c r="E1070" s="21">
        <v>14.01</v>
      </c>
      <c r="F1070" s="22">
        <v>0</v>
      </c>
      <c r="G1070" s="20" t="s">
        <v>17</v>
      </c>
      <c r="H1070" s="20" t="s">
        <v>1080</v>
      </c>
      <c r="I1070" s="23">
        <f t="shared" si="32"/>
        <v>0</v>
      </c>
      <c r="J1070" s="28">
        <f t="shared" si="33"/>
        <v>0</v>
      </c>
    </row>
    <row r="1071" spans="1:10" ht="15.75" customHeight="1" x14ac:dyDescent="0.3">
      <c r="A1071" s="18">
        <v>45221</v>
      </c>
      <c r="B1071" s="19" t="s">
        <v>8</v>
      </c>
      <c r="C1071" s="20" t="s">
        <v>38</v>
      </c>
      <c r="D1071" s="21">
        <v>150.04</v>
      </c>
      <c r="E1071" s="21">
        <v>43.72</v>
      </c>
      <c r="F1071" s="22">
        <v>2</v>
      </c>
      <c r="G1071" s="20" t="s">
        <v>10</v>
      </c>
      <c r="H1071" s="20" t="s">
        <v>1081</v>
      </c>
      <c r="I1071" s="23">
        <f t="shared" si="32"/>
        <v>75.02</v>
      </c>
      <c r="J1071" s="28">
        <f t="shared" si="33"/>
        <v>1</v>
      </c>
    </row>
    <row r="1072" spans="1:10" ht="15.75" customHeight="1" x14ac:dyDescent="0.3">
      <c r="A1072" s="18">
        <v>45193</v>
      </c>
      <c r="B1072" s="19" t="s">
        <v>12</v>
      </c>
      <c r="C1072" s="20" t="s">
        <v>26</v>
      </c>
      <c r="D1072" s="21">
        <v>151.88</v>
      </c>
      <c r="E1072" s="21">
        <v>33.18</v>
      </c>
      <c r="F1072" s="22">
        <v>1</v>
      </c>
      <c r="G1072" s="20" t="s">
        <v>17</v>
      </c>
      <c r="H1072" s="20" t="s">
        <v>1082</v>
      </c>
      <c r="I1072" s="23">
        <f t="shared" si="32"/>
        <v>151.88</v>
      </c>
      <c r="J1072" s="28">
        <f t="shared" si="33"/>
        <v>0</v>
      </c>
    </row>
    <row r="1073" spans="1:10" ht="15.75" customHeight="1" x14ac:dyDescent="0.3">
      <c r="A1073" s="18">
        <v>44938</v>
      </c>
      <c r="B1073" s="19" t="s">
        <v>12</v>
      </c>
      <c r="C1073" s="20" t="s">
        <v>16</v>
      </c>
      <c r="D1073" s="21">
        <v>381.02</v>
      </c>
      <c r="E1073" s="21">
        <v>151.82</v>
      </c>
      <c r="F1073" s="22">
        <v>5</v>
      </c>
      <c r="G1073" s="20" t="s">
        <v>10</v>
      </c>
      <c r="H1073" s="20" t="s">
        <v>1083</v>
      </c>
      <c r="I1073" s="23">
        <f t="shared" si="32"/>
        <v>76.203999999999994</v>
      </c>
      <c r="J1073" s="28">
        <f t="shared" si="33"/>
        <v>1</v>
      </c>
    </row>
    <row r="1074" spans="1:10" ht="15.75" customHeight="1" x14ac:dyDescent="0.3">
      <c r="A1074" s="18">
        <v>45095</v>
      </c>
      <c r="B1074" s="19" t="s">
        <v>15</v>
      </c>
      <c r="C1074" s="20" t="s">
        <v>26</v>
      </c>
      <c r="D1074" s="21">
        <v>490.39</v>
      </c>
      <c r="E1074" s="21">
        <v>106.67</v>
      </c>
      <c r="F1074" s="22">
        <v>6</v>
      </c>
      <c r="G1074" s="20" t="s">
        <v>10</v>
      </c>
      <c r="H1074" s="20" t="s">
        <v>1084</v>
      </c>
      <c r="I1074" s="23">
        <f t="shared" si="32"/>
        <v>81.731666666666669</v>
      </c>
      <c r="J1074" s="28">
        <f t="shared" si="33"/>
        <v>1</v>
      </c>
    </row>
    <row r="1075" spans="1:10" ht="15.75" customHeight="1" x14ac:dyDescent="0.3">
      <c r="A1075" s="18">
        <v>45009</v>
      </c>
      <c r="B1075" s="19" t="s">
        <v>12</v>
      </c>
      <c r="C1075" s="20" t="s">
        <v>13</v>
      </c>
      <c r="D1075" s="21">
        <v>109</v>
      </c>
      <c r="E1075" s="21">
        <v>102.6</v>
      </c>
      <c r="F1075" s="22">
        <v>7</v>
      </c>
      <c r="G1075" s="20" t="s">
        <v>17</v>
      </c>
      <c r="H1075" s="20" t="s">
        <v>1085</v>
      </c>
      <c r="I1075" s="23">
        <f t="shared" si="32"/>
        <v>15.571428571428571</v>
      </c>
      <c r="J1075" s="28">
        <f t="shared" si="33"/>
        <v>0</v>
      </c>
    </row>
    <row r="1076" spans="1:10" ht="15.75" customHeight="1" x14ac:dyDescent="0.3">
      <c r="A1076" s="18">
        <v>45127</v>
      </c>
      <c r="B1076" s="19" t="s">
        <v>8</v>
      </c>
      <c r="C1076" s="20" t="s">
        <v>16</v>
      </c>
      <c r="D1076" s="21">
        <v>419.19</v>
      </c>
      <c r="E1076" s="21">
        <v>136.79</v>
      </c>
      <c r="F1076" s="22">
        <v>13</v>
      </c>
      <c r="G1076" s="20" t="s">
        <v>17</v>
      </c>
      <c r="H1076" s="20" t="s">
        <v>1086</v>
      </c>
      <c r="I1076" s="23">
        <f t="shared" si="32"/>
        <v>32.245384615384616</v>
      </c>
      <c r="J1076" s="28">
        <f t="shared" si="33"/>
        <v>0</v>
      </c>
    </row>
    <row r="1077" spans="1:10" ht="15.75" customHeight="1" x14ac:dyDescent="0.3">
      <c r="A1077" s="18">
        <v>45016</v>
      </c>
      <c r="B1077" s="19" t="s">
        <v>8</v>
      </c>
      <c r="C1077" s="20" t="s">
        <v>13</v>
      </c>
      <c r="D1077" s="21">
        <v>493.07</v>
      </c>
      <c r="E1077" s="21">
        <v>130.29</v>
      </c>
      <c r="F1077" s="22">
        <v>19</v>
      </c>
      <c r="G1077" s="20" t="s">
        <v>17</v>
      </c>
      <c r="H1077" s="20" t="s">
        <v>1087</v>
      </c>
      <c r="I1077" s="23">
        <f t="shared" si="32"/>
        <v>25.951052631578946</v>
      </c>
      <c r="J1077" s="28">
        <f t="shared" si="33"/>
        <v>0</v>
      </c>
    </row>
    <row r="1078" spans="1:10" ht="15.75" customHeight="1" x14ac:dyDescent="0.3">
      <c r="A1078" s="18">
        <v>45075</v>
      </c>
      <c r="B1078" s="19" t="s">
        <v>15</v>
      </c>
      <c r="C1078" s="20" t="s">
        <v>16</v>
      </c>
      <c r="D1078" s="21">
        <v>177.82</v>
      </c>
      <c r="E1078" s="21">
        <v>75.34</v>
      </c>
      <c r="F1078" s="22">
        <v>2</v>
      </c>
      <c r="G1078" s="20" t="s">
        <v>10</v>
      </c>
      <c r="H1078" s="20" t="s">
        <v>1088</v>
      </c>
      <c r="I1078" s="23">
        <f t="shared" si="32"/>
        <v>88.91</v>
      </c>
      <c r="J1078" s="28">
        <f t="shared" si="33"/>
        <v>1</v>
      </c>
    </row>
    <row r="1079" spans="1:10" ht="15.75" customHeight="1" x14ac:dyDescent="0.3">
      <c r="A1079" s="18">
        <v>45247</v>
      </c>
      <c r="B1079" s="19" t="s">
        <v>12</v>
      </c>
      <c r="C1079" s="20" t="s">
        <v>23</v>
      </c>
      <c r="D1079" s="21">
        <v>373.54</v>
      </c>
      <c r="E1079" s="21">
        <v>237.85</v>
      </c>
      <c r="F1079" s="22">
        <v>33</v>
      </c>
      <c r="G1079" s="20" t="s">
        <v>17</v>
      </c>
      <c r="H1079" s="20" t="s">
        <v>1089</v>
      </c>
      <c r="I1079" s="23">
        <f t="shared" si="32"/>
        <v>11.31939393939394</v>
      </c>
      <c r="J1079" s="28">
        <f t="shared" si="33"/>
        <v>0</v>
      </c>
    </row>
    <row r="1080" spans="1:10" ht="15.75" customHeight="1" x14ac:dyDescent="0.3">
      <c r="A1080" s="18">
        <v>45065</v>
      </c>
      <c r="B1080" s="19" t="s">
        <v>21</v>
      </c>
      <c r="C1080" s="20" t="s">
        <v>9</v>
      </c>
      <c r="D1080" s="21">
        <v>461.37</v>
      </c>
      <c r="E1080" s="21">
        <v>175.91</v>
      </c>
      <c r="F1080" s="22">
        <v>6</v>
      </c>
      <c r="G1080" s="20" t="s">
        <v>10</v>
      </c>
      <c r="H1080" s="20" t="s">
        <v>1090</v>
      </c>
      <c r="I1080" s="23">
        <f t="shared" si="32"/>
        <v>76.894999999999996</v>
      </c>
      <c r="J1080" s="28">
        <f t="shared" si="33"/>
        <v>1</v>
      </c>
    </row>
    <row r="1081" spans="1:10" ht="15.75" customHeight="1" x14ac:dyDescent="0.3">
      <c r="A1081" s="18">
        <v>44985</v>
      </c>
      <c r="B1081" s="19" t="s">
        <v>8</v>
      </c>
      <c r="C1081" s="20" t="s">
        <v>38</v>
      </c>
      <c r="D1081" s="21">
        <v>394.67</v>
      </c>
      <c r="E1081" s="21">
        <v>188.77</v>
      </c>
      <c r="F1081" s="22">
        <v>6</v>
      </c>
      <c r="G1081" s="20" t="s">
        <v>17</v>
      </c>
      <c r="H1081" s="20" t="s">
        <v>1091</v>
      </c>
      <c r="I1081" s="23">
        <f t="shared" si="32"/>
        <v>65.778333333333336</v>
      </c>
      <c r="J1081" s="28">
        <f t="shared" si="33"/>
        <v>0</v>
      </c>
    </row>
    <row r="1082" spans="1:10" ht="15.75" customHeight="1" x14ac:dyDescent="0.3">
      <c r="A1082" s="18">
        <v>45108</v>
      </c>
      <c r="B1082" s="19" t="s">
        <v>21</v>
      </c>
      <c r="C1082" s="20" t="s">
        <v>13</v>
      </c>
      <c r="D1082" s="21">
        <v>282.39999999999998</v>
      </c>
      <c r="E1082" s="21">
        <v>81.59</v>
      </c>
      <c r="F1082" s="22">
        <v>4</v>
      </c>
      <c r="G1082" s="20" t="s">
        <v>10</v>
      </c>
      <c r="H1082" s="20" t="s">
        <v>1092</v>
      </c>
      <c r="I1082" s="23">
        <f t="shared" si="32"/>
        <v>70.599999999999994</v>
      </c>
      <c r="J1082" s="28">
        <f t="shared" si="33"/>
        <v>1</v>
      </c>
    </row>
    <row r="1083" spans="1:10" ht="15.75" customHeight="1" x14ac:dyDescent="0.3">
      <c r="A1083" s="18">
        <v>45202</v>
      </c>
      <c r="B1083" s="19" t="s">
        <v>8</v>
      </c>
      <c r="C1083" s="20" t="s">
        <v>9</v>
      </c>
      <c r="D1083" s="21">
        <v>117.77</v>
      </c>
      <c r="E1083" s="21">
        <v>57.99</v>
      </c>
      <c r="F1083" s="22">
        <v>3</v>
      </c>
      <c r="G1083" s="20" t="s">
        <v>10</v>
      </c>
      <c r="H1083" s="20" t="s">
        <v>1093</v>
      </c>
      <c r="I1083" s="23">
        <f t="shared" si="32"/>
        <v>39.256666666666668</v>
      </c>
      <c r="J1083" s="28">
        <f t="shared" si="33"/>
        <v>1</v>
      </c>
    </row>
    <row r="1084" spans="1:10" ht="15.75" customHeight="1" x14ac:dyDescent="0.3">
      <c r="A1084" s="18">
        <v>45028</v>
      </c>
      <c r="B1084" s="19" t="s">
        <v>12</v>
      </c>
      <c r="C1084" s="20" t="s">
        <v>38</v>
      </c>
      <c r="D1084" s="21">
        <v>485.32</v>
      </c>
      <c r="E1084" s="21">
        <v>143.78</v>
      </c>
      <c r="F1084" s="22">
        <v>25</v>
      </c>
      <c r="G1084" s="20" t="s">
        <v>10</v>
      </c>
      <c r="H1084" s="20" t="s">
        <v>1094</v>
      </c>
      <c r="I1084" s="23">
        <f t="shared" si="32"/>
        <v>19.412800000000001</v>
      </c>
      <c r="J1084" s="28">
        <f t="shared" si="33"/>
        <v>1</v>
      </c>
    </row>
    <row r="1085" spans="1:10" ht="15.75" customHeight="1" x14ac:dyDescent="0.3">
      <c r="A1085" s="18">
        <v>45132</v>
      </c>
      <c r="B1085" s="19" t="s">
        <v>21</v>
      </c>
      <c r="C1085" s="20" t="s">
        <v>9</v>
      </c>
      <c r="D1085" s="21">
        <v>450.54</v>
      </c>
      <c r="E1085" s="21">
        <v>115.82</v>
      </c>
      <c r="F1085" s="22">
        <v>5</v>
      </c>
      <c r="G1085" s="20" t="s">
        <v>10</v>
      </c>
      <c r="H1085" s="20" t="s">
        <v>1095</v>
      </c>
      <c r="I1085" s="23">
        <f t="shared" si="32"/>
        <v>90.108000000000004</v>
      </c>
      <c r="J1085" s="28">
        <f t="shared" si="33"/>
        <v>1</v>
      </c>
    </row>
    <row r="1086" spans="1:10" ht="15.75" customHeight="1" x14ac:dyDescent="0.3">
      <c r="A1086" s="18">
        <v>44993</v>
      </c>
      <c r="B1086" s="19" t="s">
        <v>8</v>
      </c>
      <c r="C1086" s="20" t="s">
        <v>23</v>
      </c>
      <c r="D1086" s="21">
        <v>242.03</v>
      </c>
      <c r="E1086" s="21">
        <v>70.099999999999994</v>
      </c>
      <c r="F1086" s="22">
        <v>21</v>
      </c>
      <c r="G1086" s="20" t="s">
        <v>10</v>
      </c>
      <c r="H1086" s="20" t="s">
        <v>1096</v>
      </c>
      <c r="I1086" s="23">
        <f t="shared" si="32"/>
        <v>11.525238095238095</v>
      </c>
      <c r="J1086" s="28">
        <f t="shared" si="33"/>
        <v>1</v>
      </c>
    </row>
    <row r="1087" spans="1:10" ht="15.75" customHeight="1" x14ac:dyDescent="0.3">
      <c r="A1087" s="18">
        <v>45245</v>
      </c>
      <c r="B1087" s="19" t="s">
        <v>15</v>
      </c>
      <c r="C1087" s="20" t="s">
        <v>16</v>
      </c>
      <c r="D1087" s="21">
        <v>275.77999999999997</v>
      </c>
      <c r="E1087" s="21">
        <v>60.21</v>
      </c>
      <c r="F1087" s="22">
        <v>9</v>
      </c>
      <c r="G1087" s="20" t="s">
        <v>10</v>
      </c>
      <c r="H1087" s="20" t="s">
        <v>1097</v>
      </c>
      <c r="I1087" s="23">
        <f t="shared" si="32"/>
        <v>30.64222222222222</v>
      </c>
      <c r="J1087" s="28">
        <f t="shared" si="33"/>
        <v>1</v>
      </c>
    </row>
    <row r="1088" spans="1:10" ht="15.75" customHeight="1" x14ac:dyDescent="0.3">
      <c r="A1088" s="18">
        <v>44954</v>
      </c>
      <c r="B1088" s="19" t="s">
        <v>15</v>
      </c>
      <c r="C1088" s="20" t="s">
        <v>26</v>
      </c>
      <c r="D1088" s="21">
        <v>142.96</v>
      </c>
      <c r="E1088" s="21">
        <v>118.98</v>
      </c>
      <c r="F1088" s="22">
        <v>2</v>
      </c>
      <c r="G1088" s="20" t="s">
        <v>10</v>
      </c>
      <c r="H1088" s="20" t="s">
        <v>1098</v>
      </c>
      <c r="I1088" s="23">
        <f t="shared" si="32"/>
        <v>71.48</v>
      </c>
      <c r="J1088" s="28">
        <f t="shared" si="33"/>
        <v>1</v>
      </c>
    </row>
    <row r="1089" spans="1:10" ht="15.75" customHeight="1" x14ac:dyDescent="0.3">
      <c r="A1089" s="18">
        <v>45133</v>
      </c>
      <c r="B1089" s="19" t="s">
        <v>15</v>
      </c>
      <c r="C1089" s="20" t="s">
        <v>9</v>
      </c>
      <c r="D1089" s="21">
        <v>232.37</v>
      </c>
      <c r="E1089" s="21">
        <v>67.25</v>
      </c>
      <c r="F1089" s="22">
        <v>2</v>
      </c>
      <c r="G1089" s="20" t="s">
        <v>17</v>
      </c>
      <c r="H1089" s="20" t="s">
        <v>1099</v>
      </c>
      <c r="I1089" s="23">
        <f t="shared" si="32"/>
        <v>116.185</v>
      </c>
      <c r="J1089" s="28">
        <f t="shared" si="33"/>
        <v>0</v>
      </c>
    </row>
    <row r="1090" spans="1:10" ht="15.75" customHeight="1" x14ac:dyDescent="0.3">
      <c r="A1090" s="18">
        <v>45148</v>
      </c>
      <c r="B1090" s="19" t="s">
        <v>21</v>
      </c>
      <c r="C1090" s="20" t="s">
        <v>23</v>
      </c>
      <c r="D1090" s="21">
        <v>368.78</v>
      </c>
      <c r="E1090" s="21">
        <v>97.33</v>
      </c>
      <c r="F1090" s="22">
        <v>15</v>
      </c>
      <c r="G1090" s="20" t="s">
        <v>10</v>
      </c>
      <c r="H1090" s="20" t="s">
        <v>1100</v>
      </c>
      <c r="I1090" s="23">
        <f t="shared" ref="I1090:I1153" si="34">IF(F1090=0, 0, D1090/F1090)</f>
        <v>24.585333333333331</v>
      </c>
      <c r="J1090" s="28">
        <f t="shared" si="33"/>
        <v>1</v>
      </c>
    </row>
    <row r="1091" spans="1:10" ht="15.75" customHeight="1" x14ac:dyDescent="0.3">
      <c r="A1091" s="18">
        <v>45023</v>
      </c>
      <c r="B1091" s="19" t="s">
        <v>8</v>
      </c>
      <c r="C1091" s="20" t="s">
        <v>23</v>
      </c>
      <c r="D1091" s="21">
        <v>62.42</v>
      </c>
      <c r="E1091" s="21">
        <v>30.77</v>
      </c>
      <c r="F1091" s="22">
        <v>4</v>
      </c>
      <c r="G1091" s="20" t="s">
        <v>17</v>
      </c>
      <c r="H1091" s="20" t="s">
        <v>1101</v>
      </c>
      <c r="I1091" s="23">
        <f t="shared" si="34"/>
        <v>15.605</v>
      </c>
      <c r="J1091" s="28">
        <f t="shared" ref="J1091:J1154" si="35">IF(G1091="Returning", 1, 0)</f>
        <v>0</v>
      </c>
    </row>
    <row r="1092" spans="1:10" ht="15.75" customHeight="1" x14ac:dyDescent="0.3">
      <c r="A1092" s="18">
        <v>45102</v>
      </c>
      <c r="B1092" s="19" t="s">
        <v>8</v>
      </c>
      <c r="C1092" s="20" t="s">
        <v>23</v>
      </c>
      <c r="D1092" s="21">
        <v>106.87</v>
      </c>
      <c r="E1092" s="21">
        <v>45.92</v>
      </c>
      <c r="F1092" s="22">
        <v>1</v>
      </c>
      <c r="G1092" s="20" t="s">
        <v>17</v>
      </c>
      <c r="H1092" s="20" t="s">
        <v>1102</v>
      </c>
      <c r="I1092" s="23">
        <f t="shared" si="34"/>
        <v>106.87</v>
      </c>
      <c r="J1092" s="28">
        <f t="shared" si="35"/>
        <v>0</v>
      </c>
    </row>
    <row r="1093" spans="1:10" ht="15.75" customHeight="1" x14ac:dyDescent="0.3">
      <c r="A1093" s="18">
        <v>45007</v>
      </c>
      <c r="B1093" s="19" t="s">
        <v>21</v>
      </c>
      <c r="C1093" s="20" t="s">
        <v>26</v>
      </c>
      <c r="D1093" s="21">
        <v>155.57</v>
      </c>
      <c r="E1093" s="21">
        <v>58.16</v>
      </c>
      <c r="F1093" s="22">
        <v>2</v>
      </c>
      <c r="G1093" s="20" t="s">
        <v>17</v>
      </c>
      <c r="H1093" s="20" t="s">
        <v>1103</v>
      </c>
      <c r="I1093" s="23">
        <f t="shared" si="34"/>
        <v>77.784999999999997</v>
      </c>
      <c r="J1093" s="28">
        <f t="shared" si="35"/>
        <v>0</v>
      </c>
    </row>
    <row r="1094" spans="1:10" ht="15.75" customHeight="1" x14ac:dyDescent="0.3">
      <c r="A1094" s="18">
        <v>45057</v>
      </c>
      <c r="B1094" s="19" t="s">
        <v>21</v>
      </c>
      <c r="C1094" s="20" t="s">
        <v>16</v>
      </c>
      <c r="D1094" s="21">
        <v>389.03</v>
      </c>
      <c r="E1094" s="21">
        <v>224.6</v>
      </c>
      <c r="F1094" s="22">
        <v>30</v>
      </c>
      <c r="G1094" s="20" t="s">
        <v>17</v>
      </c>
      <c r="H1094" s="20" t="s">
        <v>1104</v>
      </c>
      <c r="I1094" s="23">
        <f t="shared" si="34"/>
        <v>12.967666666666666</v>
      </c>
      <c r="J1094" s="28">
        <f t="shared" si="35"/>
        <v>0</v>
      </c>
    </row>
    <row r="1095" spans="1:10" ht="15.75" customHeight="1" x14ac:dyDescent="0.3">
      <c r="A1095" s="18">
        <v>44963</v>
      </c>
      <c r="B1095" s="19" t="s">
        <v>12</v>
      </c>
      <c r="C1095" s="20" t="s">
        <v>38</v>
      </c>
      <c r="D1095" s="21">
        <v>420.67</v>
      </c>
      <c r="E1095" s="21">
        <v>360.92</v>
      </c>
      <c r="F1095" s="22">
        <v>4</v>
      </c>
      <c r="G1095" s="20" t="s">
        <v>17</v>
      </c>
      <c r="H1095" s="20" t="s">
        <v>1105</v>
      </c>
      <c r="I1095" s="23">
        <f t="shared" si="34"/>
        <v>105.1675</v>
      </c>
      <c r="J1095" s="28">
        <f t="shared" si="35"/>
        <v>0</v>
      </c>
    </row>
    <row r="1096" spans="1:10" ht="15.75" customHeight="1" x14ac:dyDescent="0.3">
      <c r="A1096" s="18">
        <v>45006</v>
      </c>
      <c r="B1096" s="19" t="s">
        <v>15</v>
      </c>
      <c r="C1096" s="20" t="s">
        <v>23</v>
      </c>
      <c r="D1096" s="21">
        <v>438.15</v>
      </c>
      <c r="E1096" s="21">
        <v>108.48</v>
      </c>
      <c r="F1096" s="22">
        <v>17</v>
      </c>
      <c r="G1096" s="20" t="s">
        <v>17</v>
      </c>
      <c r="H1096" s="20" t="s">
        <v>1106</v>
      </c>
      <c r="I1096" s="23">
        <f t="shared" si="34"/>
        <v>25.773529411764706</v>
      </c>
      <c r="J1096" s="28">
        <f t="shared" si="35"/>
        <v>0</v>
      </c>
    </row>
    <row r="1097" spans="1:10" ht="15.75" customHeight="1" x14ac:dyDescent="0.3">
      <c r="A1097" s="18">
        <v>45197</v>
      </c>
      <c r="B1097" s="19" t="s">
        <v>15</v>
      </c>
      <c r="C1097" s="20" t="s">
        <v>16</v>
      </c>
      <c r="D1097" s="21">
        <v>322.69</v>
      </c>
      <c r="E1097" s="21">
        <v>286.73</v>
      </c>
      <c r="F1097" s="22">
        <v>5</v>
      </c>
      <c r="G1097" s="20" t="s">
        <v>17</v>
      </c>
      <c r="H1097" s="20" t="s">
        <v>1107</v>
      </c>
      <c r="I1097" s="23">
        <f t="shared" si="34"/>
        <v>64.537999999999997</v>
      </c>
      <c r="J1097" s="28">
        <f t="shared" si="35"/>
        <v>0</v>
      </c>
    </row>
    <row r="1098" spans="1:10" ht="15.75" customHeight="1" x14ac:dyDescent="0.3">
      <c r="A1098" s="18">
        <v>45275</v>
      </c>
      <c r="B1098" s="19" t="s">
        <v>21</v>
      </c>
      <c r="C1098" s="20" t="s">
        <v>26</v>
      </c>
      <c r="D1098" s="21">
        <v>167.74</v>
      </c>
      <c r="E1098" s="21">
        <v>93.32</v>
      </c>
      <c r="F1098" s="22">
        <v>2</v>
      </c>
      <c r="G1098" s="20" t="s">
        <v>10</v>
      </c>
      <c r="H1098" s="20" t="s">
        <v>1108</v>
      </c>
      <c r="I1098" s="23">
        <f t="shared" si="34"/>
        <v>83.87</v>
      </c>
      <c r="J1098" s="28">
        <f t="shared" si="35"/>
        <v>1</v>
      </c>
    </row>
    <row r="1099" spans="1:10" ht="15.75" customHeight="1" x14ac:dyDescent="0.3">
      <c r="A1099" s="18">
        <v>45178</v>
      </c>
      <c r="B1099" s="19" t="s">
        <v>21</v>
      </c>
      <c r="C1099" s="20" t="s">
        <v>26</v>
      </c>
      <c r="D1099" s="21">
        <v>485.6</v>
      </c>
      <c r="E1099" s="21">
        <v>97.43</v>
      </c>
      <c r="F1099" s="22">
        <v>5</v>
      </c>
      <c r="G1099" s="20" t="s">
        <v>10</v>
      </c>
      <c r="H1099" s="20" t="s">
        <v>1109</v>
      </c>
      <c r="I1099" s="23">
        <f t="shared" si="34"/>
        <v>97.12</v>
      </c>
      <c r="J1099" s="28">
        <f t="shared" si="35"/>
        <v>1</v>
      </c>
    </row>
    <row r="1100" spans="1:10" ht="15.75" customHeight="1" x14ac:dyDescent="0.3">
      <c r="A1100" s="18">
        <v>44976</v>
      </c>
      <c r="B1100" s="19" t="s">
        <v>15</v>
      </c>
      <c r="C1100" s="20" t="s">
        <v>38</v>
      </c>
      <c r="D1100" s="21">
        <v>17.62</v>
      </c>
      <c r="E1100" s="21">
        <v>5.35</v>
      </c>
      <c r="F1100" s="22">
        <v>1</v>
      </c>
      <c r="G1100" s="20" t="s">
        <v>10</v>
      </c>
      <c r="H1100" s="20" t="s">
        <v>1110</v>
      </c>
      <c r="I1100" s="23">
        <f t="shared" si="34"/>
        <v>17.62</v>
      </c>
      <c r="J1100" s="28">
        <f t="shared" si="35"/>
        <v>1</v>
      </c>
    </row>
    <row r="1101" spans="1:10" ht="15.75" customHeight="1" x14ac:dyDescent="0.3">
      <c r="A1101" s="18">
        <v>45002</v>
      </c>
      <c r="B1101" s="19" t="s">
        <v>15</v>
      </c>
      <c r="C1101" s="20" t="s">
        <v>13</v>
      </c>
      <c r="D1101" s="21">
        <v>16.53</v>
      </c>
      <c r="E1101" s="21">
        <v>8.39</v>
      </c>
      <c r="F1101" s="22">
        <v>0</v>
      </c>
      <c r="G1101" s="20" t="s">
        <v>10</v>
      </c>
      <c r="H1101" s="20" t="s">
        <v>1111</v>
      </c>
      <c r="I1101" s="23">
        <f t="shared" si="34"/>
        <v>0</v>
      </c>
      <c r="J1101" s="28">
        <f t="shared" si="35"/>
        <v>1</v>
      </c>
    </row>
    <row r="1102" spans="1:10" ht="15.75" customHeight="1" x14ac:dyDescent="0.3">
      <c r="A1102" s="18">
        <v>45058</v>
      </c>
      <c r="B1102" s="19" t="s">
        <v>15</v>
      </c>
      <c r="C1102" s="20" t="s">
        <v>16</v>
      </c>
      <c r="D1102" s="21">
        <v>339.64</v>
      </c>
      <c r="E1102" s="21">
        <v>102.81</v>
      </c>
      <c r="F1102" s="22">
        <v>6</v>
      </c>
      <c r="G1102" s="20" t="s">
        <v>17</v>
      </c>
      <c r="H1102" s="20" t="s">
        <v>1112</v>
      </c>
      <c r="I1102" s="23">
        <f t="shared" si="34"/>
        <v>56.606666666666662</v>
      </c>
      <c r="J1102" s="28">
        <f t="shared" si="35"/>
        <v>0</v>
      </c>
    </row>
    <row r="1103" spans="1:10" ht="15.75" customHeight="1" x14ac:dyDescent="0.3">
      <c r="A1103" s="18">
        <v>45185</v>
      </c>
      <c r="B1103" s="19" t="s">
        <v>12</v>
      </c>
      <c r="C1103" s="20" t="s">
        <v>38</v>
      </c>
      <c r="D1103" s="21">
        <v>137.59</v>
      </c>
      <c r="E1103" s="21">
        <v>85.3</v>
      </c>
      <c r="F1103" s="22">
        <v>3</v>
      </c>
      <c r="G1103" s="20" t="s">
        <v>17</v>
      </c>
      <c r="H1103" s="20" t="s">
        <v>1113</v>
      </c>
      <c r="I1103" s="23">
        <f t="shared" si="34"/>
        <v>45.863333333333337</v>
      </c>
      <c r="J1103" s="28">
        <f t="shared" si="35"/>
        <v>0</v>
      </c>
    </row>
    <row r="1104" spans="1:10" ht="15.75" customHeight="1" x14ac:dyDescent="0.3">
      <c r="A1104" s="18">
        <v>45232</v>
      </c>
      <c r="B1104" s="19" t="s">
        <v>15</v>
      </c>
      <c r="C1104" s="20" t="s">
        <v>23</v>
      </c>
      <c r="D1104" s="21">
        <v>141.19999999999999</v>
      </c>
      <c r="E1104" s="21">
        <v>84.29</v>
      </c>
      <c r="F1104" s="22">
        <v>8</v>
      </c>
      <c r="G1104" s="20" t="s">
        <v>10</v>
      </c>
      <c r="H1104" s="20" t="s">
        <v>1114</v>
      </c>
      <c r="I1104" s="23">
        <f t="shared" si="34"/>
        <v>17.649999999999999</v>
      </c>
      <c r="J1104" s="28">
        <f t="shared" si="35"/>
        <v>1</v>
      </c>
    </row>
    <row r="1105" spans="1:10" ht="15.75" customHeight="1" x14ac:dyDescent="0.3">
      <c r="A1105" s="18">
        <v>45030</v>
      </c>
      <c r="B1105" s="19" t="s">
        <v>8</v>
      </c>
      <c r="C1105" s="20" t="s">
        <v>16</v>
      </c>
      <c r="D1105" s="21">
        <v>317.5</v>
      </c>
      <c r="E1105" s="21">
        <v>254.61</v>
      </c>
      <c r="F1105" s="22">
        <v>8</v>
      </c>
      <c r="G1105" s="20" t="s">
        <v>17</v>
      </c>
      <c r="H1105" s="20" t="s">
        <v>1115</v>
      </c>
      <c r="I1105" s="23">
        <f t="shared" si="34"/>
        <v>39.6875</v>
      </c>
      <c r="J1105" s="28">
        <f t="shared" si="35"/>
        <v>0</v>
      </c>
    </row>
    <row r="1106" spans="1:10" ht="15.75" customHeight="1" x14ac:dyDescent="0.3">
      <c r="A1106" s="18">
        <v>45222</v>
      </c>
      <c r="B1106" s="19" t="s">
        <v>8</v>
      </c>
      <c r="C1106" s="20" t="s">
        <v>26</v>
      </c>
      <c r="D1106" s="21">
        <v>198.97</v>
      </c>
      <c r="E1106" s="21">
        <v>44.13</v>
      </c>
      <c r="F1106" s="22">
        <v>4</v>
      </c>
      <c r="G1106" s="20" t="s">
        <v>17</v>
      </c>
      <c r="H1106" s="20" t="s">
        <v>1116</v>
      </c>
      <c r="I1106" s="23">
        <f t="shared" si="34"/>
        <v>49.7425</v>
      </c>
      <c r="J1106" s="28">
        <f t="shared" si="35"/>
        <v>0</v>
      </c>
    </row>
    <row r="1107" spans="1:10" ht="15.75" customHeight="1" x14ac:dyDescent="0.3">
      <c r="A1107" s="18">
        <v>44936</v>
      </c>
      <c r="B1107" s="19" t="s">
        <v>12</v>
      </c>
      <c r="C1107" s="20" t="s">
        <v>9</v>
      </c>
      <c r="D1107" s="21">
        <v>32.28</v>
      </c>
      <c r="E1107" s="21">
        <v>8.23</v>
      </c>
      <c r="F1107" s="22">
        <v>0</v>
      </c>
      <c r="G1107" s="20" t="s">
        <v>17</v>
      </c>
      <c r="H1107" s="20" t="s">
        <v>1117</v>
      </c>
      <c r="I1107" s="23">
        <f t="shared" si="34"/>
        <v>0</v>
      </c>
      <c r="J1107" s="28">
        <f t="shared" si="35"/>
        <v>0</v>
      </c>
    </row>
    <row r="1108" spans="1:10" ht="15.75" customHeight="1" x14ac:dyDescent="0.3">
      <c r="A1108" s="18">
        <v>44948</v>
      </c>
      <c r="B1108" s="19" t="s">
        <v>21</v>
      </c>
      <c r="C1108" s="20" t="s">
        <v>23</v>
      </c>
      <c r="D1108" s="21">
        <v>161.85</v>
      </c>
      <c r="E1108" s="21">
        <v>39.909999999999997</v>
      </c>
      <c r="F1108" s="22">
        <v>5</v>
      </c>
      <c r="G1108" s="20" t="s">
        <v>10</v>
      </c>
      <c r="H1108" s="20" t="s">
        <v>1118</v>
      </c>
      <c r="I1108" s="23">
        <f t="shared" si="34"/>
        <v>32.369999999999997</v>
      </c>
      <c r="J1108" s="28">
        <f t="shared" si="35"/>
        <v>1</v>
      </c>
    </row>
    <row r="1109" spans="1:10" ht="15.75" customHeight="1" x14ac:dyDescent="0.3">
      <c r="A1109" s="18">
        <v>45110</v>
      </c>
      <c r="B1109" s="19" t="s">
        <v>15</v>
      </c>
      <c r="C1109" s="20" t="s">
        <v>13</v>
      </c>
      <c r="D1109" s="21">
        <v>275.12</v>
      </c>
      <c r="E1109" s="21">
        <v>73.37</v>
      </c>
      <c r="F1109" s="22">
        <v>4</v>
      </c>
      <c r="G1109" s="20" t="s">
        <v>17</v>
      </c>
      <c r="H1109" s="20" t="s">
        <v>1119</v>
      </c>
      <c r="I1109" s="23">
        <f t="shared" si="34"/>
        <v>68.78</v>
      </c>
      <c r="J1109" s="28">
        <f t="shared" si="35"/>
        <v>0</v>
      </c>
    </row>
    <row r="1110" spans="1:10" ht="15.75" customHeight="1" x14ac:dyDescent="0.3">
      <c r="A1110" s="18">
        <v>45199</v>
      </c>
      <c r="B1110" s="19" t="s">
        <v>8</v>
      </c>
      <c r="C1110" s="20" t="s">
        <v>38</v>
      </c>
      <c r="D1110" s="21">
        <v>396.09</v>
      </c>
      <c r="E1110" s="21">
        <v>103.78</v>
      </c>
      <c r="F1110" s="22">
        <v>7</v>
      </c>
      <c r="G1110" s="20" t="s">
        <v>10</v>
      </c>
      <c r="H1110" s="20" t="s">
        <v>1120</v>
      </c>
      <c r="I1110" s="23">
        <f t="shared" si="34"/>
        <v>56.584285714285713</v>
      </c>
      <c r="J1110" s="28">
        <f t="shared" si="35"/>
        <v>1</v>
      </c>
    </row>
    <row r="1111" spans="1:10" ht="15.75" customHeight="1" x14ac:dyDescent="0.3">
      <c r="A1111" s="18">
        <v>45092</v>
      </c>
      <c r="B1111" s="19" t="s">
        <v>21</v>
      </c>
      <c r="C1111" s="20" t="s">
        <v>26</v>
      </c>
      <c r="D1111" s="21">
        <v>455.65</v>
      </c>
      <c r="E1111" s="21">
        <v>350.49</v>
      </c>
      <c r="F1111" s="22">
        <v>19</v>
      </c>
      <c r="G1111" s="20" t="s">
        <v>10</v>
      </c>
      <c r="H1111" s="20" t="s">
        <v>1121</v>
      </c>
      <c r="I1111" s="23">
        <f t="shared" si="34"/>
        <v>23.981578947368419</v>
      </c>
      <c r="J1111" s="28">
        <f t="shared" si="35"/>
        <v>1</v>
      </c>
    </row>
    <row r="1112" spans="1:10" ht="15.75" customHeight="1" x14ac:dyDescent="0.3">
      <c r="A1112" s="18">
        <v>45204</v>
      </c>
      <c r="B1112" s="19" t="s">
        <v>12</v>
      </c>
      <c r="C1112" s="20" t="s">
        <v>16</v>
      </c>
      <c r="D1112" s="21">
        <v>187.7</v>
      </c>
      <c r="E1112" s="21">
        <v>58.46</v>
      </c>
      <c r="F1112" s="22">
        <v>3</v>
      </c>
      <c r="G1112" s="20" t="s">
        <v>17</v>
      </c>
      <c r="H1112" s="20" t="s">
        <v>1122</v>
      </c>
      <c r="I1112" s="23">
        <f t="shared" si="34"/>
        <v>62.566666666666663</v>
      </c>
      <c r="J1112" s="28">
        <f t="shared" si="35"/>
        <v>0</v>
      </c>
    </row>
    <row r="1113" spans="1:10" ht="15.75" customHeight="1" x14ac:dyDescent="0.3">
      <c r="A1113" s="18">
        <v>45182</v>
      </c>
      <c r="B1113" s="19" t="s">
        <v>15</v>
      </c>
      <c r="C1113" s="20" t="s">
        <v>23</v>
      </c>
      <c r="D1113" s="21">
        <v>12.93</v>
      </c>
      <c r="E1113" s="21">
        <v>10.19</v>
      </c>
      <c r="F1113" s="22">
        <v>0</v>
      </c>
      <c r="G1113" s="20" t="s">
        <v>17</v>
      </c>
      <c r="H1113" s="20" t="s">
        <v>1123</v>
      </c>
      <c r="I1113" s="23">
        <f t="shared" si="34"/>
        <v>0</v>
      </c>
      <c r="J1113" s="28">
        <f t="shared" si="35"/>
        <v>0</v>
      </c>
    </row>
    <row r="1114" spans="1:10" ht="15.75" customHeight="1" x14ac:dyDescent="0.3">
      <c r="A1114" s="18">
        <v>45146</v>
      </c>
      <c r="B1114" s="19" t="s">
        <v>21</v>
      </c>
      <c r="C1114" s="20" t="s">
        <v>9</v>
      </c>
      <c r="D1114" s="21">
        <v>97.03</v>
      </c>
      <c r="E1114" s="21">
        <v>19.72</v>
      </c>
      <c r="F1114" s="22">
        <v>3</v>
      </c>
      <c r="G1114" s="20" t="s">
        <v>17</v>
      </c>
      <c r="H1114" s="20" t="s">
        <v>1124</v>
      </c>
      <c r="I1114" s="23">
        <f t="shared" si="34"/>
        <v>32.343333333333334</v>
      </c>
      <c r="J1114" s="28">
        <f t="shared" si="35"/>
        <v>0</v>
      </c>
    </row>
    <row r="1115" spans="1:10" ht="15.75" customHeight="1" x14ac:dyDescent="0.3">
      <c r="A1115" s="18">
        <v>44976</v>
      </c>
      <c r="B1115" s="19" t="s">
        <v>15</v>
      </c>
      <c r="C1115" s="20" t="s">
        <v>16</v>
      </c>
      <c r="D1115" s="21">
        <v>289.66000000000003</v>
      </c>
      <c r="E1115" s="21">
        <v>108.84</v>
      </c>
      <c r="F1115" s="22">
        <v>2</v>
      </c>
      <c r="G1115" s="20" t="s">
        <v>10</v>
      </c>
      <c r="H1115" s="20" t="s">
        <v>1125</v>
      </c>
      <c r="I1115" s="23">
        <f t="shared" si="34"/>
        <v>144.83000000000001</v>
      </c>
      <c r="J1115" s="28">
        <f t="shared" si="35"/>
        <v>1</v>
      </c>
    </row>
    <row r="1116" spans="1:10" ht="15.75" customHeight="1" x14ac:dyDescent="0.3">
      <c r="A1116" s="18">
        <v>45025</v>
      </c>
      <c r="B1116" s="19" t="s">
        <v>12</v>
      </c>
      <c r="C1116" s="20" t="s">
        <v>13</v>
      </c>
      <c r="D1116" s="21">
        <v>80.83</v>
      </c>
      <c r="E1116" s="21">
        <v>29.11</v>
      </c>
      <c r="F1116" s="22">
        <v>1</v>
      </c>
      <c r="G1116" s="20" t="s">
        <v>10</v>
      </c>
      <c r="H1116" s="20" t="s">
        <v>1126</v>
      </c>
      <c r="I1116" s="23">
        <f t="shared" si="34"/>
        <v>80.83</v>
      </c>
      <c r="J1116" s="28">
        <f t="shared" si="35"/>
        <v>1</v>
      </c>
    </row>
    <row r="1117" spans="1:10" ht="15.75" customHeight="1" x14ac:dyDescent="0.3">
      <c r="A1117" s="18">
        <v>44987</v>
      </c>
      <c r="B1117" s="19" t="s">
        <v>21</v>
      </c>
      <c r="C1117" s="20" t="s">
        <v>13</v>
      </c>
      <c r="D1117" s="21">
        <v>491.72</v>
      </c>
      <c r="E1117" s="21">
        <v>470.92</v>
      </c>
      <c r="F1117" s="22">
        <v>19</v>
      </c>
      <c r="G1117" s="20" t="s">
        <v>10</v>
      </c>
      <c r="H1117" s="20" t="s">
        <v>1127</v>
      </c>
      <c r="I1117" s="23">
        <f t="shared" si="34"/>
        <v>25.880000000000003</v>
      </c>
      <c r="J1117" s="28">
        <f t="shared" si="35"/>
        <v>1</v>
      </c>
    </row>
    <row r="1118" spans="1:10" ht="15.75" customHeight="1" x14ac:dyDescent="0.3">
      <c r="A1118" s="18">
        <v>45014</v>
      </c>
      <c r="B1118" s="19" t="s">
        <v>15</v>
      </c>
      <c r="C1118" s="20" t="s">
        <v>13</v>
      </c>
      <c r="D1118" s="21">
        <v>164.93</v>
      </c>
      <c r="E1118" s="21">
        <v>39.64</v>
      </c>
      <c r="F1118" s="22">
        <v>6</v>
      </c>
      <c r="G1118" s="20" t="s">
        <v>10</v>
      </c>
      <c r="H1118" s="20" t="s">
        <v>1128</v>
      </c>
      <c r="I1118" s="23">
        <f t="shared" si="34"/>
        <v>27.488333333333333</v>
      </c>
      <c r="J1118" s="28">
        <f t="shared" si="35"/>
        <v>1</v>
      </c>
    </row>
    <row r="1119" spans="1:10" ht="15.75" customHeight="1" x14ac:dyDescent="0.3">
      <c r="A1119" s="18">
        <v>45284</v>
      </c>
      <c r="B1119" s="19" t="s">
        <v>15</v>
      </c>
      <c r="C1119" s="20" t="s">
        <v>23</v>
      </c>
      <c r="D1119" s="21">
        <v>241.38</v>
      </c>
      <c r="E1119" s="21">
        <v>75.7</v>
      </c>
      <c r="F1119" s="22">
        <v>4</v>
      </c>
      <c r="G1119" s="20" t="s">
        <v>10</v>
      </c>
      <c r="H1119" s="20" t="s">
        <v>1129</v>
      </c>
      <c r="I1119" s="23">
        <f t="shared" si="34"/>
        <v>60.344999999999999</v>
      </c>
      <c r="J1119" s="28">
        <f t="shared" si="35"/>
        <v>1</v>
      </c>
    </row>
    <row r="1120" spans="1:10" ht="15.75" customHeight="1" x14ac:dyDescent="0.3">
      <c r="A1120" s="18">
        <v>45246</v>
      </c>
      <c r="B1120" s="19" t="s">
        <v>8</v>
      </c>
      <c r="C1120" s="20" t="s">
        <v>16</v>
      </c>
      <c r="D1120" s="21">
        <v>78.39</v>
      </c>
      <c r="E1120" s="21">
        <v>29.54</v>
      </c>
      <c r="F1120" s="22">
        <v>1</v>
      </c>
      <c r="G1120" s="20" t="s">
        <v>17</v>
      </c>
      <c r="H1120" s="20" t="s">
        <v>1130</v>
      </c>
      <c r="I1120" s="23">
        <f t="shared" si="34"/>
        <v>78.39</v>
      </c>
      <c r="J1120" s="28">
        <f t="shared" si="35"/>
        <v>0</v>
      </c>
    </row>
    <row r="1121" spans="1:10" ht="15.75" customHeight="1" x14ac:dyDescent="0.3">
      <c r="A1121" s="18">
        <v>44995</v>
      </c>
      <c r="B1121" s="19" t="s">
        <v>21</v>
      </c>
      <c r="C1121" s="20" t="s">
        <v>38</v>
      </c>
      <c r="D1121" s="21">
        <v>427.77</v>
      </c>
      <c r="E1121" s="21">
        <v>388.26</v>
      </c>
      <c r="F1121" s="22">
        <v>6</v>
      </c>
      <c r="G1121" s="20" t="s">
        <v>10</v>
      </c>
      <c r="H1121" s="20" t="s">
        <v>1131</v>
      </c>
      <c r="I1121" s="23">
        <f t="shared" si="34"/>
        <v>71.295000000000002</v>
      </c>
      <c r="J1121" s="28">
        <f t="shared" si="35"/>
        <v>1</v>
      </c>
    </row>
    <row r="1122" spans="1:10" ht="15.75" customHeight="1" x14ac:dyDescent="0.3">
      <c r="A1122" s="18">
        <v>45112</v>
      </c>
      <c r="B1122" s="19" t="s">
        <v>8</v>
      </c>
      <c r="C1122" s="20" t="s">
        <v>16</v>
      </c>
      <c r="D1122" s="21">
        <v>286.08</v>
      </c>
      <c r="E1122" s="21">
        <v>224.59</v>
      </c>
      <c r="F1122" s="22">
        <v>14</v>
      </c>
      <c r="G1122" s="20" t="s">
        <v>10</v>
      </c>
      <c r="H1122" s="20" t="s">
        <v>1132</v>
      </c>
      <c r="I1122" s="23">
        <f t="shared" si="34"/>
        <v>20.434285714285714</v>
      </c>
      <c r="J1122" s="28">
        <f t="shared" si="35"/>
        <v>1</v>
      </c>
    </row>
    <row r="1123" spans="1:10" ht="15.75" customHeight="1" x14ac:dyDescent="0.3">
      <c r="A1123" s="18">
        <v>45010</v>
      </c>
      <c r="B1123" s="19" t="s">
        <v>15</v>
      </c>
      <c r="C1123" s="20" t="s">
        <v>16</v>
      </c>
      <c r="D1123" s="21">
        <v>486.31</v>
      </c>
      <c r="E1123" s="21">
        <v>406.49</v>
      </c>
      <c r="F1123" s="22">
        <v>6</v>
      </c>
      <c r="G1123" s="20" t="s">
        <v>10</v>
      </c>
      <c r="H1123" s="20" t="s">
        <v>1133</v>
      </c>
      <c r="I1123" s="23">
        <f t="shared" si="34"/>
        <v>81.051666666666662</v>
      </c>
      <c r="J1123" s="28">
        <f t="shared" si="35"/>
        <v>1</v>
      </c>
    </row>
    <row r="1124" spans="1:10" ht="15.75" customHeight="1" x14ac:dyDescent="0.3">
      <c r="A1124" s="18">
        <v>45193</v>
      </c>
      <c r="B1124" s="19" t="s">
        <v>12</v>
      </c>
      <c r="C1124" s="20" t="s">
        <v>26</v>
      </c>
      <c r="D1124" s="21">
        <v>18.329999999999998</v>
      </c>
      <c r="E1124" s="21">
        <v>4.34</v>
      </c>
      <c r="F1124" s="22">
        <v>0</v>
      </c>
      <c r="G1124" s="20" t="s">
        <v>10</v>
      </c>
      <c r="H1124" s="20" t="s">
        <v>1134</v>
      </c>
      <c r="I1124" s="23">
        <f t="shared" si="34"/>
        <v>0</v>
      </c>
      <c r="J1124" s="28">
        <f t="shared" si="35"/>
        <v>1</v>
      </c>
    </row>
    <row r="1125" spans="1:10" ht="15.75" customHeight="1" x14ac:dyDescent="0.3">
      <c r="A1125" s="18">
        <v>45039</v>
      </c>
      <c r="B1125" s="19" t="s">
        <v>21</v>
      </c>
      <c r="C1125" s="20" t="s">
        <v>26</v>
      </c>
      <c r="D1125" s="21">
        <v>184.63</v>
      </c>
      <c r="E1125" s="21">
        <v>76.849999999999994</v>
      </c>
      <c r="F1125" s="22">
        <v>2</v>
      </c>
      <c r="G1125" s="20" t="s">
        <v>10</v>
      </c>
      <c r="H1125" s="20" t="s">
        <v>1135</v>
      </c>
      <c r="I1125" s="23">
        <f t="shared" si="34"/>
        <v>92.314999999999998</v>
      </c>
      <c r="J1125" s="28">
        <f t="shared" si="35"/>
        <v>1</v>
      </c>
    </row>
    <row r="1126" spans="1:10" ht="15.75" customHeight="1" x14ac:dyDescent="0.3">
      <c r="A1126" s="18">
        <v>45267</v>
      </c>
      <c r="B1126" s="19" t="s">
        <v>12</v>
      </c>
      <c r="C1126" s="20" t="s">
        <v>9</v>
      </c>
      <c r="D1126" s="21">
        <v>447.31</v>
      </c>
      <c r="E1126" s="21">
        <v>127.75</v>
      </c>
      <c r="F1126" s="22">
        <v>7</v>
      </c>
      <c r="G1126" s="20" t="s">
        <v>17</v>
      </c>
      <c r="H1126" s="20" t="s">
        <v>1136</v>
      </c>
      <c r="I1126" s="23">
        <f t="shared" si="34"/>
        <v>63.901428571428575</v>
      </c>
      <c r="J1126" s="28">
        <f t="shared" si="35"/>
        <v>0</v>
      </c>
    </row>
    <row r="1127" spans="1:10" ht="15.75" customHeight="1" x14ac:dyDescent="0.3">
      <c r="A1127" s="18">
        <v>45215</v>
      </c>
      <c r="B1127" s="19" t="s">
        <v>15</v>
      </c>
      <c r="C1127" s="20" t="s">
        <v>9</v>
      </c>
      <c r="D1127" s="21">
        <v>115.47</v>
      </c>
      <c r="E1127" s="21">
        <v>26.9</v>
      </c>
      <c r="F1127" s="22">
        <v>1</v>
      </c>
      <c r="G1127" s="20" t="s">
        <v>17</v>
      </c>
      <c r="H1127" s="20" t="s">
        <v>1137</v>
      </c>
      <c r="I1127" s="23">
        <f t="shared" si="34"/>
        <v>115.47</v>
      </c>
      <c r="J1127" s="28">
        <f t="shared" si="35"/>
        <v>0</v>
      </c>
    </row>
    <row r="1128" spans="1:10" ht="15.75" customHeight="1" x14ac:dyDescent="0.3">
      <c r="A1128" s="18">
        <v>45168</v>
      </c>
      <c r="B1128" s="19" t="s">
        <v>15</v>
      </c>
      <c r="C1128" s="20" t="s">
        <v>23</v>
      </c>
      <c r="D1128" s="21">
        <v>186.95</v>
      </c>
      <c r="E1128" s="21">
        <v>88.96</v>
      </c>
      <c r="F1128" s="22">
        <v>4</v>
      </c>
      <c r="G1128" s="20" t="s">
        <v>10</v>
      </c>
      <c r="H1128" s="20" t="s">
        <v>1138</v>
      </c>
      <c r="I1128" s="23">
        <f t="shared" si="34"/>
        <v>46.737499999999997</v>
      </c>
      <c r="J1128" s="28">
        <f t="shared" si="35"/>
        <v>1</v>
      </c>
    </row>
    <row r="1129" spans="1:10" ht="15.75" customHeight="1" x14ac:dyDescent="0.3">
      <c r="A1129" s="18">
        <v>45036</v>
      </c>
      <c r="B1129" s="19" t="s">
        <v>12</v>
      </c>
      <c r="C1129" s="20" t="s">
        <v>23</v>
      </c>
      <c r="D1129" s="21">
        <v>349.85</v>
      </c>
      <c r="E1129" s="21">
        <v>169.64</v>
      </c>
      <c r="F1129" s="22">
        <v>19</v>
      </c>
      <c r="G1129" s="20" t="s">
        <v>10</v>
      </c>
      <c r="H1129" s="20" t="s">
        <v>1139</v>
      </c>
      <c r="I1129" s="23">
        <f t="shared" si="34"/>
        <v>18.413157894736845</v>
      </c>
      <c r="J1129" s="28">
        <f t="shared" si="35"/>
        <v>1</v>
      </c>
    </row>
    <row r="1130" spans="1:10" ht="15.75" customHeight="1" x14ac:dyDescent="0.3">
      <c r="A1130" s="18">
        <v>45075</v>
      </c>
      <c r="B1130" s="19" t="s">
        <v>15</v>
      </c>
      <c r="C1130" s="20" t="s">
        <v>9</v>
      </c>
      <c r="D1130" s="21">
        <v>207.5</v>
      </c>
      <c r="E1130" s="21">
        <v>42.8</v>
      </c>
      <c r="F1130" s="22">
        <v>3</v>
      </c>
      <c r="G1130" s="20" t="s">
        <v>10</v>
      </c>
      <c r="H1130" s="20" t="s">
        <v>1140</v>
      </c>
      <c r="I1130" s="23">
        <f t="shared" si="34"/>
        <v>69.166666666666671</v>
      </c>
      <c r="J1130" s="28">
        <f t="shared" si="35"/>
        <v>1</v>
      </c>
    </row>
    <row r="1131" spans="1:10" ht="15.75" customHeight="1" x14ac:dyDescent="0.3">
      <c r="A1131" s="18">
        <v>45113</v>
      </c>
      <c r="B1131" s="19" t="s">
        <v>21</v>
      </c>
      <c r="C1131" s="20" t="s">
        <v>16</v>
      </c>
      <c r="D1131" s="21">
        <v>367.55</v>
      </c>
      <c r="E1131" s="21">
        <v>132.99</v>
      </c>
      <c r="F1131" s="22">
        <v>3</v>
      </c>
      <c r="G1131" s="20" t="s">
        <v>10</v>
      </c>
      <c r="H1131" s="20" t="s">
        <v>1141</v>
      </c>
      <c r="I1131" s="23">
        <f t="shared" si="34"/>
        <v>122.51666666666667</v>
      </c>
      <c r="J1131" s="28">
        <f t="shared" si="35"/>
        <v>1</v>
      </c>
    </row>
    <row r="1132" spans="1:10" ht="15.75" customHeight="1" x14ac:dyDescent="0.3">
      <c r="A1132" s="18">
        <v>45027</v>
      </c>
      <c r="B1132" s="19" t="s">
        <v>21</v>
      </c>
      <c r="C1132" s="20" t="s">
        <v>16</v>
      </c>
      <c r="D1132" s="21">
        <v>285.08999999999997</v>
      </c>
      <c r="E1132" s="21">
        <v>66.41</v>
      </c>
      <c r="F1132" s="22">
        <v>12</v>
      </c>
      <c r="G1132" s="20" t="s">
        <v>17</v>
      </c>
      <c r="H1132" s="20" t="s">
        <v>1142</v>
      </c>
      <c r="I1132" s="23">
        <f t="shared" si="34"/>
        <v>23.757499999999997</v>
      </c>
      <c r="J1132" s="28">
        <f t="shared" si="35"/>
        <v>0</v>
      </c>
    </row>
    <row r="1133" spans="1:10" ht="15.75" customHeight="1" x14ac:dyDescent="0.3">
      <c r="A1133" s="18">
        <v>45137</v>
      </c>
      <c r="B1133" s="19" t="s">
        <v>12</v>
      </c>
      <c r="C1133" s="20" t="s">
        <v>13</v>
      </c>
      <c r="D1133" s="21">
        <v>50.49</v>
      </c>
      <c r="E1133" s="21">
        <v>22.6</v>
      </c>
      <c r="F1133" s="22">
        <v>0</v>
      </c>
      <c r="G1133" s="20" t="s">
        <v>10</v>
      </c>
      <c r="H1133" s="20" t="s">
        <v>1143</v>
      </c>
      <c r="I1133" s="23">
        <f t="shared" si="34"/>
        <v>0</v>
      </c>
      <c r="J1133" s="28">
        <f t="shared" si="35"/>
        <v>1</v>
      </c>
    </row>
    <row r="1134" spans="1:10" ht="15.75" customHeight="1" x14ac:dyDescent="0.3">
      <c r="A1134" s="18">
        <v>45021</v>
      </c>
      <c r="B1134" s="19" t="s">
        <v>12</v>
      </c>
      <c r="C1134" s="20" t="s">
        <v>38</v>
      </c>
      <c r="D1134" s="21">
        <v>330.1</v>
      </c>
      <c r="E1134" s="21">
        <v>81.75</v>
      </c>
      <c r="F1134" s="22">
        <v>29</v>
      </c>
      <c r="G1134" s="20" t="s">
        <v>17</v>
      </c>
      <c r="H1134" s="20" t="s">
        <v>1144</v>
      </c>
      <c r="I1134" s="23">
        <f t="shared" si="34"/>
        <v>11.382758620689655</v>
      </c>
      <c r="J1134" s="28">
        <f t="shared" si="35"/>
        <v>0</v>
      </c>
    </row>
    <row r="1135" spans="1:10" ht="15.75" customHeight="1" x14ac:dyDescent="0.3">
      <c r="A1135" s="18">
        <v>44959</v>
      </c>
      <c r="B1135" s="19" t="s">
        <v>21</v>
      </c>
      <c r="C1135" s="20" t="s">
        <v>9</v>
      </c>
      <c r="D1135" s="21">
        <v>438.53</v>
      </c>
      <c r="E1135" s="21">
        <v>108.61</v>
      </c>
      <c r="F1135" s="22">
        <v>19</v>
      </c>
      <c r="G1135" s="20" t="s">
        <v>10</v>
      </c>
      <c r="H1135" s="20" t="s">
        <v>1145</v>
      </c>
      <c r="I1135" s="23">
        <f t="shared" si="34"/>
        <v>23.080526315789474</v>
      </c>
      <c r="J1135" s="28">
        <f t="shared" si="35"/>
        <v>1</v>
      </c>
    </row>
    <row r="1136" spans="1:10" ht="15.75" customHeight="1" x14ac:dyDescent="0.3">
      <c r="A1136" s="18">
        <v>44958</v>
      </c>
      <c r="B1136" s="19" t="s">
        <v>15</v>
      </c>
      <c r="C1136" s="20" t="s">
        <v>13</v>
      </c>
      <c r="D1136" s="21">
        <v>332.76</v>
      </c>
      <c r="E1136" s="21">
        <v>67.819999999999993</v>
      </c>
      <c r="F1136" s="22">
        <v>3</v>
      </c>
      <c r="G1136" s="20" t="s">
        <v>17</v>
      </c>
      <c r="H1136" s="20" t="s">
        <v>1146</v>
      </c>
      <c r="I1136" s="23">
        <f t="shared" si="34"/>
        <v>110.92</v>
      </c>
      <c r="J1136" s="28">
        <f t="shared" si="35"/>
        <v>0</v>
      </c>
    </row>
    <row r="1137" spans="1:10" ht="15.75" customHeight="1" x14ac:dyDescent="0.3">
      <c r="A1137" s="18">
        <v>45165</v>
      </c>
      <c r="B1137" s="19" t="s">
        <v>21</v>
      </c>
      <c r="C1137" s="20" t="s">
        <v>38</v>
      </c>
      <c r="D1137" s="21">
        <v>353.4</v>
      </c>
      <c r="E1137" s="21">
        <v>161.43</v>
      </c>
      <c r="F1137" s="22">
        <v>6</v>
      </c>
      <c r="G1137" s="20" t="s">
        <v>10</v>
      </c>
      <c r="H1137" s="20" t="s">
        <v>1147</v>
      </c>
      <c r="I1137" s="23">
        <f t="shared" si="34"/>
        <v>58.9</v>
      </c>
      <c r="J1137" s="28">
        <f t="shared" si="35"/>
        <v>1</v>
      </c>
    </row>
    <row r="1138" spans="1:10" ht="15.75" customHeight="1" x14ac:dyDescent="0.3">
      <c r="A1138" s="18">
        <v>45160</v>
      </c>
      <c r="B1138" s="19" t="s">
        <v>21</v>
      </c>
      <c r="C1138" s="20" t="s">
        <v>38</v>
      </c>
      <c r="D1138" s="21">
        <v>279.17</v>
      </c>
      <c r="E1138" s="21">
        <v>75.27</v>
      </c>
      <c r="F1138" s="22">
        <v>2</v>
      </c>
      <c r="G1138" s="20" t="s">
        <v>10</v>
      </c>
      <c r="H1138" s="20" t="s">
        <v>1148</v>
      </c>
      <c r="I1138" s="23">
        <f t="shared" si="34"/>
        <v>139.58500000000001</v>
      </c>
      <c r="J1138" s="28">
        <f t="shared" si="35"/>
        <v>1</v>
      </c>
    </row>
    <row r="1139" spans="1:10" ht="15.75" customHeight="1" x14ac:dyDescent="0.3">
      <c r="A1139" s="18">
        <v>44969</v>
      </c>
      <c r="B1139" s="19" t="s">
        <v>21</v>
      </c>
      <c r="C1139" s="20" t="s">
        <v>23</v>
      </c>
      <c r="D1139" s="21">
        <v>367.09</v>
      </c>
      <c r="E1139" s="21">
        <v>108.72</v>
      </c>
      <c r="F1139" s="22">
        <v>22</v>
      </c>
      <c r="G1139" s="20" t="s">
        <v>17</v>
      </c>
      <c r="H1139" s="20" t="s">
        <v>1149</v>
      </c>
      <c r="I1139" s="23">
        <f t="shared" si="34"/>
        <v>16.685909090909089</v>
      </c>
      <c r="J1139" s="28">
        <f t="shared" si="35"/>
        <v>0</v>
      </c>
    </row>
    <row r="1140" spans="1:10" ht="15.75" customHeight="1" x14ac:dyDescent="0.3">
      <c r="A1140" s="18">
        <v>44966</v>
      </c>
      <c r="B1140" s="19" t="s">
        <v>8</v>
      </c>
      <c r="C1140" s="20" t="s">
        <v>26</v>
      </c>
      <c r="D1140" s="21">
        <v>90.64</v>
      </c>
      <c r="E1140" s="21">
        <v>90.2</v>
      </c>
      <c r="F1140" s="22">
        <v>1</v>
      </c>
      <c r="G1140" s="20" t="s">
        <v>17</v>
      </c>
      <c r="H1140" s="20" t="s">
        <v>1150</v>
      </c>
      <c r="I1140" s="23">
        <f t="shared" si="34"/>
        <v>90.64</v>
      </c>
      <c r="J1140" s="28">
        <f t="shared" si="35"/>
        <v>0</v>
      </c>
    </row>
    <row r="1141" spans="1:10" ht="15.75" customHeight="1" x14ac:dyDescent="0.3">
      <c r="A1141" s="18">
        <v>45065</v>
      </c>
      <c r="B1141" s="19" t="s">
        <v>21</v>
      </c>
      <c r="C1141" s="20" t="s">
        <v>38</v>
      </c>
      <c r="D1141" s="21">
        <v>363.92</v>
      </c>
      <c r="E1141" s="21">
        <v>184.91</v>
      </c>
      <c r="F1141" s="22">
        <v>4</v>
      </c>
      <c r="G1141" s="20" t="s">
        <v>17</v>
      </c>
      <c r="H1141" s="20" t="s">
        <v>1151</v>
      </c>
      <c r="I1141" s="23">
        <f t="shared" si="34"/>
        <v>90.98</v>
      </c>
      <c r="J1141" s="28">
        <f t="shared" si="35"/>
        <v>0</v>
      </c>
    </row>
    <row r="1142" spans="1:10" ht="15.75" customHeight="1" x14ac:dyDescent="0.3">
      <c r="A1142" s="18">
        <v>45022</v>
      </c>
      <c r="B1142" s="19" t="s">
        <v>12</v>
      </c>
      <c r="C1142" s="20" t="s">
        <v>26</v>
      </c>
      <c r="D1142" s="21">
        <v>399.71</v>
      </c>
      <c r="E1142" s="21">
        <v>90.02</v>
      </c>
      <c r="F1142" s="22">
        <v>9</v>
      </c>
      <c r="G1142" s="20" t="s">
        <v>10</v>
      </c>
      <c r="H1142" s="20" t="s">
        <v>1152</v>
      </c>
      <c r="I1142" s="23">
        <f t="shared" si="34"/>
        <v>44.412222222222219</v>
      </c>
      <c r="J1142" s="28">
        <f t="shared" si="35"/>
        <v>1</v>
      </c>
    </row>
    <row r="1143" spans="1:10" ht="15.75" customHeight="1" x14ac:dyDescent="0.3">
      <c r="A1143" s="18">
        <v>45034</v>
      </c>
      <c r="B1143" s="19" t="s">
        <v>8</v>
      </c>
      <c r="C1143" s="20" t="s">
        <v>23</v>
      </c>
      <c r="D1143" s="21">
        <v>136.25</v>
      </c>
      <c r="E1143" s="21">
        <v>81.25</v>
      </c>
      <c r="F1143" s="22">
        <v>11</v>
      </c>
      <c r="G1143" s="20" t="s">
        <v>10</v>
      </c>
      <c r="H1143" s="20" t="s">
        <v>1153</v>
      </c>
      <c r="I1143" s="23">
        <f t="shared" si="34"/>
        <v>12.386363636363637</v>
      </c>
      <c r="J1143" s="28">
        <f t="shared" si="35"/>
        <v>1</v>
      </c>
    </row>
    <row r="1144" spans="1:10" ht="15.75" customHeight="1" x14ac:dyDescent="0.3">
      <c r="A1144" s="18">
        <v>44979</v>
      </c>
      <c r="B1144" s="19" t="s">
        <v>21</v>
      </c>
      <c r="C1144" s="20" t="s">
        <v>38</v>
      </c>
      <c r="D1144" s="21">
        <v>131.32</v>
      </c>
      <c r="E1144" s="21">
        <v>32.01</v>
      </c>
      <c r="F1144" s="22">
        <v>7</v>
      </c>
      <c r="G1144" s="20" t="s">
        <v>10</v>
      </c>
      <c r="H1144" s="20" t="s">
        <v>1154</v>
      </c>
      <c r="I1144" s="23">
        <f t="shared" si="34"/>
        <v>18.759999999999998</v>
      </c>
      <c r="J1144" s="28">
        <f t="shared" si="35"/>
        <v>1</v>
      </c>
    </row>
    <row r="1145" spans="1:10" ht="15.75" customHeight="1" x14ac:dyDescent="0.3">
      <c r="A1145" s="18">
        <v>45116</v>
      </c>
      <c r="B1145" s="19" t="s">
        <v>12</v>
      </c>
      <c r="C1145" s="20" t="s">
        <v>23</v>
      </c>
      <c r="D1145" s="21">
        <v>208.13</v>
      </c>
      <c r="E1145" s="21">
        <v>80.48</v>
      </c>
      <c r="F1145" s="22">
        <v>2</v>
      </c>
      <c r="G1145" s="20" t="s">
        <v>17</v>
      </c>
      <c r="H1145" s="20" t="s">
        <v>1155</v>
      </c>
      <c r="I1145" s="23">
        <f t="shared" si="34"/>
        <v>104.065</v>
      </c>
      <c r="J1145" s="28">
        <f t="shared" si="35"/>
        <v>0</v>
      </c>
    </row>
    <row r="1146" spans="1:10" ht="15.75" customHeight="1" x14ac:dyDescent="0.3">
      <c r="A1146" s="18">
        <v>45263</v>
      </c>
      <c r="B1146" s="19" t="s">
        <v>15</v>
      </c>
      <c r="C1146" s="20" t="s">
        <v>26</v>
      </c>
      <c r="D1146" s="21">
        <v>65.08</v>
      </c>
      <c r="E1146" s="21">
        <v>23.25</v>
      </c>
      <c r="F1146" s="22">
        <v>3</v>
      </c>
      <c r="G1146" s="20" t="s">
        <v>10</v>
      </c>
      <c r="H1146" s="20" t="s">
        <v>1156</v>
      </c>
      <c r="I1146" s="23">
        <f t="shared" si="34"/>
        <v>21.693333333333332</v>
      </c>
      <c r="J1146" s="28">
        <f t="shared" si="35"/>
        <v>1</v>
      </c>
    </row>
    <row r="1147" spans="1:10" ht="15.75" customHeight="1" x14ac:dyDescent="0.3">
      <c r="A1147" s="18">
        <v>45008</v>
      </c>
      <c r="B1147" s="19" t="s">
        <v>8</v>
      </c>
      <c r="C1147" s="20" t="s">
        <v>23</v>
      </c>
      <c r="D1147" s="21">
        <v>381.79</v>
      </c>
      <c r="E1147" s="21">
        <v>104.15</v>
      </c>
      <c r="F1147" s="22">
        <v>9</v>
      </c>
      <c r="G1147" s="20" t="s">
        <v>17</v>
      </c>
      <c r="H1147" s="20" t="s">
        <v>1157</v>
      </c>
      <c r="I1147" s="23">
        <f t="shared" si="34"/>
        <v>42.421111111111117</v>
      </c>
      <c r="J1147" s="28">
        <f t="shared" si="35"/>
        <v>0</v>
      </c>
    </row>
    <row r="1148" spans="1:10" ht="15.75" customHeight="1" x14ac:dyDescent="0.3">
      <c r="A1148" s="18">
        <v>45109</v>
      </c>
      <c r="B1148" s="19" t="s">
        <v>21</v>
      </c>
      <c r="C1148" s="20" t="s">
        <v>26</v>
      </c>
      <c r="D1148" s="21">
        <v>52.32</v>
      </c>
      <c r="E1148" s="21">
        <v>10.96</v>
      </c>
      <c r="F1148" s="22">
        <v>2</v>
      </c>
      <c r="G1148" s="20" t="s">
        <v>17</v>
      </c>
      <c r="H1148" s="20" t="s">
        <v>1158</v>
      </c>
      <c r="I1148" s="23">
        <f t="shared" si="34"/>
        <v>26.16</v>
      </c>
      <c r="J1148" s="28">
        <f t="shared" si="35"/>
        <v>0</v>
      </c>
    </row>
    <row r="1149" spans="1:10" ht="15.75" customHeight="1" x14ac:dyDescent="0.3">
      <c r="A1149" s="18">
        <v>45169</v>
      </c>
      <c r="B1149" s="19" t="s">
        <v>21</v>
      </c>
      <c r="C1149" s="20" t="s">
        <v>16</v>
      </c>
      <c r="D1149" s="21">
        <v>482.15</v>
      </c>
      <c r="E1149" s="21">
        <v>204.64</v>
      </c>
      <c r="F1149" s="22">
        <v>8</v>
      </c>
      <c r="G1149" s="20" t="s">
        <v>10</v>
      </c>
      <c r="H1149" s="20" t="s">
        <v>1159</v>
      </c>
      <c r="I1149" s="23">
        <f t="shared" si="34"/>
        <v>60.268749999999997</v>
      </c>
      <c r="J1149" s="28">
        <f t="shared" si="35"/>
        <v>1</v>
      </c>
    </row>
    <row r="1150" spans="1:10" ht="15.75" customHeight="1" x14ac:dyDescent="0.3">
      <c r="A1150" s="18">
        <v>45054</v>
      </c>
      <c r="B1150" s="19" t="s">
        <v>12</v>
      </c>
      <c r="C1150" s="20" t="s">
        <v>26</v>
      </c>
      <c r="D1150" s="21">
        <v>405.85</v>
      </c>
      <c r="E1150" s="21">
        <v>102.37</v>
      </c>
      <c r="F1150" s="22">
        <v>8</v>
      </c>
      <c r="G1150" s="20" t="s">
        <v>10</v>
      </c>
      <c r="H1150" s="20" t="s">
        <v>1160</v>
      </c>
      <c r="I1150" s="23">
        <f t="shared" si="34"/>
        <v>50.731250000000003</v>
      </c>
      <c r="J1150" s="28">
        <f t="shared" si="35"/>
        <v>1</v>
      </c>
    </row>
    <row r="1151" spans="1:10" ht="15.75" customHeight="1" x14ac:dyDescent="0.3">
      <c r="A1151" s="18">
        <v>44933</v>
      </c>
      <c r="B1151" s="19" t="s">
        <v>12</v>
      </c>
      <c r="C1151" s="20" t="s">
        <v>38</v>
      </c>
      <c r="D1151" s="21">
        <v>300.60000000000002</v>
      </c>
      <c r="E1151" s="21">
        <v>132.62</v>
      </c>
      <c r="F1151" s="22">
        <v>19</v>
      </c>
      <c r="G1151" s="20" t="s">
        <v>17</v>
      </c>
      <c r="H1151" s="20" t="s">
        <v>1161</v>
      </c>
      <c r="I1151" s="23">
        <f t="shared" si="34"/>
        <v>15.821052631578949</v>
      </c>
      <c r="J1151" s="28">
        <f t="shared" si="35"/>
        <v>0</v>
      </c>
    </row>
    <row r="1152" spans="1:10" ht="15.75" customHeight="1" x14ac:dyDescent="0.3">
      <c r="A1152" s="18">
        <v>45116</v>
      </c>
      <c r="B1152" s="19" t="s">
        <v>12</v>
      </c>
      <c r="C1152" s="20" t="s">
        <v>16</v>
      </c>
      <c r="D1152" s="21">
        <v>262.54000000000002</v>
      </c>
      <c r="E1152" s="21">
        <v>83.11</v>
      </c>
      <c r="F1152" s="22">
        <v>4</v>
      </c>
      <c r="G1152" s="20" t="s">
        <v>17</v>
      </c>
      <c r="H1152" s="20" t="s">
        <v>1162</v>
      </c>
      <c r="I1152" s="23">
        <f t="shared" si="34"/>
        <v>65.635000000000005</v>
      </c>
      <c r="J1152" s="28">
        <f t="shared" si="35"/>
        <v>0</v>
      </c>
    </row>
    <row r="1153" spans="1:10" ht="15.75" customHeight="1" x14ac:dyDescent="0.3">
      <c r="A1153" s="18">
        <v>45171</v>
      </c>
      <c r="B1153" s="19" t="s">
        <v>12</v>
      </c>
      <c r="C1153" s="20" t="s">
        <v>13</v>
      </c>
      <c r="D1153" s="21">
        <v>292</v>
      </c>
      <c r="E1153" s="21">
        <v>236.81</v>
      </c>
      <c r="F1153" s="22">
        <v>3</v>
      </c>
      <c r="G1153" s="20" t="s">
        <v>10</v>
      </c>
      <c r="H1153" s="20" t="s">
        <v>1163</v>
      </c>
      <c r="I1153" s="23">
        <f t="shared" si="34"/>
        <v>97.333333333333329</v>
      </c>
      <c r="J1153" s="28">
        <f t="shared" si="35"/>
        <v>1</v>
      </c>
    </row>
    <row r="1154" spans="1:10" ht="15.75" customHeight="1" x14ac:dyDescent="0.3">
      <c r="A1154" s="18">
        <v>45142</v>
      </c>
      <c r="B1154" s="19" t="s">
        <v>21</v>
      </c>
      <c r="C1154" s="20" t="s">
        <v>9</v>
      </c>
      <c r="D1154" s="21">
        <v>153.62</v>
      </c>
      <c r="E1154" s="21">
        <v>48.3</v>
      </c>
      <c r="F1154" s="22">
        <v>2</v>
      </c>
      <c r="G1154" s="20" t="s">
        <v>17</v>
      </c>
      <c r="H1154" s="20" t="s">
        <v>1164</v>
      </c>
      <c r="I1154" s="23">
        <f t="shared" ref="I1154:I1217" si="36">IF(F1154=0, 0, D1154/F1154)</f>
        <v>76.81</v>
      </c>
      <c r="J1154" s="28">
        <f t="shared" si="35"/>
        <v>0</v>
      </c>
    </row>
    <row r="1155" spans="1:10" ht="15.75" customHeight="1" x14ac:dyDescent="0.3">
      <c r="A1155" s="18">
        <v>45073</v>
      </c>
      <c r="B1155" s="19" t="s">
        <v>15</v>
      </c>
      <c r="C1155" s="20" t="s">
        <v>26</v>
      </c>
      <c r="D1155" s="21">
        <v>394.96</v>
      </c>
      <c r="E1155" s="21">
        <v>127.45</v>
      </c>
      <c r="F1155" s="22">
        <v>8</v>
      </c>
      <c r="G1155" s="20" t="s">
        <v>17</v>
      </c>
      <c r="H1155" s="20" t="s">
        <v>1165</v>
      </c>
      <c r="I1155" s="23">
        <f t="shared" si="36"/>
        <v>49.37</v>
      </c>
      <c r="J1155" s="28">
        <f t="shared" ref="J1155:J1218" si="37">IF(G1155="Returning", 1, 0)</f>
        <v>0</v>
      </c>
    </row>
    <row r="1156" spans="1:10" ht="15.75" customHeight="1" x14ac:dyDescent="0.3">
      <c r="A1156" s="18">
        <v>45246</v>
      </c>
      <c r="B1156" s="19" t="s">
        <v>21</v>
      </c>
      <c r="C1156" s="20" t="s">
        <v>16</v>
      </c>
      <c r="D1156" s="21">
        <v>195.11</v>
      </c>
      <c r="E1156" s="21">
        <v>153.84</v>
      </c>
      <c r="F1156" s="22">
        <v>1</v>
      </c>
      <c r="G1156" s="20" t="s">
        <v>10</v>
      </c>
      <c r="H1156" s="20" t="s">
        <v>1166</v>
      </c>
      <c r="I1156" s="23">
        <f t="shared" si="36"/>
        <v>195.11</v>
      </c>
      <c r="J1156" s="28">
        <f t="shared" si="37"/>
        <v>1</v>
      </c>
    </row>
    <row r="1157" spans="1:10" ht="15.75" customHeight="1" x14ac:dyDescent="0.3">
      <c r="A1157" s="18">
        <v>44935</v>
      </c>
      <c r="B1157" s="19" t="s">
        <v>8</v>
      </c>
      <c r="C1157" s="20" t="s">
        <v>9</v>
      </c>
      <c r="D1157" s="21">
        <v>76.78</v>
      </c>
      <c r="E1157" s="21">
        <v>16.75</v>
      </c>
      <c r="F1157" s="22">
        <v>1</v>
      </c>
      <c r="G1157" s="20" t="s">
        <v>17</v>
      </c>
      <c r="H1157" s="20" t="s">
        <v>1167</v>
      </c>
      <c r="I1157" s="23">
        <f t="shared" si="36"/>
        <v>76.78</v>
      </c>
      <c r="J1157" s="28">
        <f t="shared" si="37"/>
        <v>0</v>
      </c>
    </row>
    <row r="1158" spans="1:10" ht="15.75" customHeight="1" x14ac:dyDescent="0.3">
      <c r="A1158" s="18">
        <v>44940</v>
      </c>
      <c r="B1158" s="19" t="s">
        <v>21</v>
      </c>
      <c r="C1158" s="20" t="s">
        <v>26</v>
      </c>
      <c r="D1158" s="21">
        <v>346.05</v>
      </c>
      <c r="E1158" s="21">
        <v>212.09</v>
      </c>
      <c r="F1158" s="22">
        <v>6</v>
      </c>
      <c r="G1158" s="20" t="s">
        <v>10</v>
      </c>
      <c r="H1158" s="20" t="s">
        <v>1168</v>
      </c>
      <c r="I1158" s="23">
        <f t="shared" si="36"/>
        <v>57.675000000000004</v>
      </c>
      <c r="J1158" s="28">
        <f t="shared" si="37"/>
        <v>1</v>
      </c>
    </row>
    <row r="1159" spans="1:10" ht="15.75" customHeight="1" x14ac:dyDescent="0.3">
      <c r="A1159" s="18">
        <v>44949</v>
      </c>
      <c r="B1159" s="19" t="s">
        <v>15</v>
      </c>
      <c r="C1159" s="20" t="s">
        <v>26</v>
      </c>
      <c r="D1159" s="21">
        <v>402.92</v>
      </c>
      <c r="E1159" s="21">
        <v>143.91</v>
      </c>
      <c r="F1159" s="22">
        <v>21</v>
      </c>
      <c r="G1159" s="20" t="s">
        <v>17</v>
      </c>
      <c r="H1159" s="20" t="s">
        <v>1169</v>
      </c>
      <c r="I1159" s="23">
        <f t="shared" si="36"/>
        <v>19.186666666666667</v>
      </c>
      <c r="J1159" s="28">
        <f t="shared" si="37"/>
        <v>0</v>
      </c>
    </row>
    <row r="1160" spans="1:10" ht="15.75" customHeight="1" x14ac:dyDescent="0.3">
      <c r="A1160" s="18">
        <v>45082</v>
      </c>
      <c r="B1160" s="19" t="s">
        <v>15</v>
      </c>
      <c r="C1160" s="20" t="s">
        <v>9</v>
      </c>
      <c r="D1160" s="21">
        <v>372.81</v>
      </c>
      <c r="E1160" s="21">
        <v>190.35</v>
      </c>
      <c r="F1160" s="22">
        <v>14</v>
      </c>
      <c r="G1160" s="20" t="s">
        <v>17</v>
      </c>
      <c r="H1160" s="20" t="s">
        <v>1170</v>
      </c>
      <c r="I1160" s="23">
        <f t="shared" si="36"/>
        <v>26.629285714285714</v>
      </c>
      <c r="J1160" s="28">
        <f t="shared" si="37"/>
        <v>0</v>
      </c>
    </row>
    <row r="1161" spans="1:10" ht="15.75" customHeight="1" x14ac:dyDescent="0.3">
      <c r="A1161" s="18">
        <v>45226</v>
      </c>
      <c r="B1161" s="19" t="s">
        <v>8</v>
      </c>
      <c r="C1161" s="20" t="s">
        <v>23</v>
      </c>
      <c r="D1161" s="21">
        <v>176.73</v>
      </c>
      <c r="E1161" s="21">
        <v>41.05</v>
      </c>
      <c r="F1161" s="22">
        <v>1</v>
      </c>
      <c r="G1161" s="20" t="s">
        <v>10</v>
      </c>
      <c r="H1161" s="20" t="s">
        <v>1171</v>
      </c>
      <c r="I1161" s="23">
        <f t="shared" si="36"/>
        <v>176.73</v>
      </c>
      <c r="J1161" s="28">
        <f t="shared" si="37"/>
        <v>1</v>
      </c>
    </row>
    <row r="1162" spans="1:10" ht="15.75" customHeight="1" x14ac:dyDescent="0.3">
      <c r="A1162" s="18">
        <v>45145</v>
      </c>
      <c r="B1162" s="19" t="s">
        <v>21</v>
      </c>
      <c r="C1162" s="20" t="s">
        <v>38</v>
      </c>
      <c r="D1162" s="21">
        <v>349.31</v>
      </c>
      <c r="E1162" s="21">
        <v>76.150000000000006</v>
      </c>
      <c r="F1162" s="22">
        <v>9</v>
      </c>
      <c r="G1162" s="20" t="s">
        <v>17</v>
      </c>
      <c r="H1162" s="20" t="s">
        <v>1172</v>
      </c>
      <c r="I1162" s="23">
        <f t="shared" si="36"/>
        <v>38.812222222222225</v>
      </c>
      <c r="J1162" s="28">
        <f t="shared" si="37"/>
        <v>0</v>
      </c>
    </row>
    <row r="1163" spans="1:10" ht="15.75" customHeight="1" x14ac:dyDescent="0.3">
      <c r="A1163" s="18">
        <v>45134</v>
      </c>
      <c r="B1163" s="19" t="s">
        <v>21</v>
      </c>
      <c r="C1163" s="20" t="s">
        <v>9</v>
      </c>
      <c r="D1163" s="21">
        <v>160.18</v>
      </c>
      <c r="E1163" s="21">
        <v>32.369999999999997</v>
      </c>
      <c r="F1163" s="22">
        <v>2</v>
      </c>
      <c r="G1163" s="20" t="s">
        <v>17</v>
      </c>
      <c r="H1163" s="20" t="s">
        <v>1173</v>
      </c>
      <c r="I1163" s="23">
        <f t="shared" si="36"/>
        <v>80.09</v>
      </c>
      <c r="J1163" s="28">
        <f t="shared" si="37"/>
        <v>0</v>
      </c>
    </row>
    <row r="1164" spans="1:10" ht="15.75" customHeight="1" x14ac:dyDescent="0.3">
      <c r="A1164" s="18">
        <v>45193</v>
      </c>
      <c r="B1164" s="19" t="s">
        <v>8</v>
      </c>
      <c r="C1164" s="20" t="s">
        <v>23</v>
      </c>
      <c r="D1164" s="21">
        <v>485.17</v>
      </c>
      <c r="E1164" s="21">
        <v>129.63</v>
      </c>
      <c r="F1164" s="22">
        <v>8</v>
      </c>
      <c r="G1164" s="20" t="s">
        <v>10</v>
      </c>
      <c r="H1164" s="20" t="s">
        <v>1174</v>
      </c>
      <c r="I1164" s="23">
        <f t="shared" si="36"/>
        <v>60.646250000000002</v>
      </c>
      <c r="J1164" s="28">
        <f t="shared" si="37"/>
        <v>1</v>
      </c>
    </row>
    <row r="1165" spans="1:10" ht="15.75" customHeight="1" x14ac:dyDescent="0.3">
      <c r="A1165" s="18">
        <v>45252</v>
      </c>
      <c r="B1165" s="19" t="s">
        <v>21</v>
      </c>
      <c r="C1165" s="20" t="s">
        <v>9</v>
      </c>
      <c r="D1165" s="21">
        <v>96.87</v>
      </c>
      <c r="E1165" s="21">
        <v>58.32</v>
      </c>
      <c r="F1165" s="22">
        <v>1</v>
      </c>
      <c r="G1165" s="20" t="s">
        <v>10</v>
      </c>
      <c r="H1165" s="20" t="s">
        <v>1175</v>
      </c>
      <c r="I1165" s="23">
        <f t="shared" si="36"/>
        <v>96.87</v>
      </c>
      <c r="J1165" s="28">
        <f t="shared" si="37"/>
        <v>1</v>
      </c>
    </row>
    <row r="1166" spans="1:10" ht="15.75" customHeight="1" x14ac:dyDescent="0.3">
      <c r="A1166" s="18">
        <v>45110</v>
      </c>
      <c r="B1166" s="19" t="s">
        <v>21</v>
      </c>
      <c r="C1166" s="20" t="s">
        <v>38</v>
      </c>
      <c r="D1166" s="21">
        <v>176.39</v>
      </c>
      <c r="E1166" s="21">
        <v>64.849999999999994</v>
      </c>
      <c r="F1166" s="22">
        <v>3</v>
      </c>
      <c r="G1166" s="20" t="s">
        <v>10</v>
      </c>
      <c r="H1166" s="20" t="s">
        <v>1176</v>
      </c>
      <c r="I1166" s="23">
        <f t="shared" si="36"/>
        <v>58.79666666666666</v>
      </c>
      <c r="J1166" s="28">
        <f t="shared" si="37"/>
        <v>1</v>
      </c>
    </row>
    <row r="1167" spans="1:10" ht="15.75" customHeight="1" x14ac:dyDescent="0.3">
      <c r="A1167" s="18">
        <v>45094</v>
      </c>
      <c r="B1167" s="19" t="s">
        <v>15</v>
      </c>
      <c r="C1167" s="20" t="s">
        <v>38</v>
      </c>
      <c r="D1167" s="21">
        <v>119.47</v>
      </c>
      <c r="E1167" s="21">
        <v>57.18</v>
      </c>
      <c r="F1167" s="22">
        <v>1</v>
      </c>
      <c r="G1167" s="20" t="s">
        <v>17</v>
      </c>
      <c r="H1167" s="20" t="s">
        <v>1177</v>
      </c>
      <c r="I1167" s="23">
        <f t="shared" si="36"/>
        <v>119.47</v>
      </c>
      <c r="J1167" s="28">
        <f t="shared" si="37"/>
        <v>0</v>
      </c>
    </row>
    <row r="1168" spans="1:10" ht="15.75" customHeight="1" x14ac:dyDescent="0.3">
      <c r="A1168" s="18">
        <v>45194</v>
      </c>
      <c r="B1168" s="19" t="s">
        <v>21</v>
      </c>
      <c r="C1168" s="20" t="s">
        <v>16</v>
      </c>
      <c r="D1168" s="21">
        <v>60.64</v>
      </c>
      <c r="E1168" s="21">
        <v>15.59</v>
      </c>
      <c r="F1168" s="22">
        <v>1</v>
      </c>
      <c r="G1168" s="20" t="s">
        <v>17</v>
      </c>
      <c r="H1168" s="20" t="s">
        <v>1178</v>
      </c>
      <c r="I1168" s="23">
        <f t="shared" si="36"/>
        <v>60.64</v>
      </c>
      <c r="J1168" s="28">
        <f t="shared" si="37"/>
        <v>0</v>
      </c>
    </row>
    <row r="1169" spans="1:10" ht="15.75" customHeight="1" x14ac:dyDescent="0.3">
      <c r="A1169" s="18">
        <v>45174</v>
      </c>
      <c r="B1169" s="19" t="s">
        <v>21</v>
      </c>
      <c r="C1169" s="20" t="s">
        <v>38</v>
      </c>
      <c r="D1169" s="21">
        <v>70.599999999999994</v>
      </c>
      <c r="E1169" s="21">
        <v>33.979999999999997</v>
      </c>
      <c r="F1169" s="22">
        <v>1</v>
      </c>
      <c r="G1169" s="20" t="s">
        <v>10</v>
      </c>
      <c r="H1169" s="20" t="s">
        <v>1179</v>
      </c>
      <c r="I1169" s="23">
        <f t="shared" si="36"/>
        <v>70.599999999999994</v>
      </c>
      <c r="J1169" s="28">
        <f t="shared" si="37"/>
        <v>1</v>
      </c>
    </row>
    <row r="1170" spans="1:10" ht="15.75" customHeight="1" x14ac:dyDescent="0.3">
      <c r="A1170" s="18">
        <v>45108</v>
      </c>
      <c r="B1170" s="19" t="s">
        <v>12</v>
      </c>
      <c r="C1170" s="20" t="s">
        <v>38</v>
      </c>
      <c r="D1170" s="21">
        <v>328.22</v>
      </c>
      <c r="E1170" s="21">
        <v>139.69</v>
      </c>
      <c r="F1170" s="22">
        <v>3</v>
      </c>
      <c r="G1170" s="20" t="s">
        <v>10</v>
      </c>
      <c r="H1170" s="20" t="s">
        <v>1180</v>
      </c>
      <c r="I1170" s="23">
        <f t="shared" si="36"/>
        <v>109.40666666666668</v>
      </c>
      <c r="J1170" s="28">
        <f t="shared" si="37"/>
        <v>1</v>
      </c>
    </row>
    <row r="1171" spans="1:10" ht="15.75" customHeight="1" x14ac:dyDescent="0.3">
      <c r="A1171" s="18">
        <v>45254</v>
      </c>
      <c r="B1171" s="19" t="s">
        <v>12</v>
      </c>
      <c r="C1171" s="20" t="s">
        <v>13</v>
      </c>
      <c r="D1171" s="21">
        <v>262.47000000000003</v>
      </c>
      <c r="E1171" s="21">
        <v>60.06</v>
      </c>
      <c r="F1171" s="22">
        <v>3</v>
      </c>
      <c r="G1171" s="20" t="s">
        <v>10</v>
      </c>
      <c r="H1171" s="20" t="s">
        <v>1181</v>
      </c>
      <c r="I1171" s="23">
        <f t="shared" si="36"/>
        <v>87.490000000000009</v>
      </c>
      <c r="J1171" s="28">
        <f t="shared" si="37"/>
        <v>1</v>
      </c>
    </row>
    <row r="1172" spans="1:10" ht="15.75" customHeight="1" x14ac:dyDescent="0.3">
      <c r="A1172" s="18">
        <v>45052</v>
      </c>
      <c r="B1172" s="19" t="s">
        <v>21</v>
      </c>
      <c r="C1172" s="20" t="s">
        <v>23</v>
      </c>
      <c r="D1172" s="21">
        <v>301.68</v>
      </c>
      <c r="E1172" s="21">
        <v>70.52</v>
      </c>
      <c r="F1172" s="22">
        <v>11</v>
      </c>
      <c r="G1172" s="20" t="s">
        <v>17</v>
      </c>
      <c r="H1172" s="20" t="s">
        <v>1182</v>
      </c>
      <c r="I1172" s="23">
        <f t="shared" si="36"/>
        <v>27.425454545454546</v>
      </c>
      <c r="J1172" s="28">
        <f t="shared" si="37"/>
        <v>0</v>
      </c>
    </row>
    <row r="1173" spans="1:10" ht="15.75" customHeight="1" x14ac:dyDescent="0.3">
      <c r="A1173" s="18">
        <v>45012</v>
      </c>
      <c r="B1173" s="19" t="s">
        <v>8</v>
      </c>
      <c r="C1173" s="20" t="s">
        <v>9</v>
      </c>
      <c r="D1173" s="21">
        <v>115.44</v>
      </c>
      <c r="E1173" s="21">
        <v>48.78</v>
      </c>
      <c r="F1173" s="22">
        <v>4</v>
      </c>
      <c r="G1173" s="20" t="s">
        <v>10</v>
      </c>
      <c r="H1173" s="20" t="s">
        <v>1183</v>
      </c>
      <c r="I1173" s="23">
        <f t="shared" si="36"/>
        <v>28.86</v>
      </c>
      <c r="J1173" s="28">
        <f t="shared" si="37"/>
        <v>1</v>
      </c>
    </row>
    <row r="1174" spans="1:10" ht="15.75" customHeight="1" x14ac:dyDescent="0.3">
      <c r="A1174" s="18">
        <v>45007</v>
      </c>
      <c r="B1174" s="19" t="s">
        <v>15</v>
      </c>
      <c r="C1174" s="20" t="s">
        <v>38</v>
      </c>
      <c r="D1174" s="21">
        <v>249.83</v>
      </c>
      <c r="E1174" s="21">
        <v>57.86</v>
      </c>
      <c r="F1174" s="22">
        <v>2</v>
      </c>
      <c r="G1174" s="20" t="s">
        <v>10</v>
      </c>
      <c r="H1174" s="20" t="s">
        <v>1184</v>
      </c>
      <c r="I1174" s="23">
        <f t="shared" si="36"/>
        <v>124.91500000000001</v>
      </c>
      <c r="J1174" s="28">
        <f t="shared" si="37"/>
        <v>1</v>
      </c>
    </row>
    <row r="1175" spans="1:10" ht="15.75" customHeight="1" x14ac:dyDescent="0.3">
      <c r="A1175" s="18">
        <v>45056</v>
      </c>
      <c r="B1175" s="19" t="s">
        <v>15</v>
      </c>
      <c r="C1175" s="20" t="s">
        <v>38</v>
      </c>
      <c r="D1175" s="21">
        <v>291.89</v>
      </c>
      <c r="E1175" s="21">
        <v>66.819999999999993</v>
      </c>
      <c r="F1175" s="22">
        <v>3</v>
      </c>
      <c r="G1175" s="20" t="s">
        <v>10</v>
      </c>
      <c r="H1175" s="20" t="s">
        <v>1185</v>
      </c>
      <c r="I1175" s="23">
        <f t="shared" si="36"/>
        <v>97.296666666666667</v>
      </c>
      <c r="J1175" s="28">
        <f t="shared" si="37"/>
        <v>1</v>
      </c>
    </row>
    <row r="1176" spans="1:10" ht="15.75" customHeight="1" x14ac:dyDescent="0.3">
      <c r="A1176" s="18">
        <v>44993</v>
      </c>
      <c r="B1176" s="19" t="s">
        <v>15</v>
      </c>
      <c r="C1176" s="20" t="s">
        <v>26</v>
      </c>
      <c r="D1176" s="21">
        <v>302.17</v>
      </c>
      <c r="E1176" s="21">
        <v>67.12</v>
      </c>
      <c r="F1176" s="22">
        <v>3</v>
      </c>
      <c r="G1176" s="20" t="s">
        <v>17</v>
      </c>
      <c r="H1176" s="20" t="s">
        <v>1186</v>
      </c>
      <c r="I1176" s="23">
        <f t="shared" si="36"/>
        <v>100.72333333333334</v>
      </c>
      <c r="J1176" s="28">
        <f t="shared" si="37"/>
        <v>0</v>
      </c>
    </row>
    <row r="1177" spans="1:10" ht="15.75" customHeight="1" x14ac:dyDescent="0.3">
      <c r="A1177" s="18">
        <v>45132</v>
      </c>
      <c r="B1177" s="19" t="s">
        <v>21</v>
      </c>
      <c r="C1177" s="20" t="s">
        <v>13</v>
      </c>
      <c r="D1177" s="21">
        <v>475.66</v>
      </c>
      <c r="E1177" s="21">
        <v>121.19</v>
      </c>
      <c r="F1177" s="22">
        <v>5</v>
      </c>
      <c r="G1177" s="20" t="s">
        <v>17</v>
      </c>
      <c r="H1177" s="20" t="s">
        <v>1187</v>
      </c>
      <c r="I1177" s="23">
        <f t="shared" si="36"/>
        <v>95.132000000000005</v>
      </c>
      <c r="J1177" s="28">
        <f t="shared" si="37"/>
        <v>0</v>
      </c>
    </row>
    <row r="1178" spans="1:10" ht="15.75" customHeight="1" x14ac:dyDescent="0.3">
      <c r="A1178" s="18">
        <v>45097</v>
      </c>
      <c r="B1178" s="19" t="s">
        <v>12</v>
      </c>
      <c r="C1178" s="20" t="s">
        <v>13</v>
      </c>
      <c r="D1178" s="21">
        <v>280.94</v>
      </c>
      <c r="E1178" s="21">
        <v>107.44</v>
      </c>
      <c r="F1178" s="22">
        <v>4</v>
      </c>
      <c r="G1178" s="20" t="s">
        <v>17</v>
      </c>
      <c r="H1178" s="20" t="s">
        <v>1188</v>
      </c>
      <c r="I1178" s="23">
        <f t="shared" si="36"/>
        <v>70.234999999999999</v>
      </c>
      <c r="J1178" s="28">
        <f t="shared" si="37"/>
        <v>0</v>
      </c>
    </row>
    <row r="1179" spans="1:10" ht="15.75" customHeight="1" x14ac:dyDescent="0.3">
      <c r="A1179" s="18">
        <v>45276</v>
      </c>
      <c r="B1179" s="19" t="s">
        <v>12</v>
      </c>
      <c r="C1179" s="20" t="s">
        <v>23</v>
      </c>
      <c r="D1179" s="21">
        <v>448.31</v>
      </c>
      <c r="E1179" s="21">
        <v>361.22</v>
      </c>
      <c r="F1179" s="22">
        <v>5</v>
      </c>
      <c r="G1179" s="20" t="s">
        <v>17</v>
      </c>
      <c r="H1179" s="20" t="s">
        <v>1189</v>
      </c>
      <c r="I1179" s="23">
        <f t="shared" si="36"/>
        <v>89.662000000000006</v>
      </c>
      <c r="J1179" s="28">
        <f t="shared" si="37"/>
        <v>0</v>
      </c>
    </row>
    <row r="1180" spans="1:10" ht="15.75" customHeight="1" x14ac:dyDescent="0.3">
      <c r="A1180" s="18">
        <v>45291</v>
      </c>
      <c r="B1180" s="19" t="s">
        <v>8</v>
      </c>
      <c r="C1180" s="20" t="s">
        <v>26</v>
      </c>
      <c r="D1180" s="21">
        <v>346.52</v>
      </c>
      <c r="E1180" s="21">
        <v>106.12</v>
      </c>
      <c r="F1180" s="22">
        <v>10</v>
      </c>
      <c r="G1180" s="20" t="s">
        <v>17</v>
      </c>
      <c r="H1180" s="20" t="s">
        <v>1190</v>
      </c>
      <c r="I1180" s="23">
        <f t="shared" si="36"/>
        <v>34.652000000000001</v>
      </c>
      <c r="J1180" s="28">
        <f t="shared" si="37"/>
        <v>0</v>
      </c>
    </row>
    <row r="1181" spans="1:10" ht="15.75" customHeight="1" x14ac:dyDescent="0.3">
      <c r="A1181" s="18">
        <v>44986</v>
      </c>
      <c r="B1181" s="19" t="s">
        <v>12</v>
      </c>
      <c r="C1181" s="20" t="s">
        <v>16</v>
      </c>
      <c r="D1181" s="21">
        <v>32.79</v>
      </c>
      <c r="E1181" s="21">
        <v>9.3000000000000007</v>
      </c>
      <c r="F1181" s="22">
        <v>0</v>
      </c>
      <c r="G1181" s="20" t="s">
        <v>17</v>
      </c>
      <c r="H1181" s="20" t="s">
        <v>1191</v>
      </c>
      <c r="I1181" s="23">
        <f t="shared" si="36"/>
        <v>0</v>
      </c>
      <c r="J1181" s="28">
        <f t="shared" si="37"/>
        <v>0</v>
      </c>
    </row>
    <row r="1182" spans="1:10" ht="15.75" customHeight="1" x14ac:dyDescent="0.3">
      <c r="A1182" s="18">
        <v>45113</v>
      </c>
      <c r="B1182" s="19" t="s">
        <v>21</v>
      </c>
      <c r="C1182" s="20" t="s">
        <v>16</v>
      </c>
      <c r="D1182" s="21">
        <v>182.55</v>
      </c>
      <c r="E1182" s="21">
        <v>70.37</v>
      </c>
      <c r="F1182" s="22">
        <v>2</v>
      </c>
      <c r="G1182" s="20" t="s">
        <v>17</v>
      </c>
      <c r="H1182" s="20" t="s">
        <v>1192</v>
      </c>
      <c r="I1182" s="23">
        <f t="shared" si="36"/>
        <v>91.275000000000006</v>
      </c>
      <c r="J1182" s="28">
        <f t="shared" si="37"/>
        <v>0</v>
      </c>
    </row>
    <row r="1183" spans="1:10" ht="15.75" customHeight="1" x14ac:dyDescent="0.3">
      <c r="A1183" s="18">
        <v>45277</v>
      </c>
      <c r="B1183" s="19" t="s">
        <v>12</v>
      </c>
      <c r="C1183" s="20" t="s">
        <v>38</v>
      </c>
      <c r="D1183" s="21">
        <v>249.75</v>
      </c>
      <c r="E1183" s="21">
        <v>137.63</v>
      </c>
      <c r="F1183" s="22">
        <v>3</v>
      </c>
      <c r="G1183" s="20" t="s">
        <v>10</v>
      </c>
      <c r="H1183" s="20" t="s">
        <v>1193</v>
      </c>
      <c r="I1183" s="23">
        <f t="shared" si="36"/>
        <v>83.25</v>
      </c>
      <c r="J1183" s="28">
        <f t="shared" si="37"/>
        <v>1</v>
      </c>
    </row>
    <row r="1184" spans="1:10" ht="15.75" customHeight="1" x14ac:dyDescent="0.3">
      <c r="A1184" s="18">
        <v>45179</v>
      </c>
      <c r="B1184" s="19" t="s">
        <v>21</v>
      </c>
      <c r="C1184" s="20" t="s">
        <v>13</v>
      </c>
      <c r="D1184" s="21">
        <v>199.64</v>
      </c>
      <c r="E1184" s="21">
        <v>112.16</v>
      </c>
      <c r="F1184" s="22">
        <v>3</v>
      </c>
      <c r="G1184" s="20" t="s">
        <v>17</v>
      </c>
      <c r="H1184" s="20" t="s">
        <v>1194</v>
      </c>
      <c r="I1184" s="23">
        <f t="shared" si="36"/>
        <v>66.546666666666667</v>
      </c>
      <c r="J1184" s="28">
        <f t="shared" si="37"/>
        <v>0</v>
      </c>
    </row>
    <row r="1185" spans="1:10" ht="15.75" customHeight="1" x14ac:dyDescent="0.3">
      <c r="A1185" s="18">
        <v>45160</v>
      </c>
      <c r="B1185" s="19" t="s">
        <v>21</v>
      </c>
      <c r="C1185" s="20" t="s">
        <v>38</v>
      </c>
      <c r="D1185" s="21">
        <v>379</v>
      </c>
      <c r="E1185" s="21">
        <v>189.26</v>
      </c>
      <c r="F1185" s="22">
        <v>15</v>
      </c>
      <c r="G1185" s="20" t="s">
        <v>17</v>
      </c>
      <c r="H1185" s="20" t="s">
        <v>1195</v>
      </c>
      <c r="I1185" s="23">
        <f t="shared" si="36"/>
        <v>25.266666666666666</v>
      </c>
      <c r="J1185" s="28">
        <f t="shared" si="37"/>
        <v>0</v>
      </c>
    </row>
    <row r="1186" spans="1:10" ht="15.75" customHeight="1" x14ac:dyDescent="0.3">
      <c r="A1186" s="18">
        <v>44970</v>
      </c>
      <c r="B1186" s="19" t="s">
        <v>8</v>
      </c>
      <c r="C1186" s="20" t="s">
        <v>16</v>
      </c>
      <c r="D1186" s="21">
        <v>311.83999999999997</v>
      </c>
      <c r="E1186" s="21">
        <v>214.44</v>
      </c>
      <c r="F1186" s="22">
        <v>5</v>
      </c>
      <c r="G1186" s="20" t="s">
        <v>17</v>
      </c>
      <c r="H1186" s="20" t="s">
        <v>1196</v>
      </c>
      <c r="I1186" s="23">
        <f t="shared" si="36"/>
        <v>62.367999999999995</v>
      </c>
      <c r="J1186" s="28">
        <f t="shared" si="37"/>
        <v>0</v>
      </c>
    </row>
    <row r="1187" spans="1:10" ht="15.75" customHeight="1" x14ac:dyDescent="0.3">
      <c r="A1187" s="18">
        <v>45238</v>
      </c>
      <c r="B1187" s="19" t="s">
        <v>12</v>
      </c>
      <c r="C1187" s="20" t="s">
        <v>9</v>
      </c>
      <c r="D1187" s="21">
        <v>159.79</v>
      </c>
      <c r="E1187" s="21">
        <v>34.36</v>
      </c>
      <c r="F1187" s="22">
        <v>1</v>
      </c>
      <c r="G1187" s="20" t="s">
        <v>17</v>
      </c>
      <c r="H1187" s="20" t="s">
        <v>1197</v>
      </c>
      <c r="I1187" s="23">
        <f t="shared" si="36"/>
        <v>159.79</v>
      </c>
      <c r="J1187" s="28">
        <f t="shared" si="37"/>
        <v>0</v>
      </c>
    </row>
    <row r="1188" spans="1:10" ht="15.75" customHeight="1" x14ac:dyDescent="0.3">
      <c r="A1188" s="18">
        <v>45250</v>
      </c>
      <c r="B1188" s="19" t="s">
        <v>21</v>
      </c>
      <c r="C1188" s="20" t="s">
        <v>9</v>
      </c>
      <c r="D1188" s="21">
        <v>25.78</v>
      </c>
      <c r="E1188" s="21">
        <v>5.74</v>
      </c>
      <c r="F1188" s="22">
        <v>0</v>
      </c>
      <c r="G1188" s="20" t="s">
        <v>10</v>
      </c>
      <c r="H1188" s="20" t="s">
        <v>1198</v>
      </c>
      <c r="I1188" s="23">
        <f t="shared" si="36"/>
        <v>0</v>
      </c>
      <c r="J1188" s="28">
        <f t="shared" si="37"/>
        <v>1</v>
      </c>
    </row>
    <row r="1189" spans="1:10" ht="15.75" customHeight="1" x14ac:dyDescent="0.3">
      <c r="A1189" s="18">
        <v>45264</v>
      </c>
      <c r="B1189" s="19" t="s">
        <v>15</v>
      </c>
      <c r="C1189" s="20" t="s">
        <v>26</v>
      </c>
      <c r="D1189" s="21">
        <v>460.68</v>
      </c>
      <c r="E1189" s="21">
        <v>192.12</v>
      </c>
      <c r="F1189" s="22">
        <v>5</v>
      </c>
      <c r="G1189" s="20" t="s">
        <v>10</v>
      </c>
      <c r="H1189" s="20" t="s">
        <v>1199</v>
      </c>
      <c r="I1189" s="23">
        <f t="shared" si="36"/>
        <v>92.135999999999996</v>
      </c>
      <c r="J1189" s="28">
        <f t="shared" si="37"/>
        <v>1</v>
      </c>
    </row>
    <row r="1190" spans="1:10" ht="15.75" customHeight="1" x14ac:dyDescent="0.3">
      <c r="A1190" s="18">
        <v>45078</v>
      </c>
      <c r="B1190" s="19" t="s">
        <v>15</v>
      </c>
      <c r="C1190" s="20" t="s">
        <v>13</v>
      </c>
      <c r="D1190" s="21">
        <v>449.93</v>
      </c>
      <c r="E1190" s="21">
        <v>142.13999999999999</v>
      </c>
      <c r="F1190" s="22">
        <v>12</v>
      </c>
      <c r="G1190" s="20" t="s">
        <v>10</v>
      </c>
      <c r="H1190" s="20" t="s">
        <v>1200</v>
      </c>
      <c r="I1190" s="23">
        <f t="shared" si="36"/>
        <v>37.494166666666665</v>
      </c>
      <c r="J1190" s="28">
        <f t="shared" si="37"/>
        <v>1</v>
      </c>
    </row>
    <row r="1191" spans="1:10" ht="15.75" customHeight="1" x14ac:dyDescent="0.3">
      <c r="A1191" s="18">
        <v>44927</v>
      </c>
      <c r="B1191" s="19" t="s">
        <v>12</v>
      </c>
      <c r="C1191" s="20" t="s">
        <v>13</v>
      </c>
      <c r="D1191" s="21">
        <v>110.6</v>
      </c>
      <c r="E1191" s="21">
        <v>80.81</v>
      </c>
      <c r="F1191" s="22">
        <v>7</v>
      </c>
      <c r="G1191" s="20" t="s">
        <v>10</v>
      </c>
      <c r="H1191" s="20" t="s">
        <v>1201</v>
      </c>
      <c r="I1191" s="23">
        <f t="shared" si="36"/>
        <v>15.799999999999999</v>
      </c>
      <c r="J1191" s="28">
        <f t="shared" si="37"/>
        <v>1</v>
      </c>
    </row>
    <row r="1192" spans="1:10" ht="15.75" customHeight="1" x14ac:dyDescent="0.3">
      <c r="A1192" s="18">
        <v>45166</v>
      </c>
      <c r="B1192" s="19" t="s">
        <v>12</v>
      </c>
      <c r="C1192" s="20" t="s">
        <v>38</v>
      </c>
      <c r="D1192" s="21">
        <v>234.12</v>
      </c>
      <c r="E1192" s="21">
        <v>105.61</v>
      </c>
      <c r="F1192" s="22">
        <v>5</v>
      </c>
      <c r="G1192" s="20" t="s">
        <v>17</v>
      </c>
      <c r="H1192" s="20" t="s">
        <v>1202</v>
      </c>
      <c r="I1192" s="23">
        <f t="shared" si="36"/>
        <v>46.823999999999998</v>
      </c>
      <c r="J1192" s="28">
        <f t="shared" si="37"/>
        <v>0</v>
      </c>
    </row>
    <row r="1193" spans="1:10" ht="15.75" customHeight="1" x14ac:dyDescent="0.3">
      <c r="A1193" s="18">
        <v>45120</v>
      </c>
      <c r="B1193" s="19" t="s">
        <v>15</v>
      </c>
      <c r="C1193" s="20" t="s">
        <v>9</v>
      </c>
      <c r="D1193" s="21">
        <v>78.8</v>
      </c>
      <c r="E1193" s="21">
        <v>17.25</v>
      </c>
      <c r="F1193" s="22">
        <v>0</v>
      </c>
      <c r="G1193" s="20" t="s">
        <v>17</v>
      </c>
      <c r="H1193" s="20" t="s">
        <v>1203</v>
      </c>
      <c r="I1193" s="23">
        <f t="shared" si="36"/>
        <v>0</v>
      </c>
      <c r="J1193" s="28">
        <f t="shared" si="37"/>
        <v>0</v>
      </c>
    </row>
    <row r="1194" spans="1:10" ht="15.75" customHeight="1" x14ac:dyDescent="0.3">
      <c r="A1194" s="18">
        <v>45278</v>
      </c>
      <c r="B1194" s="19" t="s">
        <v>8</v>
      </c>
      <c r="C1194" s="20" t="s">
        <v>26</v>
      </c>
      <c r="D1194" s="21">
        <v>166.99</v>
      </c>
      <c r="E1194" s="21">
        <v>89.1</v>
      </c>
      <c r="F1194" s="22">
        <v>9</v>
      </c>
      <c r="G1194" s="20" t="s">
        <v>10</v>
      </c>
      <c r="H1194" s="20" t="s">
        <v>1204</v>
      </c>
      <c r="I1194" s="23">
        <f t="shared" si="36"/>
        <v>18.554444444444446</v>
      </c>
      <c r="J1194" s="28">
        <f t="shared" si="37"/>
        <v>1</v>
      </c>
    </row>
    <row r="1195" spans="1:10" ht="15.75" customHeight="1" x14ac:dyDescent="0.3">
      <c r="A1195" s="18">
        <v>45158</v>
      </c>
      <c r="B1195" s="19" t="s">
        <v>8</v>
      </c>
      <c r="C1195" s="20" t="s">
        <v>16</v>
      </c>
      <c r="D1195" s="21">
        <v>259.58999999999997</v>
      </c>
      <c r="E1195" s="21">
        <v>69.81</v>
      </c>
      <c r="F1195" s="22">
        <v>2</v>
      </c>
      <c r="G1195" s="20" t="s">
        <v>17</v>
      </c>
      <c r="H1195" s="20" t="s">
        <v>1205</v>
      </c>
      <c r="I1195" s="23">
        <f t="shared" si="36"/>
        <v>129.79499999999999</v>
      </c>
      <c r="J1195" s="28">
        <f t="shared" si="37"/>
        <v>0</v>
      </c>
    </row>
    <row r="1196" spans="1:10" ht="15.75" customHeight="1" x14ac:dyDescent="0.3">
      <c r="A1196" s="18">
        <v>44955</v>
      </c>
      <c r="B1196" s="19" t="s">
        <v>12</v>
      </c>
      <c r="C1196" s="20" t="s">
        <v>16</v>
      </c>
      <c r="D1196" s="21">
        <v>307.06</v>
      </c>
      <c r="E1196" s="21">
        <v>225.92</v>
      </c>
      <c r="F1196" s="22">
        <v>8</v>
      </c>
      <c r="G1196" s="20" t="s">
        <v>10</v>
      </c>
      <c r="H1196" s="20" t="s">
        <v>1206</v>
      </c>
      <c r="I1196" s="23">
        <f t="shared" si="36"/>
        <v>38.3825</v>
      </c>
      <c r="J1196" s="28">
        <f t="shared" si="37"/>
        <v>1</v>
      </c>
    </row>
    <row r="1197" spans="1:10" ht="15.75" customHeight="1" x14ac:dyDescent="0.3">
      <c r="A1197" s="18">
        <v>45069</v>
      </c>
      <c r="B1197" s="19" t="s">
        <v>8</v>
      </c>
      <c r="C1197" s="20" t="s">
        <v>23</v>
      </c>
      <c r="D1197" s="21">
        <v>341.23</v>
      </c>
      <c r="E1197" s="21">
        <v>129.82</v>
      </c>
      <c r="F1197" s="22">
        <v>5</v>
      </c>
      <c r="G1197" s="20" t="s">
        <v>10</v>
      </c>
      <c r="H1197" s="20" t="s">
        <v>1207</v>
      </c>
      <c r="I1197" s="23">
        <f t="shared" si="36"/>
        <v>68.246000000000009</v>
      </c>
      <c r="J1197" s="28">
        <f t="shared" si="37"/>
        <v>1</v>
      </c>
    </row>
    <row r="1198" spans="1:10" ht="15.75" customHeight="1" x14ac:dyDescent="0.3">
      <c r="A1198" s="18">
        <v>45206</v>
      </c>
      <c r="B1198" s="19" t="s">
        <v>8</v>
      </c>
      <c r="C1198" s="20" t="s">
        <v>26</v>
      </c>
      <c r="D1198" s="21">
        <v>166.44</v>
      </c>
      <c r="E1198" s="21">
        <v>98.33</v>
      </c>
      <c r="F1198" s="22">
        <v>2</v>
      </c>
      <c r="G1198" s="20" t="s">
        <v>17</v>
      </c>
      <c r="H1198" s="20" t="s">
        <v>1208</v>
      </c>
      <c r="I1198" s="23">
        <f t="shared" si="36"/>
        <v>83.22</v>
      </c>
      <c r="J1198" s="28">
        <f t="shared" si="37"/>
        <v>0</v>
      </c>
    </row>
    <row r="1199" spans="1:10" ht="15.75" customHeight="1" x14ac:dyDescent="0.3">
      <c r="A1199" s="18">
        <v>45146</v>
      </c>
      <c r="B1199" s="19" t="s">
        <v>12</v>
      </c>
      <c r="C1199" s="20" t="s">
        <v>23</v>
      </c>
      <c r="D1199" s="21">
        <v>175.37</v>
      </c>
      <c r="E1199" s="21">
        <v>83.66</v>
      </c>
      <c r="F1199" s="22">
        <v>2</v>
      </c>
      <c r="G1199" s="20" t="s">
        <v>17</v>
      </c>
      <c r="H1199" s="20" t="s">
        <v>1209</v>
      </c>
      <c r="I1199" s="23">
        <f t="shared" si="36"/>
        <v>87.685000000000002</v>
      </c>
      <c r="J1199" s="28">
        <f t="shared" si="37"/>
        <v>0</v>
      </c>
    </row>
    <row r="1200" spans="1:10" ht="15.75" customHeight="1" x14ac:dyDescent="0.3">
      <c r="A1200" s="18">
        <v>45227</v>
      </c>
      <c r="B1200" s="19" t="s">
        <v>15</v>
      </c>
      <c r="C1200" s="20" t="s">
        <v>9</v>
      </c>
      <c r="D1200" s="21">
        <v>353.44</v>
      </c>
      <c r="E1200" s="21">
        <v>180.09</v>
      </c>
      <c r="F1200" s="22">
        <v>19</v>
      </c>
      <c r="G1200" s="20" t="s">
        <v>10</v>
      </c>
      <c r="H1200" s="20" t="s">
        <v>678</v>
      </c>
      <c r="I1200" s="23">
        <f t="shared" si="36"/>
        <v>18.602105263157895</v>
      </c>
      <c r="J1200" s="28">
        <f t="shared" si="37"/>
        <v>1</v>
      </c>
    </row>
    <row r="1201" spans="1:10" ht="15.75" customHeight="1" x14ac:dyDescent="0.3">
      <c r="A1201" s="18">
        <v>45021</v>
      </c>
      <c r="B1201" s="19" t="s">
        <v>15</v>
      </c>
      <c r="C1201" s="20" t="s">
        <v>26</v>
      </c>
      <c r="D1201" s="21">
        <v>298.95999999999998</v>
      </c>
      <c r="E1201" s="21">
        <v>102.12</v>
      </c>
      <c r="F1201" s="22">
        <v>7</v>
      </c>
      <c r="G1201" s="20" t="s">
        <v>17</v>
      </c>
      <c r="H1201" s="20" t="s">
        <v>1210</v>
      </c>
      <c r="I1201" s="23">
        <f t="shared" si="36"/>
        <v>42.708571428571425</v>
      </c>
      <c r="J1201" s="28">
        <f t="shared" si="37"/>
        <v>0</v>
      </c>
    </row>
    <row r="1202" spans="1:10" ht="15.75" customHeight="1" x14ac:dyDescent="0.3">
      <c r="A1202" s="18">
        <v>44958</v>
      </c>
      <c r="B1202" s="19" t="s">
        <v>21</v>
      </c>
      <c r="C1202" s="20" t="s">
        <v>38</v>
      </c>
      <c r="D1202" s="21">
        <v>50.59</v>
      </c>
      <c r="E1202" s="21">
        <v>11.43</v>
      </c>
      <c r="F1202" s="22">
        <v>1</v>
      </c>
      <c r="G1202" s="20" t="s">
        <v>10</v>
      </c>
      <c r="H1202" s="20" t="s">
        <v>1211</v>
      </c>
      <c r="I1202" s="23">
        <f t="shared" si="36"/>
        <v>50.59</v>
      </c>
      <c r="J1202" s="28">
        <f t="shared" si="37"/>
        <v>1</v>
      </c>
    </row>
    <row r="1203" spans="1:10" ht="15.75" customHeight="1" x14ac:dyDescent="0.3">
      <c r="A1203" s="18">
        <v>45014</v>
      </c>
      <c r="B1203" s="19" t="s">
        <v>21</v>
      </c>
      <c r="C1203" s="20" t="s">
        <v>9</v>
      </c>
      <c r="D1203" s="21">
        <v>396.32</v>
      </c>
      <c r="E1203" s="21">
        <v>111.05</v>
      </c>
      <c r="F1203" s="22">
        <v>5</v>
      </c>
      <c r="G1203" s="20" t="s">
        <v>17</v>
      </c>
      <c r="H1203" s="20" t="s">
        <v>1212</v>
      </c>
      <c r="I1203" s="23">
        <f t="shared" si="36"/>
        <v>79.263999999999996</v>
      </c>
      <c r="J1203" s="28">
        <f t="shared" si="37"/>
        <v>0</v>
      </c>
    </row>
    <row r="1204" spans="1:10" ht="15.75" customHeight="1" x14ac:dyDescent="0.3">
      <c r="A1204" s="18">
        <v>44994</v>
      </c>
      <c r="B1204" s="19" t="s">
        <v>8</v>
      </c>
      <c r="C1204" s="20" t="s">
        <v>13</v>
      </c>
      <c r="D1204" s="21">
        <v>274.95999999999998</v>
      </c>
      <c r="E1204" s="21">
        <v>56.98</v>
      </c>
      <c r="F1204" s="22">
        <v>10</v>
      </c>
      <c r="G1204" s="20" t="s">
        <v>17</v>
      </c>
      <c r="H1204" s="20" t="s">
        <v>1213</v>
      </c>
      <c r="I1204" s="23">
        <f t="shared" si="36"/>
        <v>27.495999999999999</v>
      </c>
      <c r="J1204" s="28">
        <f t="shared" si="37"/>
        <v>0</v>
      </c>
    </row>
    <row r="1205" spans="1:10" ht="15.75" customHeight="1" x14ac:dyDescent="0.3">
      <c r="A1205" s="18">
        <v>44951</v>
      </c>
      <c r="B1205" s="19" t="s">
        <v>8</v>
      </c>
      <c r="C1205" s="20" t="s">
        <v>26</v>
      </c>
      <c r="D1205" s="21">
        <v>72.77</v>
      </c>
      <c r="E1205" s="21">
        <v>68.069999999999993</v>
      </c>
      <c r="F1205" s="22">
        <v>1</v>
      </c>
      <c r="G1205" s="20" t="s">
        <v>17</v>
      </c>
      <c r="H1205" s="20" t="s">
        <v>1214</v>
      </c>
      <c r="I1205" s="23">
        <f t="shared" si="36"/>
        <v>72.77</v>
      </c>
      <c r="J1205" s="28">
        <f t="shared" si="37"/>
        <v>0</v>
      </c>
    </row>
    <row r="1206" spans="1:10" ht="15.75" customHeight="1" x14ac:dyDescent="0.3">
      <c r="A1206" s="18">
        <v>45078</v>
      </c>
      <c r="B1206" s="19" t="s">
        <v>21</v>
      </c>
      <c r="C1206" s="20" t="s">
        <v>23</v>
      </c>
      <c r="D1206" s="21">
        <v>220.79</v>
      </c>
      <c r="E1206" s="21">
        <v>82.84</v>
      </c>
      <c r="F1206" s="22">
        <v>8</v>
      </c>
      <c r="G1206" s="20" t="s">
        <v>10</v>
      </c>
      <c r="H1206" s="20" t="s">
        <v>1215</v>
      </c>
      <c r="I1206" s="23">
        <f t="shared" si="36"/>
        <v>27.598749999999999</v>
      </c>
      <c r="J1206" s="28">
        <f t="shared" si="37"/>
        <v>1</v>
      </c>
    </row>
    <row r="1207" spans="1:10" ht="15.75" customHeight="1" x14ac:dyDescent="0.3">
      <c r="A1207" s="18">
        <v>45163</v>
      </c>
      <c r="B1207" s="19" t="s">
        <v>12</v>
      </c>
      <c r="C1207" s="20" t="s">
        <v>13</v>
      </c>
      <c r="D1207" s="21">
        <v>167.76</v>
      </c>
      <c r="E1207" s="21">
        <v>34.31</v>
      </c>
      <c r="F1207" s="22">
        <v>2</v>
      </c>
      <c r="G1207" s="20" t="s">
        <v>17</v>
      </c>
      <c r="H1207" s="20" t="s">
        <v>1216</v>
      </c>
      <c r="I1207" s="23">
        <f t="shared" si="36"/>
        <v>83.88</v>
      </c>
      <c r="J1207" s="28">
        <f t="shared" si="37"/>
        <v>0</v>
      </c>
    </row>
    <row r="1208" spans="1:10" ht="15.75" customHeight="1" x14ac:dyDescent="0.3">
      <c r="A1208" s="18">
        <v>44956</v>
      </c>
      <c r="B1208" s="19" t="s">
        <v>21</v>
      </c>
      <c r="C1208" s="20" t="s">
        <v>23</v>
      </c>
      <c r="D1208" s="21">
        <v>155.5</v>
      </c>
      <c r="E1208" s="21">
        <v>75.430000000000007</v>
      </c>
      <c r="F1208" s="22">
        <v>1</v>
      </c>
      <c r="G1208" s="20" t="s">
        <v>10</v>
      </c>
      <c r="H1208" s="20" t="s">
        <v>776</v>
      </c>
      <c r="I1208" s="23">
        <f t="shared" si="36"/>
        <v>155.5</v>
      </c>
      <c r="J1208" s="28">
        <f t="shared" si="37"/>
        <v>1</v>
      </c>
    </row>
    <row r="1209" spans="1:10" ht="15.75" customHeight="1" x14ac:dyDescent="0.3">
      <c r="A1209" s="18">
        <v>45090</v>
      </c>
      <c r="B1209" s="19" t="s">
        <v>15</v>
      </c>
      <c r="C1209" s="20" t="s">
        <v>38</v>
      </c>
      <c r="D1209" s="21">
        <v>252.87</v>
      </c>
      <c r="E1209" s="21">
        <v>76.39</v>
      </c>
      <c r="F1209" s="22">
        <v>3</v>
      </c>
      <c r="G1209" s="20" t="s">
        <v>17</v>
      </c>
      <c r="H1209" s="20" t="s">
        <v>1217</v>
      </c>
      <c r="I1209" s="23">
        <f t="shared" si="36"/>
        <v>84.29</v>
      </c>
      <c r="J1209" s="28">
        <f t="shared" si="37"/>
        <v>0</v>
      </c>
    </row>
    <row r="1210" spans="1:10" ht="15.75" customHeight="1" x14ac:dyDescent="0.3">
      <c r="A1210" s="18">
        <v>44975</v>
      </c>
      <c r="B1210" s="19" t="s">
        <v>8</v>
      </c>
      <c r="C1210" s="20" t="s">
        <v>38</v>
      </c>
      <c r="D1210" s="21">
        <v>268.27</v>
      </c>
      <c r="E1210" s="21">
        <v>69.88</v>
      </c>
      <c r="F1210" s="22">
        <v>6</v>
      </c>
      <c r="G1210" s="20" t="s">
        <v>10</v>
      </c>
      <c r="H1210" s="20" t="s">
        <v>1218</v>
      </c>
      <c r="I1210" s="23">
        <f t="shared" si="36"/>
        <v>44.711666666666666</v>
      </c>
      <c r="J1210" s="28">
        <f t="shared" si="37"/>
        <v>1</v>
      </c>
    </row>
    <row r="1211" spans="1:10" ht="15.75" customHeight="1" x14ac:dyDescent="0.3">
      <c r="A1211" s="18">
        <v>45161</v>
      </c>
      <c r="B1211" s="19" t="s">
        <v>15</v>
      </c>
      <c r="C1211" s="20" t="s">
        <v>38</v>
      </c>
      <c r="D1211" s="21">
        <v>245.75</v>
      </c>
      <c r="E1211" s="21">
        <v>157.93</v>
      </c>
      <c r="F1211" s="22">
        <v>2</v>
      </c>
      <c r="G1211" s="20" t="s">
        <v>17</v>
      </c>
      <c r="H1211" s="20" t="s">
        <v>1219</v>
      </c>
      <c r="I1211" s="23">
        <f t="shared" si="36"/>
        <v>122.875</v>
      </c>
      <c r="J1211" s="28">
        <f t="shared" si="37"/>
        <v>0</v>
      </c>
    </row>
    <row r="1212" spans="1:10" ht="15.75" customHeight="1" x14ac:dyDescent="0.3">
      <c r="A1212" s="18">
        <v>45124</v>
      </c>
      <c r="B1212" s="19" t="s">
        <v>8</v>
      </c>
      <c r="C1212" s="20" t="s">
        <v>38</v>
      </c>
      <c r="D1212" s="21">
        <v>86</v>
      </c>
      <c r="E1212" s="21">
        <v>56.99</v>
      </c>
      <c r="F1212" s="22">
        <v>0</v>
      </c>
      <c r="G1212" s="20" t="s">
        <v>17</v>
      </c>
      <c r="H1212" s="20" t="s">
        <v>1220</v>
      </c>
      <c r="I1212" s="23">
        <f t="shared" si="36"/>
        <v>0</v>
      </c>
      <c r="J1212" s="28">
        <f t="shared" si="37"/>
        <v>0</v>
      </c>
    </row>
    <row r="1213" spans="1:10" ht="15.75" customHeight="1" x14ac:dyDescent="0.3">
      <c r="A1213" s="18">
        <v>45026</v>
      </c>
      <c r="B1213" s="19" t="s">
        <v>12</v>
      </c>
      <c r="C1213" s="20" t="s">
        <v>9</v>
      </c>
      <c r="D1213" s="21">
        <v>385.98</v>
      </c>
      <c r="E1213" s="21">
        <v>262.69</v>
      </c>
      <c r="F1213" s="22">
        <v>5</v>
      </c>
      <c r="G1213" s="20" t="s">
        <v>17</v>
      </c>
      <c r="H1213" s="20" t="s">
        <v>1221</v>
      </c>
      <c r="I1213" s="23">
        <f t="shared" si="36"/>
        <v>77.195999999999998</v>
      </c>
      <c r="J1213" s="28">
        <f t="shared" si="37"/>
        <v>0</v>
      </c>
    </row>
    <row r="1214" spans="1:10" ht="15.75" customHeight="1" x14ac:dyDescent="0.3">
      <c r="A1214" s="18">
        <v>45224</v>
      </c>
      <c r="B1214" s="19" t="s">
        <v>12</v>
      </c>
      <c r="C1214" s="20" t="s">
        <v>23</v>
      </c>
      <c r="D1214" s="21">
        <v>492.93</v>
      </c>
      <c r="E1214" s="21">
        <v>100.7</v>
      </c>
      <c r="F1214" s="22">
        <v>5</v>
      </c>
      <c r="G1214" s="20" t="s">
        <v>10</v>
      </c>
      <c r="H1214" s="20" t="s">
        <v>1222</v>
      </c>
      <c r="I1214" s="23">
        <f t="shared" si="36"/>
        <v>98.585999999999999</v>
      </c>
      <c r="J1214" s="28">
        <f t="shared" si="37"/>
        <v>1</v>
      </c>
    </row>
    <row r="1215" spans="1:10" ht="15.75" customHeight="1" x14ac:dyDescent="0.3">
      <c r="A1215" s="18">
        <v>45072</v>
      </c>
      <c r="B1215" s="19" t="s">
        <v>8</v>
      </c>
      <c r="C1215" s="20" t="s">
        <v>26</v>
      </c>
      <c r="D1215" s="21">
        <v>100.66</v>
      </c>
      <c r="E1215" s="21">
        <v>21.17</v>
      </c>
      <c r="F1215" s="22">
        <v>5</v>
      </c>
      <c r="G1215" s="20" t="s">
        <v>17</v>
      </c>
      <c r="H1215" s="20" t="s">
        <v>1223</v>
      </c>
      <c r="I1215" s="23">
        <f t="shared" si="36"/>
        <v>20.131999999999998</v>
      </c>
      <c r="J1215" s="28">
        <f t="shared" si="37"/>
        <v>0</v>
      </c>
    </row>
    <row r="1216" spans="1:10" ht="15.75" customHeight="1" x14ac:dyDescent="0.3">
      <c r="A1216" s="18">
        <v>45043</v>
      </c>
      <c r="B1216" s="19" t="s">
        <v>15</v>
      </c>
      <c r="C1216" s="20" t="s">
        <v>16</v>
      </c>
      <c r="D1216" s="21">
        <v>481.75</v>
      </c>
      <c r="E1216" s="21">
        <v>97.16</v>
      </c>
      <c r="F1216" s="22">
        <v>10</v>
      </c>
      <c r="G1216" s="20" t="s">
        <v>10</v>
      </c>
      <c r="H1216" s="20" t="s">
        <v>1224</v>
      </c>
      <c r="I1216" s="23">
        <f t="shared" si="36"/>
        <v>48.174999999999997</v>
      </c>
      <c r="J1216" s="28">
        <f t="shared" si="37"/>
        <v>1</v>
      </c>
    </row>
    <row r="1217" spans="1:10" ht="15.75" customHeight="1" x14ac:dyDescent="0.3">
      <c r="A1217" s="18">
        <v>45270</v>
      </c>
      <c r="B1217" s="19" t="s">
        <v>12</v>
      </c>
      <c r="C1217" s="20" t="s">
        <v>26</v>
      </c>
      <c r="D1217" s="21">
        <v>244.44</v>
      </c>
      <c r="E1217" s="21">
        <v>52.81</v>
      </c>
      <c r="F1217" s="22">
        <v>4</v>
      </c>
      <c r="G1217" s="20" t="s">
        <v>17</v>
      </c>
      <c r="H1217" s="20" t="s">
        <v>1225</v>
      </c>
      <c r="I1217" s="23">
        <f t="shared" si="36"/>
        <v>61.11</v>
      </c>
      <c r="J1217" s="28">
        <f t="shared" si="37"/>
        <v>0</v>
      </c>
    </row>
    <row r="1218" spans="1:10" ht="15.75" customHeight="1" x14ac:dyDescent="0.3">
      <c r="A1218" s="18">
        <v>45044</v>
      </c>
      <c r="B1218" s="19" t="s">
        <v>8</v>
      </c>
      <c r="C1218" s="20" t="s">
        <v>9</v>
      </c>
      <c r="D1218" s="21">
        <v>98.86</v>
      </c>
      <c r="E1218" s="21">
        <v>50.16</v>
      </c>
      <c r="F1218" s="22">
        <v>1</v>
      </c>
      <c r="G1218" s="20" t="s">
        <v>17</v>
      </c>
      <c r="H1218" s="20" t="s">
        <v>1226</v>
      </c>
      <c r="I1218" s="23">
        <f t="shared" ref="I1218:I1281" si="38">IF(F1218=0, 0, D1218/F1218)</f>
        <v>98.86</v>
      </c>
      <c r="J1218" s="28">
        <f t="shared" si="37"/>
        <v>0</v>
      </c>
    </row>
    <row r="1219" spans="1:10" ht="15.75" customHeight="1" x14ac:dyDescent="0.3">
      <c r="A1219" s="18">
        <v>45210</v>
      </c>
      <c r="B1219" s="19" t="s">
        <v>8</v>
      </c>
      <c r="C1219" s="20" t="s">
        <v>9</v>
      </c>
      <c r="D1219" s="21">
        <v>38.32</v>
      </c>
      <c r="E1219" s="21">
        <v>7.78</v>
      </c>
      <c r="F1219" s="22">
        <v>0</v>
      </c>
      <c r="G1219" s="20" t="s">
        <v>10</v>
      </c>
      <c r="H1219" s="20" t="s">
        <v>1227</v>
      </c>
      <c r="I1219" s="23">
        <f t="shared" si="38"/>
        <v>0</v>
      </c>
      <c r="J1219" s="28">
        <f t="shared" ref="J1219:J1282" si="39">IF(G1219="Returning", 1, 0)</f>
        <v>1</v>
      </c>
    </row>
    <row r="1220" spans="1:10" ht="15.75" customHeight="1" x14ac:dyDescent="0.3">
      <c r="A1220" s="18">
        <v>45229</v>
      </c>
      <c r="B1220" s="19" t="s">
        <v>8</v>
      </c>
      <c r="C1220" s="20" t="s">
        <v>9</v>
      </c>
      <c r="D1220" s="21">
        <v>36.22</v>
      </c>
      <c r="E1220" s="21">
        <v>10.78</v>
      </c>
      <c r="F1220" s="22">
        <v>0</v>
      </c>
      <c r="G1220" s="20" t="s">
        <v>17</v>
      </c>
      <c r="H1220" s="20" t="s">
        <v>1228</v>
      </c>
      <c r="I1220" s="23">
        <f t="shared" si="38"/>
        <v>0</v>
      </c>
      <c r="J1220" s="28">
        <f t="shared" si="39"/>
        <v>0</v>
      </c>
    </row>
    <row r="1221" spans="1:10" ht="15.75" customHeight="1" x14ac:dyDescent="0.3">
      <c r="A1221" s="18">
        <v>44993</v>
      </c>
      <c r="B1221" s="19" t="s">
        <v>21</v>
      </c>
      <c r="C1221" s="20" t="s">
        <v>23</v>
      </c>
      <c r="D1221" s="21">
        <v>45.85</v>
      </c>
      <c r="E1221" s="21">
        <v>9.4499999999999993</v>
      </c>
      <c r="F1221" s="22">
        <v>0</v>
      </c>
      <c r="G1221" s="20" t="s">
        <v>17</v>
      </c>
      <c r="H1221" s="20" t="s">
        <v>1229</v>
      </c>
      <c r="I1221" s="23">
        <f t="shared" si="38"/>
        <v>0</v>
      </c>
      <c r="J1221" s="28">
        <f t="shared" si="39"/>
        <v>0</v>
      </c>
    </row>
    <row r="1222" spans="1:10" ht="15.75" customHeight="1" x14ac:dyDescent="0.3">
      <c r="A1222" s="18">
        <v>44942</v>
      </c>
      <c r="B1222" s="19" t="s">
        <v>8</v>
      </c>
      <c r="C1222" s="20" t="s">
        <v>9</v>
      </c>
      <c r="D1222" s="21">
        <v>298.7</v>
      </c>
      <c r="E1222" s="21">
        <v>84.1</v>
      </c>
      <c r="F1222" s="22">
        <v>6</v>
      </c>
      <c r="G1222" s="20" t="s">
        <v>10</v>
      </c>
      <c r="H1222" s="20" t="s">
        <v>1230</v>
      </c>
      <c r="I1222" s="23">
        <f t="shared" si="38"/>
        <v>49.783333333333331</v>
      </c>
      <c r="J1222" s="28">
        <f t="shared" si="39"/>
        <v>1</v>
      </c>
    </row>
    <row r="1223" spans="1:10" ht="15.75" customHeight="1" x14ac:dyDescent="0.3">
      <c r="A1223" s="18">
        <v>45094</v>
      </c>
      <c r="B1223" s="19" t="s">
        <v>21</v>
      </c>
      <c r="C1223" s="20" t="s">
        <v>16</v>
      </c>
      <c r="D1223" s="21">
        <v>103.28</v>
      </c>
      <c r="E1223" s="21">
        <v>52.86</v>
      </c>
      <c r="F1223" s="22">
        <v>1</v>
      </c>
      <c r="G1223" s="20" t="s">
        <v>10</v>
      </c>
      <c r="H1223" s="20" t="s">
        <v>1231</v>
      </c>
      <c r="I1223" s="23">
        <f t="shared" si="38"/>
        <v>103.28</v>
      </c>
      <c r="J1223" s="28">
        <f t="shared" si="39"/>
        <v>1</v>
      </c>
    </row>
    <row r="1224" spans="1:10" ht="15.75" customHeight="1" x14ac:dyDescent="0.3">
      <c r="A1224" s="18">
        <v>45228</v>
      </c>
      <c r="B1224" s="19" t="s">
        <v>15</v>
      </c>
      <c r="C1224" s="20" t="s">
        <v>13</v>
      </c>
      <c r="D1224" s="21">
        <v>301.08999999999997</v>
      </c>
      <c r="E1224" s="21">
        <v>61.32</v>
      </c>
      <c r="F1224" s="22">
        <v>19</v>
      </c>
      <c r="G1224" s="20" t="s">
        <v>10</v>
      </c>
      <c r="H1224" s="20" t="s">
        <v>1232</v>
      </c>
      <c r="I1224" s="23">
        <f t="shared" si="38"/>
        <v>15.846842105263157</v>
      </c>
      <c r="J1224" s="28">
        <f t="shared" si="39"/>
        <v>1</v>
      </c>
    </row>
    <row r="1225" spans="1:10" ht="15.75" customHeight="1" x14ac:dyDescent="0.3">
      <c r="A1225" s="18">
        <v>45257</v>
      </c>
      <c r="B1225" s="19" t="s">
        <v>15</v>
      </c>
      <c r="C1225" s="20" t="s">
        <v>13</v>
      </c>
      <c r="D1225" s="21">
        <v>313.63</v>
      </c>
      <c r="E1225" s="21">
        <v>65.849999999999994</v>
      </c>
      <c r="F1225" s="22">
        <v>8</v>
      </c>
      <c r="G1225" s="20" t="s">
        <v>17</v>
      </c>
      <c r="H1225" s="20" t="s">
        <v>1233</v>
      </c>
      <c r="I1225" s="23">
        <f t="shared" si="38"/>
        <v>39.203749999999999</v>
      </c>
      <c r="J1225" s="28">
        <f t="shared" si="39"/>
        <v>0</v>
      </c>
    </row>
    <row r="1226" spans="1:10" ht="15.75" customHeight="1" x14ac:dyDescent="0.3">
      <c r="A1226" s="18">
        <v>45111</v>
      </c>
      <c r="B1226" s="19" t="s">
        <v>15</v>
      </c>
      <c r="C1226" s="20" t="s">
        <v>23</v>
      </c>
      <c r="D1226" s="21">
        <v>163.26</v>
      </c>
      <c r="E1226" s="21">
        <v>71.48</v>
      </c>
      <c r="F1226" s="22">
        <v>2</v>
      </c>
      <c r="G1226" s="20" t="s">
        <v>17</v>
      </c>
      <c r="H1226" s="20" t="s">
        <v>1234</v>
      </c>
      <c r="I1226" s="23">
        <f t="shared" si="38"/>
        <v>81.63</v>
      </c>
      <c r="J1226" s="28">
        <f t="shared" si="39"/>
        <v>0</v>
      </c>
    </row>
    <row r="1227" spans="1:10" ht="15.75" customHeight="1" x14ac:dyDescent="0.3">
      <c r="A1227" s="18">
        <v>44951</v>
      </c>
      <c r="B1227" s="19" t="s">
        <v>15</v>
      </c>
      <c r="C1227" s="20" t="s">
        <v>23</v>
      </c>
      <c r="D1227" s="21">
        <v>304.75</v>
      </c>
      <c r="E1227" s="21">
        <v>63.51</v>
      </c>
      <c r="F1227" s="22">
        <v>5</v>
      </c>
      <c r="G1227" s="20" t="s">
        <v>10</v>
      </c>
      <c r="H1227" s="20" t="s">
        <v>1235</v>
      </c>
      <c r="I1227" s="23">
        <f t="shared" si="38"/>
        <v>60.95</v>
      </c>
      <c r="J1227" s="28">
        <f t="shared" si="39"/>
        <v>1</v>
      </c>
    </row>
    <row r="1228" spans="1:10" ht="15.75" customHeight="1" x14ac:dyDescent="0.3">
      <c r="A1228" s="18">
        <v>45024</v>
      </c>
      <c r="B1228" s="19" t="s">
        <v>8</v>
      </c>
      <c r="C1228" s="20" t="s">
        <v>26</v>
      </c>
      <c r="D1228" s="21">
        <v>147.34</v>
      </c>
      <c r="E1228" s="21">
        <v>35.67</v>
      </c>
      <c r="F1228" s="22">
        <v>3</v>
      </c>
      <c r="G1228" s="20" t="s">
        <v>17</v>
      </c>
      <c r="H1228" s="20" t="s">
        <v>1236</v>
      </c>
      <c r="I1228" s="23">
        <f t="shared" si="38"/>
        <v>49.113333333333337</v>
      </c>
      <c r="J1228" s="28">
        <f t="shared" si="39"/>
        <v>0</v>
      </c>
    </row>
    <row r="1229" spans="1:10" ht="15.75" customHeight="1" x14ac:dyDescent="0.3">
      <c r="A1229" s="18">
        <v>45041</v>
      </c>
      <c r="B1229" s="19" t="s">
        <v>15</v>
      </c>
      <c r="C1229" s="20" t="s">
        <v>9</v>
      </c>
      <c r="D1229" s="21">
        <v>161.12</v>
      </c>
      <c r="E1229" s="21">
        <v>39.92</v>
      </c>
      <c r="F1229" s="22">
        <v>2</v>
      </c>
      <c r="G1229" s="20" t="s">
        <v>10</v>
      </c>
      <c r="H1229" s="20" t="s">
        <v>1237</v>
      </c>
      <c r="I1229" s="23">
        <f t="shared" si="38"/>
        <v>80.56</v>
      </c>
      <c r="J1229" s="28">
        <f t="shared" si="39"/>
        <v>1</v>
      </c>
    </row>
    <row r="1230" spans="1:10" ht="15.75" customHeight="1" x14ac:dyDescent="0.3">
      <c r="A1230" s="18">
        <v>44959</v>
      </c>
      <c r="B1230" s="19" t="s">
        <v>21</v>
      </c>
      <c r="C1230" s="20" t="s">
        <v>23</v>
      </c>
      <c r="D1230" s="21">
        <v>413.8</v>
      </c>
      <c r="E1230" s="21">
        <v>299.87</v>
      </c>
      <c r="F1230" s="22">
        <v>6</v>
      </c>
      <c r="G1230" s="20" t="s">
        <v>17</v>
      </c>
      <c r="H1230" s="20" t="s">
        <v>1238</v>
      </c>
      <c r="I1230" s="23">
        <f t="shared" si="38"/>
        <v>68.966666666666669</v>
      </c>
      <c r="J1230" s="28">
        <f t="shared" si="39"/>
        <v>0</v>
      </c>
    </row>
    <row r="1231" spans="1:10" ht="15.75" customHeight="1" x14ac:dyDescent="0.3">
      <c r="A1231" s="18">
        <v>45074</v>
      </c>
      <c r="B1231" s="19" t="s">
        <v>15</v>
      </c>
      <c r="C1231" s="20" t="s">
        <v>9</v>
      </c>
      <c r="D1231" s="21">
        <v>358.18</v>
      </c>
      <c r="E1231" s="21">
        <v>148.46</v>
      </c>
      <c r="F1231" s="22">
        <v>6</v>
      </c>
      <c r="G1231" s="20" t="s">
        <v>10</v>
      </c>
      <c r="H1231" s="20" t="s">
        <v>1239</v>
      </c>
      <c r="I1231" s="23">
        <f t="shared" si="38"/>
        <v>59.696666666666665</v>
      </c>
      <c r="J1231" s="28">
        <f t="shared" si="39"/>
        <v>1</v>
      </c>
    </row>
    <row r="1232" spans="1:10" ht="15.75" customHeight="1" x14ac:dyDescent="0.3">
      <c r="A1232" s="18">
        <v>45279</v>
      </c>
      <c r="B1232" s="19" t="s">
        <v>15</v>
      </c>
      <c r="C1232" s="20" t="s">
        <v>13</v>
      </c>
      <c r="D1232" s="21">
        <v>130.75</v>
      </c>
      <c r="E1232" s="21">
        <v>35.07</v>
      </c>
      <c r="F1232" s="22">
        <v>1</v>
      </c>
      <c r="G1232" s="20" t="s">
        <v>17</v>
      </c>
      <c r="H1232" s="20" t="s">
        <v>1240</v>
      </c>
      <c r="I1232" s="23">
        <f t="shared" si="38"/>
        <v>130.75</v>
      </c>
      <c r="J1232" s="28">
        <f t="shared" si="39"/>
        <v>0</v>
      </c>
    </row>
    <row r="1233" spans="1:10" ht="15.75" customHeight="1" x14ac:dyDescent="0.3">
      <c r="A1233" s="18">
        <v>45172</v>
      </c>
      <c r="B1233" s="19" t="s">
        <v>15</v>
      </c>
      <c r="C1233" s="20" t="s">
        <v>16</v>
      </c>
      <c r="D1233" s="21">
        <v>425.16</v>
      </c>
      <c r="E1233" s="21">
        <v>127.92</v>
      </c>
      <c r="F1233" s="22">
        <v>11</v>
      </c>
      <c r="G1233" s="20" t="s">
        <v>10</v>
      </c>
      <c r="H1233" s="20" t="s">
        <v>1241</v>
      </c>
      <c r="I1233" s="23">
        <f t="shared" si="38"/>
        <v>38.650909090909096</v>
      </c>
      <c r="J1233" s="28">
        <f t="shared" si="39"/>
        <v>1</v>
      </c>
    </row>
    <row r="1234" spans="1:10" ht="15.75" customHeight="1" x14ac:dyDescent="0.3">
      <c r="A1234" s="18">
        <v>44969</v>
      </c>
      <c r="B1234" s="19" t="s">
        <v>12</v>
      </c>
      <c r="C1234" s="20" t="s">
        <v>9</v>
      </c>
      <c r="D1234" s="21">
        <v>249.38</v>
      </c>
      <c r="E1234" s="21">
        <v>80.790000000000006</v>
      </c>
      <c r="F1234" s="22">
        <v>5</v>
      </c>
      <c r="G1234" s="20" t="s">
        <v>17</v>
      </c>
      <c r="H1234" s="20" t="s">
        <v>1242</v>
      </c>
      <c r="I1234" s="23">
        <f t="shared" si="38"/>
        <v>49.875999999999998</v>
      </c>
      <c r="J1234" s="28">
        <f t="shared" si="39"/>
        <v>0</v>
      </c>
    </row>
    <row r="1235" spans="1:10" ht="15.75" customHeight="1" x14ac:dyDescent="0.3">
      <c r="A1235" s="18">
        <v>45075</v>
      </c>
      <c r="B1235" s="19" t="s">
        <v>12</v>
      </c>
      <c r="C1235" s="20" t="s">
        <v>38</v>
      </c>
      <c r="D1235" s="21">
        <v>358.89</v>
      </c>
      <c r="E1235" s="21">
        <v>175.9</v>
      </c>
      <c r="F1235" s="22">
        <v>22</v>
      </c>
      <c r="G1235" s="20" t="s">
        <v>10</v>
      </c>
      <c r="H1235" s="20" t="s">
        <v>1243</v>
      </c>
      <c r="I1235" s="23">
        <f t="shared" si="38"/>
        <v>16.313181818181818</v>
      </c>
      <c r="J1235" s="28">
        <f t="shared" si="39"/>
        <v>1</v>
      </c>
    </row>
    <row r="1236" spans="1:10" ht="15.75" customHeight="1" x14ac:dyDescent="0.3">
      <c r="A1236" s="18">
        <v>45192</v>
      </c>
      <c r="B1236" s="19" t="s">
        <v>21</v>
      </c>
      <c r="C1236" s="20" t="s">
        <v>23</v>
      </c>
      <c r="D1236" s="21">
        <v>185.03</v>
      </c>
      <c r="E1236" s="21">
        <v>146.38999999999999</v>
      </c>
      <c r="F1236" s="22">
        <v>5</v>
      </c>
      <c r="G1236" s="20" t="s">
        <v>17</v>
      </c>
      <c r="H1236" s="20" t="s">
        <v>1244</v>
      </c>
      <c r="I1236" s="23">
        <f t="shared" si="38"/>
        <v>37.006</v>
      </c>
      <c r="J1236" s="28">
        <f t="shared" si="39"/>
        <v>0</v>
      </c>
    </row>
    <row r="1237" spans="1:10" ht="15.75" customHeight="1" x14ac:dyDescent="0.3">
      <c r="A1237" s="18">
        <v>45261</v>
      </c>
      <c r="B1237" s="19" t="s">
        <v>12</v>
      </c>
      <c r="C1237" s="20" t="s">
        <v>16</v>
      </c>
      <c r="D1237" s="21">
        <v>341.18</v>
      </c>
      <c r="E1237" s="21">
        <v>206.31</v>
      </c>
      <c r="F1237" s="22">
        <v>5</v>
      </c>
      <c r="G1237" s="20" t="s">
        <v>17</v>
      </c>
      <c r="H1237" s="20" t="s">
        <v>1245</v>
      </c>
      <c r="I1237" s="23">
        <f t="shared" si="38"/>
        <v>68.236000000000004</v>
      </c>
      <c r="J1237" s="28">
        <f t="shared" si="39"/>
        <v>0</v>
      </c>
    </row>
    <row r="1238" spans="1:10" ht="15.75" customHeight="1" x14ac:dyDescent="0.3">
      <c r="A1238" s="18">
        <v>44988</v>
      </c>
      <c r="B1238" s="19" t="s">
        <v>21</v>
      </c>
      <c r="C1238" s="20" t="s">
        <v>26</v>
      </c>
      <c r="D1238" s="21">
        <v>397.89</v>
      </c>
      <c r="E1238" s="21">
        <v>160.97</v>
      </c>
      <c r="F1238" s="22">
        <v>17</v>
      </c>
      <c r="G1238" s="20" t="s">
        <v>17</v>
      </c>
      <c r="H1238" s="20" t="s">
        <v>1246</v>
      </c>
      <c r="I1238" s="23">
        <f t="shared" si="38"/>
        <v>23.40529411764706</v>
      </c>
      <c r="J1238" s="28">
        <f t="shared" si="39"/>
        <v>0</v>
      </c>
    </row>
    <row r="1239" spans="1:10" ht="15.75" customHeight="1" x14ac:dyDescent="0.3">
      <c r="A1239" s="18">
        <v>45091</v>
      </c>
      <c r="B1239" s="19" t="s">
        <v>15</v>
      </c>
      <c r="C1239" s="20" t="s">
        <v>9</v>
      </c>
      <c r="D1239" s="21">
        <v>488.88</v>
      </c>
      <c r="E1239" s="21">
        <v>135.34</v>
      </c>
      <c r="F1239" s="22">
        <v>14</v>
      </c>
      <c r="G1239" s="20" t="s">
        <v>10</v>
      </c>
      <c r="H1239" s="20" t="s">
        <v>1247</v>
      </c>
      <c r="I1239" s="23">
        <f t="shared" si="38"/>
        <v>34.92</v>
      </c>
      <c r="J1239" s="28">
        <f t="shared" si="39"/>
        <v>1</v>
      </c>
    </row>
    <row r="1240" spans="1:10" ht="15.75" customHeight="1" x14ac:dyDescent="0.3">
      <c r="A1240" s="18">
        <v>45089</v>
      </c>
      <c r="B1240" s="19" t="s">
        <v>12</v>
      </c>
      <c r="C1240" s="20" t="s">
        <v>9</v>
      </c>
      <c r="D1240" s="21">
        <v>389.46</v>
      </c>
      <c r="E1240" s="21">
        <v>78.92</v>
      </c>
      <c r="F1240" s="22">
        <v>22</v>
      </c>
      <c r="G1240" s="20" t="s">
        <v>17</v>
      </c>
      <c r="H1240" s="20" t="s">
        <v>1248</v>
      </c>
      <c r="I1240" s="23">
        <f t="shared" si="38"/>
        <v>17.702727272727273</v>
      </c>
      <c r="J1240" s="28">
        <f t="shared" si="39"/>
        <v>0</v>
      </c>
    </row>
    <row r="1241" spans="1:10" ht="15.75" customHeight="1" x14ac:dyDescent="0.3">
      <c r="A1241" s="18">
        <v>45021</v>
      </c>
      <c r="B1241" s="19" t="s">
        <v>8</v>
      </c>
      <c r="C1241" s="20" t="s">
        <v>26</v>
      </c>
      <c r="D1241" s="21">
        <v>483.69</v>
      </c>
      <c r="E1241" s="21">
        <v>203.33</v>
      </c>
      <c r="F1241" s="22">
        <v>6</v>
      </c>
      <c r="G1241" s="20" t="s">
        <v>17</v>
      </c>
      <c r="H1241" s="20" t="s">
        <v>1249</v>
      </c>
      <c r="I1241" s="23">
        <f t="shared" si="38"/>
        <v>80.614999999999995</v>
      </c>
      <c r="J1241" s="28">
        <f t="shared" si="39"/>
        <v>0</v>
      </c>
    </row>
    <row r="1242" spans="1:10" ht="15.75" customHeight="1" x14ac:dyDescent="0.3">
      <c r="A1242" s="18">
        <v>45010</v>
      </c>
      <c r="B1242" s="19" t="s">
        <v>21</v>
      </c>
      <c r="C1242" s="20" t="s">
        <v>38</v>
      </c>
      <c r="D1242" s="21">
        <v>53.07</v>
      </c>
      <c r="E1242" s="21">
        <v>36.729999999999997</v>
      </c>
      <c r="F1242" s="22">
        <v>1</v>
      </c>
      <c r="G1242" s="20" t="s">
        <v>10</v>
      </c>
      <c r="H1242" s="20" t="s">
        <v>1250</v>
      </c>
      <c r="I1242" s="23">
        <f t="shared" si="38"/>
        <v>53.07</v>
      </c>
      <c r="J1242" s="28">
        <f t="shared" si="39"/>
        <v>1</v>
      </c>
    </row>
    <row r="1243" spans="1:10" ht="15.75" customHeight="1" x14ac:dyDescent="0.3">
      <c r="A1243" s="18">
        <v>45096</v>
      </c>
      <c r="B1243" s="19" t="s">
        <v>15</v>
      </c>
      <c r="C1243" s="20" t="s">
        <v>23</v>
      </c>
      <c r="D1243" s="21">
        <v>492.69</v>
      </c>
      <c r="E1243" s="21">
        <v>397.44</v>
      </c>
      <c r="F1243" s="22">
        <v>10</v>
      </c>
      <c r="G1243" s="20" t="s">
        <v>17</v>
      </c>
      <c r="H1243" s="20" t="s">
        <v>1251</v>
      </c>
      <c r="I1243" s="23">
        <f t="shared" si="38"/>
        <v>49.268999999999998</v>
      </c>
      <c r="J1243" s="28">
        <f t="shared" si="39"/>
        <v>0</v>
      </c>
    </row>
    <row r="1244" spans="1:10" ht="15.75" customHeight="1" x14ac:dyDescent="0.3">
      <c r="A1244" s="18">
        <v>45028</v>
      </c>
      <c r="B1244" s="19" t="s">
        <v>12</v>
      </c>
      <c r="C1244" s="20" t="s">
        <v>26</v>
      </c>
      <c r="D1244" s="21">
        <v>280.64</v>
      </c>
      <c r="E1244" s="21">
        <v>76.42</v>
      </c>
      <c r="F1244" s="22">
        <v>3</v>
      </c>
      <c r="G1244" s="20" t="s">
        <v>17</v>
      </c>
      <c r="H1244" s="20" t="s">
        <v>1252</v>
      </c>
      <c r="I1244" s="23">
        <f t="shared" si="38"/>
        <v>93.546666666666667</v>
      </c>
      <c r="J1244" s="28">
        <f t="shared" si="39"/>
        <v>0</v>
      </c>
    </row>
    <row r="1245" spans="1:10" ht="15.75" customHeight="1" x14ac:dyDescent="0.3">
      <c r="A1245" s="18">
        <v>45088</v>
      </c>
      <c r="B1245" s="19" t="s">
        <v>8</v>
      </c>
      <c r="C1245" s="20" t="s">
        <v>38</v>
      </c>
      <c r="D1245" s="21">
        <v>187.97</v>
      </c>
      <c r="E1245" s="21">
        <v>153.15</v>
      </c>
      <c r="F1245" s="22">
        <v>2</v>
      </c>
      <c r="G1245" s="20" t="s">
        <v>17</v>
      </c>
      <c r="H1245" s="20" t="s">
        <v>1253</v>
      </c>
      <c r="I1245" s="23">
        <f t="shared" si="38"/>
        <v>93.984999999999999</v>
      </c>
      <c r="J1245" s="28">
        <f t="shared" si="39"/>
        <v>0</v>
      </c>
    </row>
    <row r="1246" spans="1:10" ht="15.75" customHeight="1" x14ac:dyDescent="0.3">
      <c r="A1246" s="18">
        <v>44992</v>
      </c>
      <c r="B1246" s="19" t="s">
        <v>8</v>
      </c>
      <c r="C1246" s="20" t="s">
        <v>16</v>
      </c>
      <c r="D1246" s="21">
        <v>446.89</v>
      </c>
      <c r="E1246" s="21">
        <v>164.24</v>
      </c>
      <c r="F1246" s="22">
        <v>4</v>
      </c>
      <c r="G1246" s="20" t="s">
        <v>17</v>
      </c>
      <c r="H1246" s="20" t="s">
        <v>1254</v>
      </c>
      <c r="I1246" s="23">
        <f t="shared" si="38"/>
        <v>111.7225</v>
      </c>
      <c r="J1246" s="28">
        <f t="shared" si="39"/>
        <v>0</v>
      </c>
    </row>
    <row r="1247" spans="1:10" ht="15.75" customHeight="1" x14ac:dyDescent="0.3">
      <c r="A1247" s="18">
        <v>45034</v>
      </c>
      <c r="B1247" s="19" t="s">
        <v>15</v>
      </c>
      <c r="C1247" s="20" t="s">
        <v>38</v>
      </c>
      <c r="D1247" s="21">
        <v>38.340000000000003</v>
      </c>
      <c r="E1247" s="21">
        <v>7.74</v>
      </c>
      <c r="F1247" s="22">
        <v>1</v>
      </c>
      <c r="G1247" s="20" t="s">
        <v>10</v>
      </c>
      <c r="H1247" s="20" t="s">
        <v>1255</v>
      </c>
      <c r="I1247" s="23">
        <f t="shared" si="38"/>
        <v>38.340000000000003</v>
      </c>
      <c r="J1247" s="28">
        <f t="shared" si="39"/>
        <v>1</v>
      </c>
    </row>
    <row r="1248" spans="1:10" ht="15.75" customHeight="1" x14ac:dyDescent="0.3">
      <c r="A1248" s="18">
        <v>45106</v>
      </c>
      <c r="B1248" s="19" t="s">
        <v>15</v>
      </c>
      <c r="C1248" s="20" t="s">
        <v>38</v>
      </c>
      <c r="D1248" s="21">
        <v>357.61</v>
      </c>
      <c r="E1248" s="21">
        <v>142.47</v>
      </c>
      <c r="F1248" s="22">
        <v>6</v>
      </c>
      <c r="G1248" s="20" t="s">
        <v>10</v>
      </c>
      <c r="H1248" s="20" t="s">
        <v>1256</v>
      </c>
      <c r="I1248" s="23">
        <f t="shared" si="38"/>
        <v>59.601666666666667</v>
      </c>
      <c r="J1248" s="28">
        <f t="shared" si="39"/>
        <v>1</v>
      </c>
    </row>
    <row r="1249" spans="1:10" ht="15.75" customHeight="1" x14ac:dyDescent="0.3">
      <c r="A1249" s="18">
        <v>45101</v>
      </c>
      <c r="B1249" s="19" t="s">
        <v>15</v>
      </c>
      <c r="C1249" s="20" t="s">
        <v>13</v>
      </c>
      <c r="D1249" s="21">
        <v>106.61</v>
      </c>
      <c r="E1249" s="21">
        <v>27.14</v>
      </c>
      <c r="F1249" s="22">
        <v>3</v>
      </c>
      <c r="G1249" s="20" t="s">
        <v>10</v>
      </c>
      <c r="H1249" s="20" t="s">
        <v>1257</v>
      </c>
      <c r="I1249" s="23">
        <f t="shared" si="38"/>
        <v>35.536666666666669</v>
      </c>
      <c r="J1249" s="28">
        <f t="shared" si="39"/>
        <v>1</v>
      </c>
    </row>
    <row r="1250" spans="1:10" ht="15.75" customHeight="1" x14ac:dyDescent="0.3">
      <c r="A1250" s="18">
        <v>45018</v>
      </c>
      <c r="B1250" s="19" t="s">
        <v>12</v>
      </c>
      <c r="C1250" s="20" t="s">
        <v>26</v>
      </c>
      <c r="D1250" s="21">
        <v>107.92</v>
      </c>
      <c r="E1250" s="21">
        <v>103.09</v>
      </c>
      <c r="F1250" s="22">
        <v>1</v>
      </c>
      <c r="G1250" s="20" t="s">
        <v>10</v>
      </c>
      <c r="H1250" s="20" t="s">
        <v>1258</v>
      </c>
      <c r="I1250" s="23">
        <f t="shared" si="38"/>
        <v>107.92</v>
      </c>
      <c r="J1250" s="28">
        <f t="shared" si="39"/>
        <v>1</v>
      </c>
    </row>
    <row r="1251" spans="1:10" ht="15.75" customHeight="1" x14ac:dyDescent="0.3">
      <c r="A1251" s="18">
        <v>45066</v>
      </c>
      <c r="B1251" s="19" t="s">
        <v>21</v>
      </c>
      <c r="C1251" s="20" t="s">
        <v>38</v>
      </c>
      <c r="D1251" s="21">
        <v>39.89</v>
      </c>
      <c r="E1251" s="21">
        <v>11.88</v>
      </c>
      <c r="F1251" s="22">
        <v>0</v>
      </c>
      <c r="G1251" s="20" t="s">
        <v>10</v>
      </c>
      <c r="H1251" s="20" t="s">
        <v>1259</v>
      </c>
      <c r="I1251" s="23">
        <f t="shared" si="38"/>
        <v>0</v>
      </c>
      <c r="J1251" s="28">
        <f t="shared" si="39"/>
        <v>1</v>
      </c>
    </row>
    <row r="1252" spans="1:10" ht="15.75" customHeight="1" x14ac:dyDescent="0.3">
      <c r="A1252" s="18">
        <v>45256</v>
      </c>
      <c r="B1252" s="19" t="s">
        <v>12</v>
      </c>
      <c r="C1252" s="20" t="s">
        <v>9</v>
      </c>
      <c r="D1252" s="21">
        <v>154.13999999999999</v>
      </c>
      <c r="E1252" s="21">
        <v>98.29</v>
      </c>
      <c r="F1252" s="22">
        <v>1</v>
      </c>
      <c r="G1252" s="20" t="s">
        <v>17</v>
      </c>
      <c r="H1252" s="20" t="s">
        <v>1260</v>
      </c>
      <c r="I1252" s="23">
        <f t="shared" si="38"/>
        <v>154.13999999999999</v>
      </c>
      <c r="J1252" s="28">
        <f t="shared" si="39"/>
        <v>0</v>
      </c>
    </row>
    <row r="1253" spans="1:10" ht="15.75" customHeight="1" x14ac:dyDescent="0.3">
      <c r="A1253" s="18">
        <v>45264</v>
      </c>
      <c r="B1253" s="19" t="s">
        <v>8</v>
      </c>
      <c r="C1253" s="20" t="s">
        <v>13</v>
      </c>
      <c r="D1253" s="21">
        <v>236.64</v>
      </c>
      <c r="E1253" s="21">
        <v>54.32</v>
      </c>
      <c r="F1253" s="22">
        <v>9</v>
      </c>
      <c r="G1253" s="20" t="s">
        <v>10</v>
      </c>
      <c r="H1253" s="20" t="s">
        <v>1261</v>
      </c>
      <c r="I1253" s="23">
        <f t="shared" si="38"/>
        <v>26.293333333333333</v>
      </c>
      <c r="J1253" s="28">
        <f t="shared" si="39"/>
        <v>1</v>
      </c>
    </row>
    <row r="1254" spans="1:10" ht="15.75" customHeight="1" x14ac:dyDescent="0.3">
      <c r="A1254" s="18">
        <v>45021</v>
      </c>
      <c r="B1254" s="19" t="s">
        <v>21</v>
      </c>
      <c r="C1254" s="20" t="s">
        <v>38</v>
      </c>
      <c r="D1254" s="21">
        <v>238.35</v>
      </c>
      <c r="E1254" s="21">
        <v>125.76</v>
      </c>
      <c r="F1254" s="22">
        <v>5</v>
      </c>
      <c r="G1254" s="20" t="s">
        <v>17</v>
      </c>
      <c r="H1254" s="20" t="s">
        <v>1262</v>
      </c>
      <c r="I1254" s="23">
        <f t="shared" si="38"/>
        <v>47.67</v>
      </c>
      <c r="J1254" s="28">
        <f t="shared" si="39"/>
        <v>0</v>
      </c>
    </row>
    <row r="1255" spans="1:10" ht="15.75" customHeight="1" x14ac:dyDescent="0.3">
      <c r="A1255" s="18">
        <v>45168</v>
      </c>
      <c r="B1255" s="19" t="s">
        <v>12</v>
      </c>
      <c r="C1255" s="20" t="s">
        <v>13</v>
      </c>
      <c r="D1255" s="21">
        <v>78.150000000000006</v>
      </c>
      <c r="E1255" s="21">
        <v>24.37</v>
      </c>
      <c r="F1255" s="22">
        <v>1</v>
      </c>
      <c r="G1255" s="20" t="s">
        <v>10</v>
      </c>
      <c r="H1255" s="20" t="s">
        <v>1263</v>
      </c>
      <c r="I1255" s="23">
        <f t="shared" si="38"/>
        <v>78.150000000000006</v>
      </c>
      <c r="J1255" s="28">
        <f t="shared" si="39"/>
        <v>1</v>
      </c>
    </row>
    <row r="1256" spans="1:10" ht="15.75" customHeight="1" x14ac:dyDescent="0.3">
      <c r="A1256" s="18">
        <v>45191</v>
      </c>
      <c r="B1256" s="19" t="s">
        <v>8</v>
      </c>
      <c r="C1256" s="20" t="s">
        <v>16</v>
      </c>
      <c r="D1256" s="21">
        <v>379.39</v>
      </c>
      <c r="E1256" s="21">
        <v>220.83</v>
      </c>
      <c r="F1256" s="22">
        <v>9</v>
      </c>
      <c r="G1256" s="20" t="s">
        <v>10</v>
      </c>
      <c r="H1256" s="20" t="s">
        <v>1264</v>
      </c>
      <c r="I1256" s="23">
        <f t="shared" si="38"/>
        <v>42.154444444444444</v>
      </c>
      <c r="J1256" s="28">
        <f t="shared" si="39"/>
        <v>1</v>
      </c>
    </row>
    <row r="1257" spans="1:10" ht="15.75" customHeight="1" x14ac:dyDescent="0.3">
      <c r="A1257" s="18">
        <v>45081</v>
      </c>
      <c r="B1257" s="19" t="s">
        <v>8</v>
      </c>
      <c r="C1257" s="20" t="s">
        <v>23</v>
      </c>
      <c r="D1257" s="21">
        <v>497.81</v>
      </c>
      <c r="E1257" s="21">
        <v>106.4</v>
      </c>
      <c r="F1257" s="22">
        <v>5</v>
      </c>
      <c r="G1257" s="20" t="s">
        <v>10</v>
      </c>
      <c r="H1257" s="20" t="s">
        <v>1265</v>
      </c>
      <c r="I1257" s="23">
        <f t="shared" si="38"/>
        <v>99.561999999999998</v>
      </c>
      <c r="J1257" s="28">
        <f t="shared" si="39"/>
        <v>1</v>
      </c>
    </row>
    <row r="1258" spans="1:10" ht="15.75" customHeight="1" x14ac:dyDescent="0.3">
      <c r="A1258" s="18">
        <v>45282</v>
      </c>
      <c r="B1258" s="19" t="s">
        <v>21</v>
      </c>
      <c r="C1258" s="20" t="s">
        <v>9</v>
      </c>
      <c r="D1258" s="21">
        <v>162.15</v>
      </c>
      <c r="E1258" s="21">
        <v>49.32</v>
      </c>
      <c r="F1258" s="22">
        <v>11</v>
      </c>
      <c r="G1258" s="20" t="s">
        <v>10</v>
      </c>
      <c r="H1258" s="20" t="s">
        <v>1266</v>
      </c>
      <c r="I1258" s="23">
        <f t="shared" si="38"/>
        <v>14.740909090909092</v>
      </c>
      <c r="J1258" s="28">
        <f t="shared" si="39"/>
        <v>1</v>
      </c>
    </row>
    <row r="1259" spans="1:10" ht="15.75" customHeight="1" x14ac:dyDescent="0.3">
      <c r="A1259" s="18">
        <v>44944</v>
      </c>
      <c r="B1259" s="19" t="s">
        <v>8</v>
      </c>
      <c r="C1259" s="20" t="s">
        <v>13</v>
      </c>
      <c r="D1259" s="21">
        <v>245.37</v>
      </c>
      <c r="E1259" s="21">
        <v>61.3</v>
      </c>
      <c r="F1259" s="22">
        <v>3</v>
      </c>
      <c r="G1259" s="20" t="s">
        <v>10</v>
      </c>
      <c r="H1259" s="20" t="s">
        <v>1267</v>
      </c>
      <c r="I1259" s="23">
        <f t="shared" si="38"/>
        <v>81.790000000000006</v>
      </c>
      <c r="J1259" s="28">
        <f t="shared" si="39"/>
        <v>1</v>
      </c>
    </row>
    <row r="1260" spans="1:10" ht="15.75" customHeight="1" x14ac:dyDescent="0.3">
      <c r="A1260" s="18">
        <v>44991</v>
      </c>
      <c r="B1260" s="19" t="s">
        <v>12</v>
      </c>
      <c r="C1260" s="20" t="s">
        <v>16</v>
      </c>
      <c r="D1260" s="21">
        <v>261.3</v>
      </c>
      <c r="E1260" s="21">
        <v>61.3</v>
      </c>
      <c r="F1260" s="22">
        <v>3</v>
      </c>
      <c r="G1260" s="20" t="s">
        <v>17</v>
      </c>
      <c r="H1260" s="20" t="s">
        <v>1268</v>
      </c>
      <c r="I1260" s="23">
        <f t="shared" si="38"/>
        <v>87.100000000000009</v>
      </c>
      <c r="J1260" s="28">
        <f t="shared" si="39"/>
        <v>0</v>
      </c>
    </row>
    <row r="1261" spans="1:10" ht="15.75" customHeight="1" x14ac:dyDescent="0.3">
      <c r="A1261" s="18">
        <v>45256</v>
      </c>
      <c r="B1261" s="19" t="s">
        <v>12</v>
      </c>
      <c r="C1261" s="20" t="s">
        <v>23</v>
      </c>
      <c r="D1261" s="21">
        <v>236.44</v>
      </c>
      <c r="E1261" s="21">
        <v>143.16</v>
      </c>
      <c r="F1261" s="22">
        <v>3</v>
      </c>
      <c r="G1261" s="20" t="s">
        <v>17</v>
      </c>
      <c r="H1261" s="20" t="s">
        <v>1269</v>
      </c>
      <c r="I1261" s="23">
        <f t="shared" si="38"/>
        <v>78.813333333333333</v>
      </c>
      <c r="J1261" s="28">
        <f t="shared" si="39"/>
        <v>0</v>
      </c>
    </row>
    <row r="1262" spans="1:10" ht="15.75" customHeight="1" x14ac:dyDescent="0.3">
      <c r="A1262" s="18">
        <v>45256</v>
      </c>
      <c r="B1262" s="19" t="s">
        <v>12</v>
      </c>
      <c r="C1262" s="20" t="s">
        <v>13</v>
      </c>
      <c r="D1262" s="21">
        <v>240.89</v>
      </c>
      <c r="E1262" s="21">
        <v>91.91</v>
      </c>
      <c r="F1262" s="22">
        <v>7</v>
      </c>
      <c r="G1262" s="20" t="s">
        <v>10</v>
      </c>
      <c r="H1262" s="20" t="s">
        <v>1270</v>
      </c>
      <c r="I1262" s="23">
        <f t="shared" si="38"/>
        <v>34.412857142857142</v>
      </c>
      <c r="J1262" s="28">
        <f t="shared" si="39"/>
        <v>1</v>
      </c>
    </row>
    <row r="1263" spans="1:10" ht="15.75" customHeight="1" x14ac:dyDescent="0.3">
      <c r="A1263" s="18">
        <v>45132</v>
      </c>
      <c r="B1263" s="19" t="s">
        <v>12</v>
      </c>
      <c r="C1263" s="20" t="s">
        <v>13</v>
      </c>
      <c r="D1263" s="21">
        <v>178.98</v>
      </c>
      <c r="E1263" s="21">
        <v>91.16</v>
      </c>
      <c r="F1263" s="22">
        <v>2</v>
      </c>
      <c r="G1263" s="20" t="s">
        <v>10</v>
      </c>
      <c r="H1263" s="20" t="s">
        <v>1271</v>
      </c>
      <c r="I1263" s="23">
        <f t="shared" si="38"/>
        <v>89.49</v>
      </c>
      <c r="J1263" s="28">
        <f t="shared" si="39"/>
        <v>1</v>
      </c>
    </row>
    <row r="1264" spans="1:10" ht="15.75" customHeight="1" x14ac:dyDescent="0.3">
      <c r="A1264" s="18">
        <v>45281</v>
      </c>
      <c r="B1264" s="19" t="s">
        <v>15</v>
      </c>
      <c r="C1264" s="20" t="s">
        <v>23</v>
      </c>
      <c r="D1264" s="21">
        <v>181.11</v>
      </c>
      <c r="E1264" s="21">
        <v>90.85</v>
      </c>
      <c r="F1264" s="22">
        <v>2</v>
      </c>
      <c r="G1264" s="20" t="s">
        <v>17</v>
      </c>
      <c r="H1264" s="20" t="s">
        <v>1272</v>
      </c>
      <c r="I1264" s="23">
        <f t="shared" si="38"/>
        <v>90.555000000000007</v>
      </c>
      <c r="J1264" s="28">
        <f t="shared" si="39"/>
        <v>0</v>
      </c>
    </row>
    <row r="1265" spans="1:10" ht="15.75" customHeight="1" x14ac:dyDescent="0.3">
      <c r="A1265" s="18">
        <v>45264</v>
      </c>
      <c r="B1265" s="19" t="s">
        <v>21</v>
      </c>
      <c r="C1265" s="20" t="s">
        <v>23</v>
      </c>
      <c r="D1265" s="21">
        <v>70.34</v>
      </c>
      <c r="E1265" s="21">
        <v>23.87</v>
      </c>
      <c r="F1265" s="22">
        <v>1</v>
      </c>
      <c r="G1265" s="20" t="s">
        <v>10</v>
      </c>
      <c r="H1265" s="20" t="s">
        <v>1273</v>
      </c>
      <c r="I1265" s="23">
        <f t="shared" si="38"/>
        <v>70.34</v>
      </c>
      <c r="J1265" s="28">
        <f t="shared" si="39"/>
        <v>1</v>
      </c>
    </row>
    <row r="1266" spans="1:10" ht="15.75" customHeight="1" x14ac:dyDescent="0.3">
      <c r="A1266" s="18">
        <v>45086</v>
      </c>
      <c r="B1266" s="19" t="s">
        <v>15</v>
      </c>
      <c r="C1266" s="20" t="s">
        <v>9</v>
      </c>
      <c r="D1266" s="21">
        <v>406.92</v>
      </c>
      <c r="E1266" s="21">
        <v>123.94</v>
      </c>
      <c r="F1266" s="22">
        <v>25</v>
      </c>
      <c r="G1266" s="20" t="s">
        <v>10</v>
      </c>
      <c r="H1266" s="20" t="s">
        <v>1274</v>
      </c>
      <c r="I1266" s="23">
        <f t="shared" si="38"/>
        <v>16.276800000000001</v>
      </c>
      <c r="J1266" s="28">
        <f t="shared" si="39"/>
        <v>1</v>
      </c>
    </row>
    <row r="1267" spans="1:10" ht="15.75" customHeight="1" x14ac:dyDescent="0.3">
      <c r="A1267" s="18">
        <v>45169</v>
      </c>
      <c r="B1267" s="19" t="s">
        <v>21</v>
      </c>
      <c r="C1267" s="20" t="s">
        <v>26</v>
      </c>
      <c r="D1267" s="21">
        <v>277.43</v>
      </c>
      <c r="E1267" s="21">
        <v>94.08</v>
      </c>
      <c r="F1267" s="22">
        <v>4</v>
      </c>
      <c r="G1267" s="20" t="s">
        <v>10</v>
      </c>
      <c r="H1267" s="20" t="s">
        <v>1275</v>
      </c>
      <c r="I1267" s="23">
        <f t="shared" si="38"/>
        <v>69.357500000000002</v>
      </c>
      <c r="J1267" s="28">
        <f t="shared" si="39"/>
        <v>1</v>
      </c>
    </row>
    <row r="1268" spans="1:10" ht="15.75" customHeight="1" x14ac:dyDescent="0.3">
      <c r="A1268" s="18">
        <v>45126</v>
      </c>
      <c r="B1268" s="19" t="s">
        <v>15</v>
      </c>
      <c r="C1268" s="20" t="s">
        <v>23</v>
      </c>
      <c r="D1268" s="21">
        <v>152.57</v>
      </c>
      <c r="E1268" s="21">
        <v>67.62</v>
      </c>
      <c r="F1268" s="22">
        <v>4</v>
      </c>
      <c r="G1268" s="20" t="s">
        <v>10</v>
      </c>
      <c r="H1268" s="20" t="s">
        <v>1276</v>
      </c>
      <c r="I1268" s="23">
        <f t="shared" si="38"/>
        <v>38.142499999999998</v>
      </c>
      <c r="J1268" s="28">
        <f t="shared" si="39"/>
        <v>1</v>
      </c>
    </row>
    <row r="1269" spans="1:10" ht="15.75" customHeight="1" x14ac:dyDescent="0.3">
      <c r="A1269" s="18">
        <v>45075</v>
      </c>
      <c r="B1269" s="19" t="s">
        <v>15</v>
      </c>
      <c r="C1269" s="20" t="s">
        <v>9</v>
      </c>
      <c r="D1269" s="21">
        <v>116.7</v>
      </c>
      <c r="E1269" s="21">
        <v>50.25</v>
      </c>
      <c r="F1269" s="22">
        <v>1</v>
      </c>
      <c r="G1269" s="20" t="s">
        <v>10</v>
      </c>
      <c r="H1269" s="20" t="s">
        <v>1277</v>
      </c>
      <c r="I1269" s="23">
        <f t="shared" si="38"/>
        <v>116.7</v>
      </c>
      <c r="J1269" s="28">
        <f t="shared" si="39"/>
        <v>1</v>
      </c>
    </row>
    <row r="1270" spans="1:10" ht="15.75" customHeight="1" x14ac:dyDescent="0.3">
      <c r="A1270" s="18">
        <v>45025</v>
      </c>
      <c r="B1270" s="19" t="s">
        <v>12</v>
      </c>
      <c r="C1270" s="20" t="s">
        <v>9</v>
      </c>
      <c r="D1270" s="21">
        <v>162.55000000000001</v>
      </c>
      <c r="E1270" s="21">
        <v>37.06</v>
      </c>
      <c r="F1270" s="22">
        <v>2</v>
      </c>
      <c r="G1270" s="20" t="s">
        <v>17</v>
      </c>
      <c r="H1270" s="20" t="s">
        <v>1278</v>
      </c>
      <c r="I1270" s="23">
        <f t="shared" si="38"/>
        <v>81.275000000000006</v>
      </c>
      <c r="J1270" s="28">
        <f t="shared" si="39"/>
        <v>0</v>
      </c>
    </row>
    <row r="1271" spans="1:10" ht="15.75" customHeight="1" x14ac:dyDescent="0.3">
      <c r="A1271" s="18">
        <v>45260</v>
      </c>
      <c r="B1271" s="19" t="s">
        <v>12</v>
      </c>
      <c r="C1271" s="20" t="s">
        <v>16</v>
      </c>
      <c r="D1271" s="21">
        <v>160.24</v>
      </c>
      <c r="E1271" s="21">
        <v>108.76</v>
      </c>
      <c r="F1271" s="22">
        <v>14</v>
      </c>
      <c r="G1271" s="20" t="s">
        <v>17</v>
      </c>
      <c r="H1271" s="20" t="s">
        <v>1279</v>
      </c>
      <c r="I1271" s="23">
        <f t="shared" si="38"/>
        <v>11.445714285714287</v>
      </c>
      <c r="J1271" s="28">
        <f t="shared" si="39"/>
        <v>0</v>
      </c>
    </row>
    <row r="1272" spans="1:10" ht="15.75" customHeight="1" x14ac:dyDescent="0.3">
      <c r="A1272" s="18">
        <v>44928</v>
      </c>
      <c r="B1272" s="19" t="s">
        <v>21</v>
      </c>
      <c r="C1272" s="20" t="s">
        <v>23</v>
      </c>
      <c r="D1272" s="21">
        <v>490.71</v>
      </c>
      <c r="E1272" s="21">
        <v>109.84</v>
      </c>
      <c r="F1272" s="22">
        <v>6</v>
      </c>
      <c r="G1272" s="20" t="s">
        <v>10</v>
      </c>
      <c r="H1272" s="20" t="s">
        <v>1280</v>
      </c>
      <c r="I1272" s="23">
        <f t="shared" si="38"/>
        <v>81.784999999999997</v>
      </c>
      <c r="J1272" s="28">
        <f t="shared" si="39"/>
        <v>1</v>
      </c>
    </row>
    <row r="1273" spans="1:10" ht="15.75" customHeight="1" x14ac:dyDescent="0.3">
      <c r="A1273" s="18">
        <v>45178</v>
      </c>
      <c r="B1273" s="19" t="s">
        <v>15</v>
      </c>
      <c r="C1273" s="20" t="s">
        <v>9</v>
      </c>
      <c r="D1273" s="21">
        <v>173.3</v>
      </c>
      <c r="E1273" s="21">
        <v>157.83000000000001</v>
      </c>
      <c r="F1273" s="22">
        <v>2</v>
      </c>
      <c r="G1273" s="20" t="s">
        <v>10</v>
      </c>
      <c r="H1273" s="20" t="s">
        <v>1281</v>
      </c>
      <c r="I1273" s="23">
        <f t="shared" si="38"/>
        <v>86.65</v>
      </c>
      <c r="J1273" s="28">
        <f t="shared" si="39"/>
        <v>1</v>
      </c>
    </row>
    <row r="1274" spans="1:10" ht="15.75" customHeight="1" x14ac:dyDescent="0.3">
      <c r="A1274" s="18">
        <v>45151</v>
      </c>
      <c r="B1274" s="19" t="s">
        <v>12</v>
      </c>
      <c r="C1274" s="20" t="s">
        <v>38</v>
      </c>
      <c r="D1274" s="21">
        <v>392.09</v>
      </c>
      <c r="E1274" s="21">
        <v>180.88</v>
      </c>
      <c r="F1274" s="22">
        <v>11</v>
      </c>
      <c r="G1274" s="20" t="s">
        <v>10</v>
      </c>
      <c r="H1274" s="20" t="s">
        <v>1282</v>
      </c>
      <c r="I1274" s="23">
        <f t="shared" si="38"/>
        <v>35.644545454545451</v>
      </c>
      <c r="J1274" s="28">
        <f t="shared" si="39"/>
        <v>1</v>
      </c>
    </row>
    <row r="1275" spans="1:10" ht="15.75" customHeight="1" x14ac:dyDescent="0.3">
      <c r="A1275" s="18">
        <v>45060</v>
      </c>
      <c r="B1275" s="19" t="s">
        <v>21</v>
      </c>
      <c r="C1275" s="20" t="s">
        <v>23</v>
      </c>
      <c r="D1275" s="21">
        <v>295.14999999999998</v>
      </c>
      <c r="E1275" s="21">
        <v>99.03</v>
      </c>
      <c r="F1275" s="22">
        <v>10</v>
      </c>
      <c r="G1275" s="20" t="s">
        <v>10</v>
      </c>
      <c r="H1275" s="20" t="s">
        <v>1283</v>
      </c>
      <c r="I1275" s="23">
        <f t="shared" si="38"/>
        <v>29.514999999999997</v>
      </c>
      <c r="J1275" s="28">
        <f t="shared" si="39"/>
        <v>1</v>
      </c>
    </row>
    <row r="1276" spans="1:10" ht="15.75" customHeight="1" x14ac:dyDescent="0.3">
      <c r="A1276" s="18">
        <v>45188</v>
      </c>
      <c r="B1276" s="19" t="s">
        <v>8</v>
      </c>
      <c r="C1276" s="20" t="s">
        <v>9</v>
      </c>
      <c r="D1276" s="21">
        <v>453.33</v>
      </c>
      <c r="E1276" s="21">
        <v>156.88999999999999</v>
      </c>
      <c r="F1276" s="22">
        <v>13</v>
      </c>
      <c r="G1276" s="20" t="s">
        <v>10</v>
      </c>
      <c r="H1276" s="20" t="s">
        <v>1284</v>
      </c>
      <c r="I1276" s="23">
        <f t="shared" si="38"/>
        <v>34.871538461538464</v>
      </c>
      <c r="J1276" s="28">
        <f t="shared" si="39"/>
        <v>1</v>
      </c>
    </row>
    <row r="1277" spans="1:10" ht="15.75" customHeight="1" x14ac:dyDescent="0.3">
      <c r="A1277" s="18">
        <v>44974</v>
      </c>
      <c r="B1277" s="19" t="s">
        <v>12</v>
      </c>
      <c r="C1277" s="20" t="s">
        <v>26</v>
      </c>
      <c r="D1277" s="21">
        <v>439.39</v>
      </c>
      <c r="E1277" s="21">
        <v>101.25</v>
      </c>
      <c r="F1277" s="22">
        <v>31</v>
      </c>
      <c r="G1277" s="20" t="s">
        <v>10</v>
      </c>
      <c r="H1277" s="20" t="s">
        <v>1285</v>
      </c>
      <c r="I1277" s="23">
        <f t="shared" si="38"/>
        <v>14.173870967741935</v>
      </c>
      <c r="J1277" s="28">
        <f t="shared" si="39"/>
        <v>1</v>
      </c>
    </row>
    <row r="1278" spans="1:10" ht="15.75" customHeight="1" x14ac:dyDescent="0.3">
      <c r="A1278" s="18">
        <v>45147</v>
      </c>
      <c r="B1278" s="19" t="s">
        <v>12</v>
      </c>
      <c r="C1278" s="20" t="s">
        <v>38</v>
      </c>
      <c r="D1278" s="21">
        <v>76.239999999999995</v>
      </c>
      <c r="E1278" s="21">
        <v>75.38</v>
      </c>
      <c r="F1278" s="22">
        <v>1</v>
      </c>
      <c r="G1278" s="20" t="s">
        <v>10</v>
      </c>
      <c r="H1278" s="20" t="s">
        <v>1286</v>
      </c>
      <c r="I1278" s="23">
        <f t="shared" si="38"/>
        <v>76.239999999999995</v>
      </c>
      <c r="J1278" s="28">
        <f t="shared" si="39"/>
        <v>1</v>
      </c>
    </row>
    <row r="1279" spans="1:10" ht="15.75" customHeight="1" x14ac:dyDescent="0.3">
      <c r="A1279" s="18">
        <v>44931</v>
      </c>
      <c r="B1279" s="19" t="s">
        <v>21</v>
      </c>
      <c r="C1279" s="20" t="s">
        <v>13</v>
      </c>
      <c r="D1279" s="21">
        <v>190.59</v>
      </c>
      <c r="E1279" s="21">
        <v>91.18</v>
      </c>
      <c r="F1279" s="22">
        <v>1</v>
      </c>
      <c r="G1279" s="20" t="s">
        <v>10</v>
      </c>
      <c r="H1279" s="20" t="s">
        <v>1287</v>
      </c>
      <c r="I1279" s="23">
        <f t="shared" si="38"/>
        <v>190.59</v>
      </c>
      <c r="J1279" s="28">
        <f t="shared" si="39"/>
        <v>1</v>
      </c>
    </row>
    <row r="1280" spans="1:10" ht="15.75" customHeight="1" x14ac:dyDescent="0.3">
      <c r="A1280" s="18">
        <v>45122</v>
      </c>
      <c r="B1280" s="19" t="s">
        <v>8</v>
      </c>
      <c r="C1280" s="20" t="s">
        <v>13</v>
      </c>
      <c r="D1280" s="21">
        <v>367.46</v>
      </c>
      <c r="E1280" s="21">
        <v>210.02</v>
      </c>
      <c r="F1280" s="22">
        <v>4</v>
      </c>
      <c r="G1280" s="20" t="s">
        <v>10</v>
      </c>
      <c r="H1280" s="20" t="s">
        <v>1288</v>
      </c>
      <c r="I1280" s="23">
        <f t="shared" si="38"/>
        <v>91.864999999999995</v>
      </c>
      <c r="J1280" s="28">
        <f t="shared" si="39"/>
        <v>1</v>
      </c>
    </row>
    <row r="1281" spans="1:10" ht="15.75" customHeight="1" x14ac:dyDescent="0.3">
      <c r="A1281" s="18">
        <v>45268</v>
      </c>
      <c r="B1281" s="19" t="s">
        <v>21</v>
      </c>
      <c r="C1281" s="20" t="s">
        <v>13</v>
      </c>
      <c r="D1281" s="21">
        <v>338.78</v>
      </c>
      <c r="E1281" s="21">
        <v>169.59</v>
      </c>
      <c r="F1281" s="22">
        <v>13</v>
      </c>
      <c r="G1281" s="20" t="s">
        <v>10</v>
      </c>
      <c r="H1281" s="20" t="s">
        <v>1289</v>
      </c>
      <c r="I1281" s="23">
        <f t="shared" si="38"/>
        <v>26.06</v>
      </c>
      <c r="J1281" s="28">
        <f t="shared" si="39"/>
        <v>1</v>
      </c>
    </row>
    <row r="1282" spans="1:10" ht="15.75" customHeight="1" x14ac:dyDescent="0.3">
      <c r="A1282" s="18">
        <v>45212</v>
      </c>
      <c r="B1282" s="19" t="s">
        <v>8</v>
      </c>
      <c r="C1282" s="20" t="s">
        <v>9</v>
      </c>
      <c r="D1282" s="21">
        <v>108.07</v>
      </c>
      <c r="E1282" s="21">
        <v>27.98</v>
      </c>
      <c r="F1282" s="22">
        <v>1</v>
      </c>
      <c r="G1282" s="20" t="s">
        <v>10</v>
      </c>
      <c r="H1282" s="20" t="s">
        <v>1290</v>
      </c>
      <c r="I1282" s="23">
        <f t="shared" ref="I1282:I1345" si="40">IF(F1282=0, 0, D1282/F1282)</f>
        <v>108.07</v>
      </c>
      <c r="J1282" s="28">
        <f t="shared" si="39"/>
        <v>1</v>
      </c>
    </row>
    <row r="1283" spans="1:10" ht="15.75" customHeight="1" x14ac:dyDescent="0.3">
      <c r="A1283" s="18">
        <v>44964</v>
      </c>
      <c r="B1283" s="19" t="s">
        <v>8</v>
      </c>
      <c r="C1283" s="20" t="s">
        <v>16</v>
      </c>
      <c r="D1283" s="21">
        <v>54.88</v>
      </c>
      <c r="E1283" s="21">
        <v>42.82</v>
      </c>
      <c r="F1283" s="22">
        <v>0</v>
      </c>
      <c r="G1283" s="20" t="s">
        <v>17</v>
      </c>
      <c r="H1283" s="20" t="s">
        <v>1291</v>
      </c>
      <c r="I1283" s="23">
        <f t="shared" si="40"/>
        <v>0</v>
      </c>
      <c r="J1283" s="28">
        <f t="shared" ref="J1283:J1346" si="41">IF(G1283="Returning", 1, 0)</f>
        <v>0</v>
      </c>
    </row>
    <row r="1284" spans="1:10" ht="15.75" customHeight="1" x14ac:dyDescent="0.3">
      <c r="A1284" s="18">
        <v>45182</v>
      </c>
      <c r="B1284" s="19" t="s">
        <v>21</v>
      </c>
      <c r="C1284" s="20" t="s">
        <v>16</v>
      </c>
      <c r="D1284" s="21">
        <v>343.52</v>
      </c>
      <c r="E1284" s="21">
        <v>76.98</v>
      </c>
      <c r="F1284" s="22">
        <v>13</v>
      </c>
      <c r="G1284" s="20" t="s">
        <v>17</v>
      </c>
      <c r="H1284" s="20" t="s">
        <v>1292</v>
      </c>
      <c r="I1284" s="23">
        <f t="shared" si="40"/>
        <v>26.424615384615382</v>
      </c>
      <c r="J1284" s="28">
        <f t="shared" si="41"/>
        <v>0</v>
      </c>
    </row>
    <row r="1285" spans="1:10" ht="15.75" customHeight="1" x14ac:dyDescent="0.3">
      <c r="A1285" s="18">
        <v>45078</v>
      </c>
      <c r="B1285" s="19" t="s">
        <v>12</v>
      </c>
      <c r="C1285" s="20" t="s">
        <v>16</v>
      </c>
      <c r="D1285" s="21">
        <v>69.83</v>
      </c>
      <c r="E1285" s="21">
        <v>25.04</v>
      </c>
      <c r="F1285" s="22">
        <v>2</v>
      </c>
      <c r="G1285" s="20" t="s">
        <v>17</v>
      </c>
      <c r="H1285" s="20" t="s">
        <v>1293</v>
      </c>
      <c r="I1285" s="23">
        <f t="shared" si="40"/>
        <v>34.914999999999999</v>
      </c>
      <c r="J1285" s="28">
        <f t="shared" si="41"/>
        <v>0</v>
      </c>
    </row>
    <row r="1286" spans="1:10" ht="15.75" customHeight="1" x14ac:dyDescent="0.3">
      <c r="A1286" s="18">
        <v>44966</v>
      </c>
      <c r="B1286" s="19" t="s">
        <v>21</v>
      </c>
      <c r="C1286" s="20" t="s">
        <v>38</v>
      </c>
      <c r="D1286" s="21">
        <v>394.1</v>
      </c>
      <c r="E1286" s="21">
        <v>145.30000000000001</v>
      </c>
      <c r="F1286" s="22">
        <v>12</v>
      </c>
      <c r="G1286" s="20" t="s">
        <v>17</v>
      </c>
      <c r="H1286" s="20" t="s">
        <v>1294</v>
      </c>
      <c r="I1286" s="23">
        <f t="shared" si="40"/>
        <v>32.841666666666669</v>
      </c>
      <c r="J1286" s="28">
        <f t="shared" si="41"/>
        <v>0</v>
      </c>
    </row>
    <row r="1287" spans="1:10" ht="15.75" customHeight="1" x14ac:dyDescent="0.3">
      <c r="A1287" s="18">
        <v>45028</v>
      </c>
      <c r="B1287" s="19" t="s">
        <v>15</v>
      </c>
      <c r="C1287" s="20" t="s">
        <v>16</v>
      </c>
      <c r="D1287" s="21">
        <v>412.39</v>
      </c>
      <c r="E1287" s="21">
        <v>112.14</v>
      </c>
      <c r="F1287" s="22">
        <v>9</v>
      </c>
      <c r="G1287" s="20" t="s">
        <v>10</v>
      </c>
      <c r="H1287" s="20" t="s">
        <v>1295</v>
      </c>
      <c r="I1287" s="23">
        <f t="shared" si="40"/>
        <v>45.821111111111108</v>
      </c>
      <c r="J1287" s="28">
        <f t="shared" si="41"/>
        <v>1</v>
      </c>
    </row>
    <row r="1288" spans="1:10" ht="15.75" customHeight="1" x14ac:dyDescent="0.3">
      <c r="A1288" s="18">
        <v>45266</v>
      </c>
      <c r="B1288" s="19" t="s">
        <v>15</v>
      </c>
      <c r="C1288" s="20" t="s">
        <v>38</v>
      </c>
      <c r="D1288" s="21">
        <v>381.68</v>
      </c>
      <c r="E1288" s="21">
        <v>180.93</v>
      </c>
      <c r="F1288" s="22">
        <v>10</v>
      </c>
      <c r="G1288" s="20" t="s">
        <v>10</v>
      </c>
      <c r="H1288" s="20" t="s">
        <v>1296</v>
      </c>
      <c r="I1288" s="23">
        <f t="shared" si="40"/>
        <v>38.167999999999999</v>
      </c>
      <c r="J1288" s="28">
        <f t="shared" si="41"/>
        <v>1</v>
      </c>
    </row>
    <row r="1289" spans="1:10" ht="15.75" customHeight="1" x14ac:dyDescent="0.3">
      <c r="A1289" s="18">
        <v>45283</v>
      </c>
      <c r="B1289" s="19" t="s">
        <v>12</v>
      </c>
      <c r="C1289" s="20" t="s">
        <v>23</v>
      </c>
      <c r="D1289" s="21">
        <v>360.01</v>
      </c>
      <c r="E1289" s="21">
        <v>154.03</v>
      </c>
      <c r="F1289" s="22">
        <v>4</v>
      </c>
      <c r="G1289" s="20" t="s">
        <v>17</v>
      </c>
      <c r="H1289" s="20" t="s">
        <v>1297</v>
      </c>
      <c r="I1289" s="23">
        <f t="shared" si="40"/>
        <v>90.002499999999998</v>
      </c>
      <c r="J1289" s="28">
        <f t="shared" si="41"/>
        <v>0</v>
      </c>
    </row>
    <row r="1290" spans="1:10" ht="15.75" customHeight="1" x14ac:dyDescent="0.3">
      <c r="A1290" s="18">
        <v>45046</v>
      </c>
      <c r="B1290" s="19" t="s">
        <v>15</v>
      </c>
      <c r="C1290" s="20" t="s">
        <v>13</v>
      </c>
      <c r="D1290" s="21">
        <v>30.75</v>
      </c>
      <c r="E1290" s="21">
        <v>7.55</v>
      </c>
      <c r="F1290" s="22">
        <v>0</v>
      </c>
      <c r="G1290" s="20" t="s">
        <v>17</v>
      </c>
      <c r="H1290" s="20" t="s">
        <v>1298</v>
      </c>
      <c r="I1290" s="23">
        <f t="shared" si="40"/>
        <v>0</v>
      </c>
      <c r="J1290" s="28">
        <f t="shared" si="41"/>
        <v>0</v>
      </c>
    </row>
    <row r="1291" spans="1:10" ht="15.75" customHeight="1" x14ac:dyDescent="0.3">
      <c r="A1291" s="18">
        <v>45094</v>
      </c>
      <c r="B1291" s="19" t="s">
        <v>21</v>
      </c>
      <c r="C1291" s="20" t="s">
        <v>23</v>
      </c>
      <c r="D1291" s="21">
        <v>11.98</v>
      </c>
      <c r="E1291" s="21">
        <v>5.19</v>
      </c>
      <c r="F1291" s="22">
        <v>1</v>
      </c>
      <c r="G1291" s="20" t="s">
        <v>10</v>
      </c>
      <c r="H1291" s="20" t="s">
        <v>1299</v>
      </c>
      <c r="I1291" s="23">
        <f t="shared" si="40"/>
        <v>11.98</v>
      </c>
      <c r="J1291" s="28">
        <f t="shared" si="41"/>
        <v>1</v>
      </c>
    </row>
    <row r="1292" spans="1:10" ht="15.75" customHeight="1" x14ac:dyDescent="0.3">
      <c r="A1292" s="18">
        <v>45250</v>
      </c>
      <c r="B1292" s="19" t="s">
        <v>8</v>
      </c>
      <c r="C1292" s="20" t="s">
        <v>13</v>
      </c>
      <c r="D1292" s="21">
        <v>13.11</v>
      </c>
      <c r="E1292" s="21">
        <v>2.84</v>
      </c>
      <c r="F1292" s="22">
        <v>0</v>
      </c>
      <c r="G1292" s="20" t="s">
        <v>10</v>
      </c>
      <c r="H1292" s="20" t="s">
        <v>1300</v>
      </c>
      <c r="I1292" s="23">
        <f t="shared" si="40"/>
        <v>0</v>
      </c>
      <c r="J1292" s="28">
        <f t="shared" si="41"/>
        <v>1</v>
      </c>
    </row>
    <row r="1293" spans="1:10" ht="15.75" customHeight="1" x14ac:dyDescent="0.3">
      <c r="A1293" s="18">
        <v>45152</v>
      </c>
      <c r="B1293" s="19" t="s">
        <v>12</v>
      </c>
      <c r="C1293" s="20" t="s">
        <v>26</v>
      </c>
      <c r="D1293" s="21">
        <v>57.46</v>
      </c>
      <c r="E1293" s="21">
        <v>14.27</v>
      </c>
      <c r="F1293" s="22">
        <v>1</v>
      </c>
      <c r="G1293" s="20" t="s">
        <v>10</v>
      </c>
      <c r="H1293" s="20" t="s">
        <v>1301</v>
      </c>
      <c r="I1293" s="23">
        <f t="shared" si="40"/>
        <v>57.46</v>
      </c>
      <c r="J1293" s="28">
        <f t="shared" si="41"/>
        <v>1</v>
      </c>
    </row>
    <row r="1294" spans="1:10" ht="15.75" customHeight="1" x14ac:dyDescent="0.3">
      <c r="A1294" s="18">
        <v>44996</v>
      </c>
      <c r="B1294" s="19" t="s">
        <v>21</v>
      </c>
      <c r="C1294" s="20" t="s">
        <v>38</v>
      </c>
      <c r="D1294" s="21">
        <v>234.45</v>
      </c>
      <c r="E1294" s="21">
        <v>108.86</v>
      </c>
      <c r="F1294" s="22">
        <v>19</v>
      </c>
      <c r="G1294" s="20" t="s">
        <v>10</v>
      </c>
      <c r="H1294" s="20" t="s">
        <v>1302</v>
      </c>
      <c r="I1294" s="23">
        <f t="shared" si="40"/>
        <v>12.339473684210526</v>
      </c>
      <c r="J1294" s="28">
        <f t="shared" si="41"/>
        <v>1</v>
      </c>
    </row>
    <row r="1295" spans="1:10" ht="15.75" customHeight="1" x14ac:dyDescent="0.3">
      <c r="A1295" s="18">
        <v>45270</v>
      </c>
      <c r="B1295" s="19" t="s">
        <v>21</v>
      </c>
      <c r="C1295" s="20" t="s">
        <v>9</v>
      </c>
      <c r="D1295" s="21">
        <v>101.22</v>
      </c>
      <c r="E1295" s="21">
        <v>31.85</v>
      </c>
      <c r="F1295" s="22">
        <v>1</v>
      </c>
      <c r="G1295" s="20" t="s">
        <v>10</v>
      </c>
      <c r="H1295" s="20" t="s">
        <v>1303</v>
      </c>
      <c r="I1295" s="23">
        <f t="shared" si="40"/>
        <v>101.22</v>
      </c>
      <c r="J1295" s="28">
        <f t="shared" si="41"/>
        <v>1</v>
      </c>
    </row>
    <row r="1296" spans="1:10" ht="15.75" customHeight="1" x14ac:dyDescent="0.3">
      <c r="A1296" s="18">
        <v>45068</v>
      </c>
      <c r="B1296" s="19" t="s">
        <v>15</v>
      </c>
      <c r="C1296" s="20" t="s">
        <v>23</v>
      </c>
      <c r="D1296" s="21">
        <v>161.83000000000001</v>
      </c>
      <c r="E1296" s="21">
        <v>36.65</v>
      </c>
      <c r="F1296" s="22">
        <v>2</v>
      </c>
      <c r="G1296" s="20" t="s">
        <v>17</v>
      </c>
      <c r="H1296" s="20" t="s">
        <v>1304</v>
      </c>
      <c r="I1296" s="23">
        <f t="shared" si="40"/>
        <v>80.915000000000006</v>
      </c>
      <c r="J1296" s="28">
        <f t="shared" si="41"/>
        <v>0</v>
      </c>
    </row>
    <row r="1297" spans="1:10" ht="15.75" customHeight="1" x14ac:dyDescent="0.3">
      <c r="A1297" s="18">
        <v>45081</v>
      </c>
      <c r="B1297" s="19" t="s">
        <v>12</v>
      </c>
      <c r="C1297" s="20" t="s">
        <v>38</v>
      </c>
      <c r="D1297" s="21">
        <v>116.5</v>
      </c>
      <c r="E1297" s="21">
        <v>28.24</v>
      </c>
      <c r="F1297" s="22">
        <v>2</v>
      </c>
      <c r="G1297" s="20" t="s">
        <v>10</v>
      </c>
      <c r="H1297" s="20" t="s">
        <v>1305</v>
      </c>
      <c r="I1297" s="23">
        <f t="shared" si="40"/>
        <v>58.25</v>
      </c>
      <c r="J1297" s="28">
        <f t="shared" si="41"/>
        <v>1</v>
      </c>
    </row>
    <row r="1298" spans="1:10" ht="15.75" customHeight="1" x14ac:dyDescent="0.3">
      <c r="A1298" s="18">
        <v>45043</v>
      </c>
      <c r="B1298" s="19" t="s">
        <v>12</v>
      </c>
      <c r="C1298" s="20" t="s">
        <v>9</v>
      </c>
      <c r="D1298" s="21">
        <v>254.73</v>
      </c>
      <c r="E1298" s="21">
        <v>125.12</v>
      </c>
      <c r="F1298" s="22">
        <v>5</v>
      </c>
      <c r="G1298" s="20" t="s">
        <v>17</v>
      </c>
      <c r="H1298" s="20" t="s">
        <v>1306</v>
      </c>
      <c r="I1298" s="23">
        <f t="shared" si="40"/>
        <v>50.945999999999998</v>
      </c>
      <c r="J1298" s="28">
        <f t="shared" si="41"/>
        <v>0</v>
      </c>
    </row>
    <row r="1299" spans="1:10" ht="15.75" customHeight="1" x14ac:dyDescent="0.3">
      <c r="A1299" s="18">
        <v>45174</v>
      </c>
      <c r="B1299" s="19" t="s">
        <v>12</v>
      </c>
      <c r="C1299" s="20" t="s">
        <v>16</v>
      </c>
      <c r="D1299" s="21">
        <v>268.68</v>
      </c>
      <c r="E1299" s="21">
        <v>118.47</v>
      </c>
      <c r="F1299" s="22">
        <v>2</v>
      </c>
      <c r="G1299" s="20" t="s">
        <v>17</v>
      </c>
      <c r="H1299" s="20" t="s">
        <v>1307</v>
      </c>
      <c r="I1299" s="23">
        <f t="shared" si="40"/>
        <v>134.34</v>
      </c>
      <c r="J1299" s="28">
        <f t="shared" si="41"/>
        <v>0</v>
      </c>
    </row>
    <row r="1300" spans="1:10" ht="15.75" customHeight="1" x14ac:dyDescent="0.3">
      <c r="A1300" s="18">
        <v>45015</v>
      </c>
      <c r="B1300" s="19" t="s">
        <v>21</v>
      </c>
      <c r="C1300" s="20" t="s">
        <v>16</v>
      </c>
      <c r="D1300" s="21">
        <v>478.7</v>
      </c>
      <c r="E1300" s="21">
        <v>404.03</v>
      </c>
      <c r="F1300" s="22">
        <v>12</v>
      </c>
      <c r="G1300" s="20" t="s">
        <v>17</v>
      </c>
      <c r="H1300" s="20" t="s">
        <v>1308</v>
      </c>
      <c r="I1300" s="23">
        <f t="shared" si="40"/>
        <v>39.891666666666666</v>
      </c>
      <c r="J1300" s="28">
        <f t="shared" si="41"/>
        <v>0</v>
      </c>
    </row>
    <row r="1301" spans="1:10" ht="15.75" customHeight="1" x14ac:dyDescent="0.3">
      <c r="A1301" s="18">
        <v>45214</v>
      </c>
      <c r="B1301" s="19" t="s">
        <v>12</v>
      </c>
      <c r="C1301" s="20" t="s">
        <v>23</v>
      </c>
      <c r="D1301" s="21">
        <v>42.6</v>
      </c>
      <c r="E1301" s="21">
        <v>10.56</v>
      </c>
      <c r="F1301" s="22">
        <v>0</v>
      </c>
      <c r="G1301" s="20" t="s">
        <v>17</v>
      </c>
      <c r="H1301" s="20" t="s">
        <v>1309</v>
      </c>
      <c r="I1301" s="23">
        <f t="shared" si="40"/>
        <v>0</v>
      </c>
      <c r="J1301" s="28">
        <f t="shared" si="41"/>
        <v>0</v>
      </c>
    </row>
    <row r="1302" spans="1:10" ht="15.75" customHeight="1" x14ac:dyDescent="0.3">
      <c r="A1302" s="18">
        <v>45226</v>
      </c>
      <c r="B1302" s="19" t="s">
        <v>15</v>
      </c>
      <c r="C1302" s="20" t="s">
        <v>16</v>
      </c>
      <c r="D1302" s="21">
        <v>156.43</v>
      </c>
      <c r="E1302" s="21">
        <v>58.95</v>
      </c>
      <c r="F1302" s="22">
        <v>1</v>
      </c>
      <c r="G1302" s="20" t="s">
        <v>10</v>
      </c>
      <c r="H1302" s="20" t="s">
        <v>1310</v>
      </c>
      <c r="I1302" s="23">
        <f t="shared" si="40"/>
        <v>156.43</v>
      </c>
      <c r="J1302" s="28">
        <f t="shared" si="41"/>
        <v>1</v>
      </c>
    </row>
    <row r="1303" spans="1:10" ht="15.75" customHeight="1" x14ac:dyDescent="0.3">
      <c r="A1303" s="18">
        <v>44951</v>
      </c>
      <c r="B1303" s="19" t="s">
        <v>15</v>
      </c>
      <c r="C1303" s="20" t="s">
        <v>23</v>
      </c>
      <c r="D1303" s="21">
        <v>192.12</v>
      </c>
      <c r="E1303" s="21">
        <v>38.74</v>
      </c>
      <c r="F1303" s="22">
        <v>2</v>
      </c>
      <c r="G1303" s="20" t="s">
        <v>10</v>
      </c>
      <c r="H1303" s="20" t="s">
        <v>1311</v>
      </c>
      <c r="I1303" s="23">
        <f t="shared" si="40"/>
        <v>96.06</v>
      </c>
      <c r="J1303" s="28">
        <f t="shared" si="41"/>
        <v>1</v>
      </c>
    </row>
    <row r="1304" spans="1:10" ht="15.75" customHeight="1" x14ac:dyDescent="0.3">
      <c r="A1304" s="18">
        <v>44968</v>
      </c>
      <c r="B1304" s="19" t="s">
        <v>21</v>
      </c>
      <c r="C1304" s="20" t="s">
        <v>13</v>
      </c>
      <c r="D1304" s="21">
        <v>283.17</v>
      </c>
      <c r="E1304" s="21">
        <v>85.7</v>
      </c>
      <c r="F1304" s="22">
        <v>3</v>
      </c>
      <c r="G1304" s="20" t="s">
        <v>10</v>
      </c>
      <c r="H1304" s="20" t="s">
        <v>1312</v>
      </c>
      <c r="I1304" s="23">
        <f t="shared" si="40"/>
        <v>94.39</v>
      </c>
      <c r="J1304" s="28">
        <f t="shared" si="41"/>
        <v>1</v>
      </c>
    </row>
    <row r="1305" spans="1:10" ht="15.75" customHeight="1" x14ac:dyDescent="0.3">
      <c r="A1305" s="18">
        <v>45107</v>
      </c>
      <c r="B1305" s="19" t="s">
        <v>21</v>
      </c>
      <c r="C1305" s="20" t="s">
        <v>16</v>
      </c>
      <c r="D1305" s="21">
        <v>489.64</v>
      </c>
      <c r="E1305" s="21">
        <v>107.74</v>
      </c>
      <c r="F1305" s="22">
        <v>5</v>
      </c>
      <c r="G1305" s="20" t="s">
        <v>17</v>
      </c>
      <c r="H1305" s="20" t="s">
        <v>1313</v>
      </c>
      <c r="I1305" s="23">
        <f t="shared" si="40"/>
        <v>97.927999999999997</v>
      </c>
      <c r="J1305" s="28">
        <f t="shared" si="41"/>
        <v>0</v>
      </c>
    </row>
    <row r="1306" spans="1:10" ht="15.75" customHeight="1" x14ac:dyDescent="0.3">
      <c r="A1306" s="18">
        <v>45178</v>
      </c>
      <c r="B1306" s="19" t="s">
        <v>8</v>
      </c>
      <c r="C1306" s="20" t="s">
        <v>26</v>
      </c>
      <c r="D1306" s="21">
        <v>173.3</v>
      </c>
      <c r="E1306" s="21">
        <v>47.04</v>
      </c>
      <c r="F1306" s="22">
        <v>4</v>
      </c>
      <c r="G1306" s="20" t="s">
        <v>10</v>
      </c>
      <c r="H1306" s="20" t="s">
        <v>1314</v>
      </c>
      <c r="I1306" s="23">
        <f t="shared" si="40"/>
        <v>43.325000000000003</v>
      </c>
      <c r="J1306" s="28">
        <f t="shared" si="41"/>
        <v>1</v>
      </c>
    </row>
    <row r="1307" spans="1:10" ht="15.75" customHeight="1" x14ac:dyDescent="0.3">
      <c r="A1307" s="18">
        <v>45287</v>
      </c>
      <c r="B1307" s="19" t="s">
        <v>21</v>
      </c>
      <c r="C1307" s="20" t="s">
        <v>16</v>
      </c>
      <c r="D1307" s="21">
        <v>212.21</v>
      </c>
      <c r="E1307" s="21">
        <v>48</v>
      </c>
      <c r="F1307" s="22">
        <v>2</v>
      </c>
      <c r="G1307" s="20" t="s">
        <v>10</v>
      </c>
      <c r="H1307" s="20" t="s">
        <v>1315</v>
      </c>
      <c r="I1307" s="23">
        <f t="shared" si="40"/>
        <v>106.105</v>
      </c>
      <c r="J1307" s="28">
        <f t="shared" si="41"/>
        <v>1</v>
      </c>
    </row>
    <row r="1308" spans="1:10" ht="15.75" customHeight="1" x14ac:dyDescent="0.3">
      <c r="A1308" s="18">
        <v>45257</v>
      </c>
      <c r="B1308" s="19" t="s">
        <v>8</v>
      </c>
      <c r="C1308" s="20" t="s">
        <v>23</v>
      </c>
      <c r="D1308" s="21">
        <v>136.22</v>
      </c>
      <c r="E1308" s="21">
        <v>81.31</v>
      </c>
      <c r="F1308" s="22">
        <v>2</v>
      </c>
      <c r="G1308" s="20" t="s">
        <v>17</v>
      </c>
      <c r="H1308" s="20" t="s">
        <v>1316</v>
      </c>
      <c r="I1308" s="23">
        <f t="shared" si="40"/>
        <v>68.11</v>
      </c>
      <c r="J1308" s="28">
        <f t="shared" si="41"/>
        <v>0</v>
      </c>
    </row>
    <row r="1309" spans="1:10" ht="15.75" customHeight="1" x14ac:dyDescent="0.3">
      <c r="A1309" s="18">
        <v>45167</v>
      </c>
      <c r="B1309" s="19" t="s">
        <v>15</v>
      </c>
      <c r="C1309" s="20" t="s">
        <v>13</v>
      </c>
      <c r="D1309" s="21">
        <v>19.18</v>
      </c>
      <c r="E1309" s="21">
        <v>12.98</v>
      </c>
      <c r="F1309" s="22">
        <v>0</v>
      </c>
      <c r="G1309" s="20" t="s">
        <v>17</v>
      </c>
      <c r="H1309" s="20" t="s">
        <v>1317</v>
      </c>
      <c r="I1309" s="23">
        <f t="shared" si="40"/>
        <v>0</v>
      </c>
      <c r="J1309" s="28">
        <f t="shared" si="41"/>
        <v>0</v>
      </c>
    </row>
    <row r="1310" spans="1:10" ht="15.75" customHeight="1" x14ac:dyDescent="0.3">
      <c r="A1310" s="18">
        <v>45220</v>
      </c>
      <c r="B1310" s="19" t="s">
        <v>15</v>
      </c>
      <c r="C1310" s="20" t="s">
        <v>38</v>
      </c>
      <c r="D1310" s="21">
        <v>158.74</v>
      </c>
      <c r="E1310" s="21">
        <v>69.75</v>
      </c>
      <c r="F1310" s="22">
        <v>2</v>
      </c>
      <c r="G1310" s="20" t="s">
        <v>10</v>
      </c>
      <c r="H1310" s="20" t="s">
        <v>1318</v>
      </c>
      <c r="I1310" s="23">
        <f t="shared" si="40"/>
        <v>79.37</v>
      </c>
      <c r="J1310" s="28">
        <f t="shared" si="41"/>
        <v>1</v>
      </c>
    </row>
    <row r="1311" spans="1:10" ht="15.75" customHeight="1" x14ac:dyDescent="0.3">
      <c r="A1311" s="18">
        <v>45161</v>
      </c>
      <c r="B1311" s="19" t="s">
        <v>12</v>
      </c>
      <c r="C1311" s="20" t="s">
        <v>16</v>
      </c>
      <c r="D1311" s="21">
        <v>259.69</v>
      </c>
      <c r="E1311" s="21">
        <v>141.58000000000001</v>
      </c>
      <c r="F1311" s="22">
        <v>7</v>
      </c>
      <c r="G1311" s="20" t="s">
        <v>10</v>
      </c>
      <c r="H1311" s="20" t="s">
        <v>1319</v>
      </c>
      <c r="I1311" s="23">
        <f t="shared" si="40"/>
        <v>37.098571428571425</v>
      </c>
      <c r="J1311" s="28">
        <f t="shared" si="41"/>
        <v>1</v>
      </c>
    </row>
    <row r="1312" spans="1:10" ht="15.75" customHeight="1" x14ac:dyDescent="0.3">
      <c r="A1312" s="18">
        <v>45098</v>
      </c>
      <c r="B1312" s="19" t="s">
        <v>21</v>
      </c>
      <c r="C1312" s="20" t="s">
        <v>16</v>
      </c>
      <c r="D1312" s="21">
        <v>175.16</v>
      </c>
      <c r="E1312" s="21">
        <v>36.46</v>
      </c>
      <c r="F1312" s="22">
        <v>6</v>
      </c>
      <c r="G1312" s="20" t="s">
        <v>10</v>
      </c>
      <c r="H1312" s="20" t="s">
        <v>1320</v>
      </c>
      <c r="I1312" s="23">
        <f t="shared" si="40"/>
        <v>29.193333333333332</v>
      </c>
      <c r="J1312" s="28">
        <f t="shared" si="41"/>
        <v>1</v>
      </c>
    </row>
    <row r="1313" spans="1:10" ht="15.75" customHeight="1" x14ac:dyDescent="0.3">
      <c r="A1313" s="18">
        <v>45120</v>
      </c>
      <c r="B1313" s="19" t="s">
        <v>21</v>
      </c>
      <c r="C1313" s="20" t="s">
        <v>9</v>
      </c>
      <c r="D1313" s="21">
        <v>108.02</v>
      </c>
      <c r="E1313" s="21">
        <v>38.619999999999997</v>
      </c>
      <c r="F1313" s="22">
        <v>2</v>
      </c>
      <c r="G1313" s="20" t="s">
        <v>10</v>
      </c>
      <c r="H1313" s="20" t="s">
        <v>1321</v>
      </c>
      <c r="I1313" s="23">
        <f t="shared" si="40"/>
        <v>54.01</v>
      </c>
      <c r="J1313" s="28">
        <f t="shared" si="41"/>
        <v>1</v>
      </c>
    </row>
    <row r="1314" spans="1:10" ht="15.75" customHeight="1" x14ac:dyDescent="0.3">
      <c r="A1314" s="18">
        <v>45053</v>
      </c>
      <c r="B1314" s="19" t="s">
        <v>21</v>
      </c>
      <c r="C1314" s="20" t="s">
        <v>13</v>
      </c>
      <c r="D1314" s="21">
        <v>262.77999999999997</v>
      </c>
      <c r="E1314" s="21">
        <v>80.75</v>
      </c>
      <c r="F1314" s="22">
        <v>13</v>
      </c>
      <c r="G1314" s="20" t="s">
        <v>17</v>
      </c>
      <c r="H1314" s="20" t="s">
        <v>1322</v>
      </c>
      <c r="I1314" s="23">
        <f t="shared" si="40"/>
        <v>20.213846153846152</v>
      </c>
      <c r="J1314" s="28">
        <f t="shared" si="41"/>
        <v>0</v>
      </c>
    </row>
    <row r="1315" spans="1:10" ht="15.75" customHeight="1" x14ac:dyDescent="0.3">
      <c r="A1315" s="18">
        <v>45016</v>
      </c>
      <c r="B1315" s="19" t="s">
        <v>8</v>
      </c>
      <c r="C1315" s="20" t="s">
        <v>16</v>
      </c>
      <c r="D1315" s="21">
        <v>255.88</v>
      </c>
      <c r="E1315" s="21">
        <v>125.4</v>
      </c>
      <c r="F1315" s="22">
        <v>17</v>
      </c>
      <c r="G1315" s="20" t="s">
        <v>17</v>
      </c>
      <c r="H1315" s="20" t="s">
        <v>1323</v>
      </c>
      <c r="I1315" s="23">
        <f t="shared" si="40"/>
        <v>15.051764705882352</v>
      </c>
      <c r="J1315" s="28">
        <f t="shared" si="41"/>
        <v>0</v>
      </c>
    </row>
    <row r="1316" spans="1:10" ht="15.75" customHeight="1" x14ac:dyDescent="0.3">
      <c r="A1316" s="18">
        <v>45011</v>
      </c>
      <c r="B1316" s="19" t="s">
        <v>21</v>
      </c>
      <c r="C1316" s="20" t="s">
        <v>9</v>
      </c>
      <c r="D1316" s="21">
        <v>250.75</v>
      </c>
      <c r="E1316" s="21">
        <v>51.88</v>
      </c>
      <c r="F1316" s="22">
        <v>9</v>
      </c>
      <c r="G1316" s="20" t="s">
        <v>17</v>
      </c>
      <c r="H1316" s="20" t="s">
        <v>1324</v>
      </c>
      <c r="I1316" s="23">
        <f t="shared" si="40"/>
        <v>27.861111111111111</v>
      </c>
      <c r="J1316" s="28">
        <f t="shared" si="41"/>
        <v>0</v>
      </c>
    </row>
    <row r="1317" spans="1:10" ht="15.75" customHeight="1" x14ac:dyDescent="0.3">
      <c r="A1317" s="18">
        <v>45040</v>
      </c>
      <c r="B1317" s="19" t="s">
        <v>8</v>
      </c>
      <c r="C1317" s="20" t="s">
        <v>38</v>
      </c>
      <c r="D1317" s="21">
        <v>437.1</v>
      </c>
      <c r="E1317" s="21">
        <v>177.87</v>
      </c>
      <c r="F1317" s="22">
        <v>5</v>
      </c>
      <c r="G1317" s="20" t="s">
        <v>17</v>
      </c>
      <c r="H1317" s="20" t="s">
        <v>1325</v>
      </c>
      <c r="I1317" s="23">
        <f t="shared" si="40"/>
        <v>87.42</v>
      </c>
      <c r="J1317" s="28">
        <f t="shared" si="41"/>
        <v>0</v>
      </c>
    </row>
    <row r="1318" spans="1:10" ht="15.75" customHeight="1" x14ac:dyDescent="0.3">
      <c r="A1318" s="18">
        <v>45258</v>
      </c>
      <c r="B1318" s="19" t="s">
        <v>15</v>
      </c>
      <c r="C1318" s="20" t="s">
        <v>16</v>
      </c>
      <c r="D1318" s="21">
        <v>421.1</v>
      </c>
      <c r="E1318" s="21">
        <v>103.66</v>
      </c>
      <c r="F1318" s="22">
        <v>12</v>
      </c>
      <c r="G1318" s="20" t="s">
        <v>17</v>
      </c>
      <c r="H1318" s="20" t="s">
        <v>1326</v>
      </c>
      <c r="I1318" s="23">
        <f t="shared" si="40"/>
        <v>35.091666666666669</v>
      </c>
      <c r="J1318" s="28">
        <f t="shared" si="41"/>
        <v>0</v>
      </c>
    </row>
    <row r="1319" spans="1:10" ht="15.75" customHeight="1" x14ac:dyDescent="0.3">
      <c r="A1319" s="18">
        <v>45149</v>
      </c>
      <c r="B1319" s="19" t="s">
        <v>12</v>
      </c>
      <c r="C1319" s="20" t="s">
        <v>9</v>
      </c>
      <c r="D1319" s="21">
        <v>59.57</v>
      </c>
      <c r="E1319" s="21">
        <v>42.37</v>
      </c>
      <c r="F1319" s="22">
        <v>1</v>
      </c>
      <c r="G1319" s="20" t="s">
        <v>10</v>
      </c>
      <c r="H1319" s="20" t="s">
        <v>1327</v>
      </c>
      <c r="I1319" s="23">
        <f t="shared" si="40"/>
        <v>59.57</v>
      </c>
      <c r="J1319" s="28">
        <f t="shared" si="41"/>
        <v>1</v>
      </c>
    </row>
    <row r="1320" spans="1:10" ht="15.75" customHeight="1" x14ac:dyDescent="0.3">
      <c r="A1320" s="18">
        <v>45238</v>
      </c>
      <c r="B1320" s="19" t="s">
        <v>21</v>
      </c>
      <c r="C1320" s="20" t="s">
        <v>16</v>
      </c>
      <c r="D1320" s="21">
        <v>299.33999999999997</v>
      </c>
      <c r="E1320" s="21">
        <v>137.65</v>
      </c>
      <c r="F1320" s="22">
        <v>10</v>
      </c>
      <c r="G1320" s="20" t="s">
        <v>17</v>
      </c>
      <c r="H1320" s="20" t="s">
        <v>1328</v>
      </c>
      <c r="I1320" s="23">
        <f t="shared" si="40"/>
        <v>29.933999999999997</v>
      </c>
      <c r="J1320" s="28">
        <f t="shared" si="41"/>
        <v>0</v>
      </c>
    </row>
    <row r="1321" spans="1:10" ht="15.75" customHeight="1" x14ac:dyDescent="0.3">
      <c r="A1321" s="18">
        <v>45158</v>
      </c>
      <c r="B1321" s="19" t="s">
        <v>8</v>
      </c>
      <c r="C1321" s="20" t="s">
        <v>9</v>
      </c>
      <c r="D1321" s="21">
        <v>448.6</v>
      </c>
      <c r="E1321" s="21">
        <v>99.47</v>
      </c>
      <c r="F1321" s="22">
        <v>5</v>
      </c>
      <c r="G1321" s="20" t="s">
        <v>17</v>
      </c>
      <c r="H1321" s="20" t="s">
        <v>1329</v>
      </c>
      <c r="I1321" s="23">
        <f t="shared" si="40"/>
        <v>89.72</v>
      </c>
      <c r="J1321" s="28">
        <f t="shared" si="41"/>
        <v>0</v>
      </c>
    </row>
    <row r="1322" spans="1:10" ht="15.75" customHeight="1" x14ac:dyDescent="0.3">
      <c r="A1322" s="18">
        <v>45014</v>
      </c>
      <c r="B1322" s="19" t="s">
        <v>21</v>
      </c>
      <c r="C1322" s="20" t="s">
        <v>26</v>
      </c>
      <c r="D1322" s="21">
        <v>40.61</v>
      </c>
      <c r="E1322" s="21">
        <v>10.67</v>
      </c>
      <c r="F1322" s="22">
        <v>2</v>
      </c>
      <c r="G1322" s="20" t="s">
        <v>17</v>
      </c>
      <c r="H1322" s="20" t="s">
        <v>1330</v>
      </c>
      <c r="I1322" s="23">
        <f t="shared" si="40"/>
        <v>20.305</v>
      </c>
      <c r="J1322" s="28">
        <f t="shared" si="41"/>
        <v>0</v>
      </c>
    </row>
    <row r="1323" spans="1:10" ht="15.75" customHeight="1" x14ac:dyDescent="0.3">
      <c r="A1323" s="18">
        <v>45161</v>
      </c>
      <c r="B1323" s="19" t="s">
        <v>8</v>
      </c>
      <c r="C1323" s="20" t="s">
        <v>16</v>
      </c>
      <c r="D1323" s="21">
        <v>56.09</v>
      </c>
      <c r="E1323" s="21">
        <v>16.82</v>
      </c>
      <c r="F1323" s="22">
        <v>0</v>
      </c>
      <c r="G1323" s="20" t="s">
        <v>17</v>
      </c>
      <c r="H1323" s="20" t="s">
        <v>1331</v>
      </c>
      <c r="I1323" s="23">
        <f t="shared" si="40"/>
        <v>0</v>
      </c>
      <c r="J1323" s="28">
        <f t="shared" si="41"/>
        <v>0</v>
      </c>
    </row>
    <row r="1324" spans="1:10" ht="15.75" customHeight="1" x14ac:dyDescent="0.3">
      <c r="A1324" s="18">
        <v>45044</v>
      </c>
      <c r="B1324" s="19" t="s">
        <v>12</v>
      </c>
      <c r="C1324" s="20" t="s">
        <v>16</v>
      </c>
      <c r="D1324" s="21">
        <v>384.92</v>
      </c>
      <c r="E1324" s="21">
        <v>99.31</v>
      </c>
      <c r="F1324" s="22">
        <v>3</v>
      </c>
      <c r="G1324" s="20" t="s">
        <v>10</v>
      </c>
      <c r="H1324" s="20" t="s">
        <v>1332</v>
      </c>
      <c r="I1324" s="23">
        <f t="shared" si="40"/>
        <v>128.30666666666667</v>
      </c>
      <c r="J1324" s="28">
        <f t="shared" si="41"/>
        <v>1</v>
      </c>
    </row>
    <row r="1325" spans="1:10" ht="15.75" customHeight="1" x14ac:dyDescent="0.3">
      <c r="A1325" s="18">
        <v>45204</v>
      </c>
      <c r="B1325" s="19" t="s">
        <v>21</v>
      </c>
      <c r="C1325" s="20" t="s">
        <v>26</v>
      </c>
      <c r="D1325" s="21">
        <v>341.7</v>
      </c>
      <c r="E1325" s="21">
        <v>71.91</v>
      </c>
      <c r="F1325" s="22">
        <v>22</v>
      </c>
      <c r="G1325" s="20" t="s">
        <v>17</v>
      </c>
      <c r="H1325" s="20" t="s">
        <v>1333</v>
      </c>
      <c r="I1325" s="23">
        <f t="shared" si="40"/>
        <v>15.531818181818181</v>
      </c>
      <c r="J1325" s="28">
        <f t="shared" si="41"/>
        <v>0</v>
      </c>
    </row>
    <row r="1326" spans="1:10" ht="15.75" customHeight="1" x14ac:dyDescent="0.3">
      <c r="A1326" s="18">
        <v>45097</v>
      </c>
      <c r="B1326" s="19" t="s">
        <v>8</v>
      </c>
      <c r="C1326" s="20" t="s">
        <v>16</v>
      </c>
      <c r="D1326" s="21">
        <v>463.1</v>
      </c>
      <c r="E1326" s="21">
        <v>309.06</v>
      </c>
      <c r="F1326" s="22">
        <v>6</v>
      </c>
      <c r="G1326" s="20" t="s">
        <v>17</v>
      </c>
      <c r="H1326" s="20" t="s">
        <v>1334</v>
      </c>
      <c r="I1326" s="23">
        <f t="shared" si="40"/>
        <v>77.183333333333337</v>
      </c>
      <c r="J1326" s="28">
        <f t="shared" si="41"/>
        <v>0</v>
      </c>
    </row>
    <row r="1327" spans="1:10" ht="15.75" customHeight="1" x14ac:dyDescent="0.3">
      <c r="A1327" s="18">
        <v>45191</v>
      </c>
      <c r="B1327" s="19" t="s">
        <v>21</v>
      </c>
      <c r="C1327" s="20" t="s">
        <v>13</v>
      </c>
      <c r="D1327" s="21">
        <v>70.86</v>
      </c>
      <c r="E1327" s="21">
        <v>15.4</v>
      </c>
      <c r="F1327" s="22">
        <v>0</v>
      </c>
      <c r="G1327" s="20" t="s">
        <v>17</v>
      </c>
      <c r="H1327" s="20" t="s">
        <v>1335</v>
      </c>
      <c r="I1327" s="23">
        <f t="shared" si="40"/>
        <v>0</v>
      </c>
      <c r="J1327" s="28">
        <f t="shared" si="41"/>
        <v>0</v>
      </c>
    </row>
    <row r="1328" spans="1:10" ht="15.75" customHeight="1" x14ac:dyDescent="0.3">
      <c r="A1328" s="18">
        <v>45102</v>
      </c>
      <c r="B1328" s="19" t="s">
        <v>21</v>
      </c>
      <c r="C1328" s="20" t="s">
        <v>9</v>
      </c>
      <c r="D1328" s="21">
        <v>57.41</v>
      </c>
      <c r="E1328" s="21">
        <v>34.4</v>
      </c>
      <c r="F1328" s="22">
        <v>0</v>
      </c>
      <c r="G1328" s="20" t="s">
        <v>17</v>
      </c>
      <c r="H1328" s="20" t="s">
        <v>1336</v>
      </c>
      <c r="I1328" s="23">
        <f t="shared" si="40"/>
        <v>0</v>
      </c>
      <c r="J1328" s="28">
        <f t="shared" si="41"/>
        <v>0</v>
      </c>
    </row>
    <row r="1329" spans="1:10" ht="15.75" customHeight="1" x14ac:dyDescent="0.3">
      <c r="A1329" s="18">
        <v>45010</v>
      </c>
      <c r="B1329" s="19" t="s">
        <v>15</v>
      </c>
      <c r="C1329" s="20" t="s">
        <v>9</v>
      </c>
      <c r="D1329" s="21">
        <v>31.08</v>
      </c>
      <c r="E1329" s="21">
        <v>10.58</v>
      </c>
      <c r="F1329" s="22">
        <v>0</v>
      </c>
      <c r="G1329" s="20" t="s">
        <v>17</v>
      </c>
      <c r="H1329" s="20" t="s">
        <v>1337</v>
      </c>
      <c r="I1329" s="23">
        <f t="shared" si="40"/>
        <v>0</v>
      </c>
      <c r="J1329" s="28">
        <f t="shared" si="41"/>
        <v>0</v>
      </c>
    </row>
    <row r="1330" spans="1:10" ht="15.75" customHeight="1" x14ac:dyDescent="0.3">
      <c r="A1330" s="18">
        <v>44986</v>
      </c>
      <c r="B1330" s="19" t="s">
        <v>12</v>
      </c>
      <c r="C1330" s="20" t="s">
        <v>23</v>
      </c>
      <c r="D1330" s="21">
        <v>196.55</v>
      </c>
      <c r="E1330" s="21">
        <v>137.88999999999999</v>
      </c>
      <c r="F1330" s="22">
        <v>14</v>
      </c>
      <c r="G1330" s="20" t="s">
        <v>17</v>
      </c>
      <c r="H1330" s="20" t="s">
        <v>1338</v>
      </c>
      <c r="I1330" s="23">
        <f t="shared" si="40"/>
        <v>14.039285714285715</v>
      </c>
      <c r="J1330" s="28">
        <f t="shared" si="41"/>
        <v>0</v>
      </c>
    </row>
    <row r="1331" spans="1:10" ht="15.75" customHeight="1" x14ac:dyDescent="0.3">
      <c r="A1331" s="18">
        <v>45232</v>
      </c>
      <c r="B1331" s="19" t="s">
        <v>21</v>
      </c>
      <c r="C1331" s="20" t="s">
        <v>13</v>
      </c>
      <c r="D1331" s="21">
        <v>452.88</v>
      </c>
      <c r="E1331" s="21">
        <v>178.54</v>
      </c>
      <c r="F1331" s="22">
        <v>5</v>
      </c>
      <c r="G1331" s="20" t="s">
        <v>10</v>
      </c>
      <c r="H1331" s="20" t="s">
        <v>1339</v>
      </c>
      <c r="I1331" s="23">
        <f t="shared" si="40"/>
        <v>90.575999999999993</v>
      </c>
      <c r="J1331" s="28">
        <f t="shared" si="41"/>
        <v>1</v>
      </c>
    </row>
    <row r="1332" spans="1:10" ht="15.75" customHeight="1" x14ac:dyDescent="0.3">
      <c r="A1332" s="18">
        <v>44952</v>
      </c>
      <c r="B1332" s="19" t="s">
        <v>15</v>
      </c>
      <c r="C1332" s="20" t="s">
        <v>9</v>
      </c>
      <c r="D1332" s="21">
        <v>196.23</v>
      </c>
      <c r="E1332" s="21">
        <v>90.13</v>
      </c>
      <c r="F1332" s="22">
        <v>2</v>
      </c>
      <c r="G1332" s="20" t="s">
        <v>17</v>
      </c>
      <c r="H1332" s="20" t="s">
        <v>1340</v>
      </c>
      <c r="I1332" s="23">
        <f t="shared" si="40"/>
        <v>98.114999999999995</v>
      </c>
      <c r="J1332" s="28">
        <f t="shared" si="41"/>
        <v>0</v>
      </c>
    </row>
    <row r="1333" spans="1:10" ht="15.75" customHeight="1" x14ac:dyDescent="0.3">
      <c r="A1333" s="18">
        <v>45161</v>
      </c>
      <c r="B1333" s="19" t="s">
        <v>8</v>
      </c>
      <c r="C1333" s="20" t="s">
        <v>9</v>
      </c>
      <c r="D1333" s="21">
        <v>390.55</v>
      </c>
      <c r="E1333" s="21">
        <v>94.09</v>
      </c>
      <c r="F1333" s="22">
        <v>4</v>
      </c>
      <c r="G1333" s="20" t="s">
        <v>10</v>
      </c>
      <c r="H1333" s="20" t="s">
        <v>1341</v>
      </c>
      <c r="I1333" s="23">
        <f t="shared" si="40"/>
        <v>97.637500000000003</v>
      </c>
      <c r="J1333" s="28">
        <f t="shared" si="41"/>
        <v>1</v>
      </c>
    </row>
    <row r="1334" spans="1:10" ht="15.75" customHeight="1" x14ac:dyDescent="0.3">
      <c r="A1334" s="18">
        <v>44990</v>
      </c>
      <c r="B1334" s="19" t="s">
        <v>12</v>
      </c>
      <c r="C1334" s="20" t="s">
        <v>38</v>
      </c>
      <c r="D1334" s="21">
        <v>49.05</v>
      </c>
      <c r="E1334" s="21">
        <v>13.49</v>
      </c>
      <c r="F1334" s="22">
        <v>0</v>
      </c>
      <c r="G1334" s="20" t="s">
        <v>10</v>
      </c>
      <c r="H1334" s="20" t="s">
        <v>1342</v>
      </c>
      <c r="I1334" s="23">
        <f t="shared" si="40"/>
        <v>0</v>
      </c>
      <c r="J1334" s="28">
        <f t="shared" si="41"/>
        <v>1</v>
      </c>
    </row>
    <row r="1335" spans="1:10" ht="15.75" customHeight="1" x14ac:dyDescent="0.3">
      <c r="A1335" s="18">
        <v>44994</v>
      </c>
      <c r="B1335" s="19" t="s">
        <v>12</v>
      </c>
      <c r="C1335" s="20" t="s">
        <v>38</v>
      </c>
      <c r="D1335" s="21">
        <v>129.59</v>
      </c>
      <c r="E1335" s="21">
        <v>37.76</v>
      </c>
      <c r="F1335" s="22">
        <v>1</v>
      </c>
      <c r="G1335" s="20" t="s">
        <v>17</v>
      </c>
      <c r="H1335" s="20" t="s">
        <v>1343</v>
      </c>
      <c r="I1335" s="23">
        <f t="shared" si="40"/>
        <v>129.59</v>
      </c>
      <c r="J1335" s="28">
        <f t="shared" si="41"/>
        <v>0</v>
      </c>
    </row>
    <row r="1336" spans="1:10" ht="15.75" customHeight="1" x14ac:dyDescent="0.3">
      <c r="A1336" s="18">
        <v>44999</v>
      </c>
      <c r="B1336" s="19" t="s">
        <v>12</v>
      </c>
      <c r="C1336" s="20" t="s">
        <v>26</v>
      </c>
      <c r="D1336" s="21">
        <v>476.66</v>
      </c>
      <c r="E1336" s="21">
        <v>106.69</v>
      </c>
      <c r="F1336" s="22">
        <v>27</v>
      </c>
      <c r="G1336" s="20" t="s">
        <v>10</v>
      </c>
      <c r="H1336" s="20" t="s">
        <v>1344</v>
      </c>
      <c r="I1336" s="23">
        <f t="shared" si="40"/>
        <v>17.654074074074074</v>
      </c>
      <c r="J1336" s="28">
        <f t="shared" si="41"/>
        <v>1</v>
      </c>
    </row>
    <row r="1337" spans="1:10" ht="15.75" customHeight="1" x14ac:dyDescent="0.3">
      <c r="A1337" s="18">
        <v>45074</v>
      </c>
      <c r="B1337" s="19" t="s">
        <v>21</v>
      </c>
      <c r="C1337" s="20" t="s">
        <v>13</v>
      </c>
      <c r="D1337" s="21">
        <v>133.52000000000001</v>
      </c>
      <c r="E1337" s="21">
        <v>80.319999999999993</v>
      </c>
      <c r="F1337" s="22">
        <v>2</v>
      </c>
      <c r="G1337" s="20" t="s">
        <v>17</v>
      </c>
      <c r="H1337" s="20" t="s">
        <v>1345</v>
      </c>
      <c r="I1337" s="23">
        <f t="shared" si="40"/>
        <v>66.760000000000005</v>
      </c>
      <c r="J1337" s="28">
        <f t="shared" si="41"/>
        <v>0</v>
      </c>
    </row>
    <row r="1338" spans="1:10" ht="15.75" customHeight="1" x14ac:dyDescent="0.3">
      <c r="A1338" s="18">
        <v>45246</v>
      </c>
      <c r="B1338" s="19" t="s">
        <v>15</v>
      </c>
      <c r="C1338" s="20" t="s">
        <v>16</v>
      </c>
      <c r="D1338" s="21">
        <v>136.16</v>
      </c>
      <c r="E1338" s="21">
        <v>95.84</v>
      </c>
      <c r="F1338" s="22">
        <v>1</v>
      </c>
      <c r="G1338" s="20" t="s">
        <v>10</v>
      </c>
      <c r="H1338" s="20" t="s">
        <v>1346</v>
      </c>
      <c r="I1338" s="23">
        <f t="shared" si="40"/>
        <v>136.16</v>
      </c>
      <c r="J1338" s="28">
        <f t="shared" si="41"/>
        <v>1</v>
      </c>
    </row>
    <row r="1339" spans="1:10" ht="15.75" customHeight="1" x14ac:dyDescent="0.3">
      <c r="A1339" s="18">
        <v>45117</v>
      </c>
      <c r="B1339" s="19" t="s">
        <v>8</v>
      </c>
      <c r="C1339" s="20" t="s">
        <v>16</v>
      </c>
      <c r="D1339" s="21">
        <v>469.34</v>
      </c>
      <c r="E1339" s="21">
        <v>276.56</v>
      </c>
      <c r="F1339" s="22">
        <v>6</v>
      </c>
      <c r="G1339" s="20" t="s">
        <v>17</v>
      </c>
      <c r="H1339" s="20" t="s">
        <v>1347</v>
      </c>
      <c r="I1339" s="23">
        <f t="shared" si="40"/>
        <v>78.223333333333329</v>
      </c>
      <c r="J1339" s="28">
        <f t="shared" si="41"/>
        <v>0</v>
      </c>
    </row>
    <row r="1340" spans="1:10" ht="15.75" customHeight="1" x14ac:dyDescent="0.3">
      <c r="A1340" s="18">
        <v>44955</v>
      </c>
      <c r="B1340" s="19" t="s">
        <v>12</v>
      </c>
      <c r="C1340" s="20" t="s">
        <v>9</v>
      </c>
      <c r="D1340" s="21">
        <v>12.41</v>
      </c>
      <c r="E1340" s="21">
        <v>3.86</v>
      </c>
      <c r="F1340" s="22">
        <v>0</v>
      </c>
      <c r="G1340" s="20" t="s">
        <v>17</v>
      </c>
      <c r="H1340" s="20" t="s">
        <v>1348</v>
      </c>
      <c r="I1340" s="23">
        <f t="shared" si="40"/>
        <v>0</v>
      </c>
      <c r="J1340" s="28">
        <f t="shared" si="41"/>
        <v>0</v>
      </c>
    </row>
    <row r="1341" spans="1:10" ht="15.75" customHeight="1" x14ac:dyDescent="0.3">
      <c r="A1341" s="18">
        <v>44999</v>
      </c>
      <c r="B1341" s="19" t="s">
        <v>15</v>
      </c>
      <c r="C1341" s="20" t="s">
        <v>38</v>
      </c>
      <c r="D1341" s="21">
        <v>416.1</v>
      </c>
      <c r="E1341" s="21">
        <v>225.52</v>
      </c>
      <c r="F1341" s="22">
        <v>13</v>
      </c>
      <c r="G1341" s="20" t="s">
        <v>10</v>
      </c>
      <c r="H1341" s="20" t="s">
        <v>1349</v>
      </c>
      <c r="I1341" s="23">
        <f t="shared" si="40"/>
        <v>32.007692307692309</v>
      </c>
      <c r="J1341" s="28">
        <f t="shared" si="41"/>
        <v>1</v>
      </c>
    </row>
    <row r="1342" spans="1:10" ht="15.75" customHeight="1" x14ac:dyDescent="0.3">
      <c r="A1342" s="18">
        <v>45283</v>
      </c>
      <c r="B1342" s="19" t="s">
        <v>21</v>
      </c>
      <c r="C1342" s="20" t="s">
        <v>26</v>
      </c>
      <c r="D1342" s="21">
        <v>249.11</v>
      </c>
      <c r="E1342" s="21">
        <v>229.59</v>
      </c>
      <c r="F1342" s="22">
        <v>3</v>
      </c>
      <c r="G1342" s="20" t="s">
        <v>17</v>
      </c>
      <c r="H1342" s="20" t="s">
        <v>1350</v>
      </c>
      <c r="I1342" s="23">
        <f t="shared" si="40"/>
        <v>83.036666666666676</v>
      </c>
      <c r="J1342" s="28">
        <f t="shared" si="41"/>
        <v>0</v>
      </c>
    </row>
    <row r="1343" spans="1:10" ht="15.75" customHeight="1" x14ac:dyDescent="0.3">
      <c r="A1343" s="18">
        <v>45056</v>
      </c>
      <c r="B1343" s="19" t="s">
        <v>15</v>
      </c>
      <c r="C1343" s="20" t="s">
        <v>23</v>
      </c>
      <c r="D1343" s="21">
        <v>279.95</v>
      </c>
      <c r="E1343" s="21">
        <v>146.47</v>
      </c>
      <c r="F1343" s="22">
        <v>9</v>
      </c>
      <c r="G1343" s="20" t="s">
        <v>17</v>
      </c>
      <c r="H1343" s="20" t="s">
        <v>1351</v>
      </c>
      <c r="I1343" s="23">
        <f t="shared" si="40"/>
        <v>31.105555555555554</v>
      </c>
      <c r="J1343" s="28">
        <f t="shared" si="41"/>
        <v>0</v>
      </c>
    </row>
    <row r="1344" spans="1:10" ht="15.75" customHeight="1" x14ac:dyDescent="0.3">
      <c r="A1344" s="18">
        <v>45037</v>
      </c>
      <c r="B1344" s="19" t="s">
        <v>15</v>
      </c>
      <c r="C1344" s="20" t="s">
        <v>23</v>
      </c>
      <c r="D1344" s="21">
        <v>360.38</v>
      </c>
      <c r="E1344" s="21">
        <v>74.819999999999993</v>
      </c>
      <c r="F1344" s="22">
        <v>6</v>
      </c>
      <c r="G1344" s="20" t="s">
        <v>10</v>
      </c>
      <c r="H1344" s="20" t="s">
        <v>1352</v>
      </c>
      <c r="I1344" s="23">
        <f t="shared" si="40"/>
        <v>60.063333333333333</v>
      </c>
      <c r="J1344" s="28">
        <f t="shared" si="41"/>
        <v>1</v>
      </c>
    </row>
    <row r="1345" spans="1:10" ht="15.75" customHeight="1" x14ac:dyDescent="0.3">
      <c r="A1345" s="18">
        <v>45175</v>
      </c>
      <c r="B1345" s="19" t="s">
        <v>21</v>
      </c>
      <c r="C1345" s="20" t="s">
        <v>9</v>
      </c>
      <c r="D1345" s="21">
        <v>231.99</v>
      </c>
      <c r="E1345" s="21">
        <v>80.39</v>
      </c>
      <c r="F1345" s="22">
        <v>2</v>
      </c>
      <c r="G1345" s="20" t="s">
        <v>17</v>
      </c>
      <c r="H1345" s="20" t="s">
        <v>1353</v>
      </c>
      <c r="I1345" s="23">
        <f t="shared" si="40"/>
        <v>115.995</v>
      </c>
      <c r="J1345" s="28">
        <f t="shared" si="41"/>
        <v>0</v>
      </c>
    </row>
    <row r="1346" spans="1:10" ht="15.75" customHeight="1" x14ac:dyDescent="0.3">
      <c r="A1346" s="18">
        <v>44935</v>
      </c>
      <c r="B1346" s="19" t="s">
        <v>21</v>
      </c>
      <c r="C1346" s="20" t="s">
        <v>16</v>
      </c>
      <c r="D1346" s="21">
        <v>203.99</v>
      </c>
      <c r="E1346" s="21">
        <v>47.8</v>
      </c>
      <c r="F1346" s="22">
        <v>10</v>
      </c>
      <c r="G1346" s="20" t="s">
        <v>10</v>
      </c>
      <c r="H1346" s="20" t="s">
        <v>1354</v>
      </c>
      <c r="I1346" s="23">
        <f t="shared" ref="I1346:I1409" si="42">IF(F1346=0, 0, D1346/F1346)</f>
        <v>20.399000000000001</v>
      </c>
      <c r="J1346" s="28">
        <f t="shared" si="41"/>
        <v>1</v>
      </c>
    </row>
    <row r="1347" spans="1:10" ht="15.75" customHeight="1" x14ac:dyDescent="0.3">
      <c r="A1347" s="18">
        <v>45009</v>
      </c>
      <c r="B1347" s="19" t="s">
        <v>12</v>
      </c>
      <c r="C1347" s="20" t="s">
        <v>38</v>
      </c>
      <c r="D1347" s="21">
        <v>10.71</v>
      </c>
      <c r="E1347" s="21">
        <v>2.4500000000000002</v>
      </c>
      <c r="F1347" s="22">
        <v>0</v>
      </c>
      <c r="G1347" s="20" t="s">
        <v>17</v>
      </c>
      <c r="H1347" s="20" t="s">
        <v>1355</v>
      </c>
      <c r="I1347" s="23">
        <f t="shared" si="42"/>
        <v>0</v>
      </c>
      <c r="J1347" s="28">
        <f t="shared" ref="J1347:J1410" si="43">IF(G1347="Returning", 1, 0)</f>
        <v>0</v>
      </c>
    </row>
    <row r="1348" spans="1:10" ht="15.75" customHeight="1" x14ac:dyDescent="0.3">
      <c r="A1348" s="18">
        <v>45115</v>
      </c>
      <c r="B1348" s="19" t="s">
        <v>12</v>
      </c>
      <c r="C1348" s="20" t="s">
        <v>13</v>
      </c>
      <c r="D1348" s="21">
        <v>163.41</v>
      </c>
      <c r="E1348" s="21">
        <v>90.22</v>
      </c>
      <c r="F1348" s="22">
        <v>3</v>
      </c>
      <c r="G1348" s="20" t="s">
        <v>10</v>
      </c>
      <c r="H1348" s="20" t="s">
        <v>1356</v>
      </c>
      <c r="I1348" s="23">
        <f t="shared" si="42"/>
        <v>54.47</v>
      </c>
      <c r="J1348" s="28">
        <f t="shared" si="43"/>
        <v>1</v>
      </c>
    </row>
    <row r="1349" spans="1:10" ht="15.75" customHeight="1" x14ac:dyDescent="0.3">
      <c r="A1349" s="18">
        <v>45225</v>
      </c>
      <c r="B1349" s="19" t="s">
        <v>12</v>
      </c>
      <c r="C1349" s="20" t="s">
        <v>13</v>
      </c>
      <c r="D1349" s="21">
        <v>361.75</v>
      </c>
      <c r="E1349" s="21">
        <v>77.319999999999993</v>
      </c>
      <c r="F1349" s="22">
        <v>5</v>
      </c>
      <c r="G1349" s="20" t="s">
        <v>10</v>
      </c>
      <c r="H1349" s="20" t="s">
        <v>1357</v>
      </c>
      <c r="I1349" s="23">
        <f t="shared" si="42"/>
        <v>72.349999999999994</v>
      </c>
      <c r="J1349" s="28">
        <f t="shared" si="43"/>
        <v>1</v>
      </c>
    </row>
    <row r="1350" spans="1:10" ht="15.75" customHeight="1" x14ac:dyDescent="0.3">
      <c r="A1350" s="18">
        <v>45222</v>
      </c>
      <c r="B1350" s="19" t="s">
        <v>15</v>
      </c>
      <c r="C1350" s="20" t="s">
        <v>9</v>
      </c>
      <c r="D1350" s="21">
        <v>204.68</v>
      </c>
      <c r="E1350" s="21">
        <v>169.32</v>
      </c>
      <c r="F1350" s="22">
        <v>5</v>
      </c>
      <c r="G1350" s="20" t="s">
        <v>10</v>
      </c>
      <c r="H1350" s="20" t="s">
        <v>1358</v>
      </c>
      <c r="I1350" s="23">
        <f t="shared" si="42"/>
        <v>40.936</v>
      </c>
      <c r="J1350" s="28">
        <f t="shared" si="43"/>
        <v>1</v>
      </c>
    </row>
    <row r="1351" spans="1:10" ht="15.75" customHeight="1" x14ac:dyDescent="0.3">
      <c r="A1351" s="18">
        <v>45025</v>
      </c>
      <c r="B1351" s="19" t="s">
        <v>12</v>
      </c>
      <c r="C1351" s="20" t="s">
        <v>13</v>
      </c>
      <c r="D1351" s="21">
        <v>497.21</v>
      </c>
      <c r="E1351" s="21">
        <v>123.6</v>
      </c>
      <c r="F1351" s="22">
        <v>12</v>
      </c>
      <c r="G1351" s="20" t="s">
        <v>10</v>
      </c>
      <c r="H1351" s="20" t="s">
        <v>1359</v>
      </c>
      <c r="I1351" s="23">
        <f t="shared" si="42"/>
        <v>41.434166666666663</v>
      </c>
      <c r="J1351" s="28">
        <f t="shared" si="43"/>
        <v>1</v>
      </c>
    </row>
    <row r="1352" spans="1:10" ht="15.75" customHeight="1" x14ac:dyDescent="0.3">
      <c r="A1352" s="18">
        <v>45188</v>
      </c>
      <c r="B1352" s="19" t="s">
        <v>12</v>
      </c>
      <c r="C1352" s="20" t="s">
        <v>38</v>
      </c>
      <c r="D1352" s="21">
        <v>397.98</v>
      </c>
      <c r="E1352" s="21">
        <v>117.74</v>
      </c>
      <c r="F1352" s="22">
        <v>11</v>
      </c>
      <c r="G1352" s="20" t="s">
        <v>10</v>
      </c>
      <c r="H1352" s="20" t="s">
        <v>1360</v>
      </c>
      <c r="I1352" s="23">
        <f t="shared" si="42"/>
        <v>36.18</v>
      </c>
      <c r="J1352" s="28">
        <f t="shared" si="43"/>
        <v>1</v>
      </c>
    </row>
    <row r="1353" spans="1:10" ht="15.75" customHeight="1" x14ac:dyDescent="0.3">
      <c r="A1353" s="18">
        <v>45270</v>
      </c>
      <c r="B1353" s="19" t="s">
        <v>8</v>
      </c>
      <c r="C1353" s="20" t="s">
        <v>23</v>
      </c>
      <c r="D1353" s="21">
        <v>289.89</v>
      </c>
      <c r="E1353" s="21">
        <v>104.96</v>
      </c>
      <c r="F1353" s="22">
        <v>15</v>
      </c>
      <c r="G1353" s="20" t="s">
        <v>17</v>
      </c>
      <c r="H1353" s="20" t="s">
        <v>1361</v>
      </c>
      <c r="I1353" s="23">
        <f t="shared" si="42"/>
        <v>19.326000000000001</v>
      </c>
      <c r="J1353" s="28">
        <f t="shared" si="43"/>
        <v>0</v>
      </c>
    </row>
    <row r="1354" spans="1:10" ht="15.75" customHeight="1" x14ac:dyDescent="0.3">
      <c r="A1354" s="18">
        <v>45092</v>
      </c>
      <c r="B1354" s="19" t="s">
        <v>21</v>
      </c>
      <c r="C1354" s="20" t="s">
        <v>26</v>
      </c>
      <c r="D1354" s="21">
        <v>303.51</v>
      </c>
      <c r="E1354" s="21">
        <v>175.12</v>
      </c>
      <c r="F1354" s="22">
        <v>5</v>
      </c>
      <c r="G1354" s="20" t="s">
        <v>10</v>
      </c>
      <c r="H1354" s="20" t="s">
        <v>1362</v>
      </c>
      <c r="I1354" s="23">
        <f t="shared" si="42"/>
        <v>60.701999999999998</v>
      </c>
      <c r="J1354" s="28">
        <f t="shared" si="43"/>
        <v>1</v>
      </c>
    </row>
    <row r="1355" spans="1:10" ht="15.75" customHeight="1" x14ac:dyDescent="0.3">
      <c r="A1355" s="18">
        <v>45088</v>
      </c>
      <c r="B1355" s="19" t="s">
        <v>8</v>
      </c>
      <c r="C1355" s="20" t="s">
        <v>16</v>
      </c>
      <c r="D1355" s="21">
        <v>119.16</v>
      </c>
      <c r="E1355" s="21">
        <v>63.42</v>
      </c>
      <c r="F1355" s="22">
        <v>1</v>
      </c>
      <c r="G1355" s="20" t="s">
        <v>17</v>
      </c>
      <c r="H1355" s="20" t="s">
        <v>1363</v>
      </c>
      <c r="I1355" s="23">
        <f t="shared" si="42"/>
        <v>119.16</v>
      </c>
      <c r="J1355" s="28">
        <f t="shared" si="43"/>
        <v>0</v>
      </c>
    </row>
    <row r="1356" spans="1:10" ht="15.75" customHeight="1" x14ac:dyDescent="0.3">
      <c r="A1356" s="18">
        <v>45019</v>
      </c>
      <c r="B1356" s="19" t="s">
        <v>12</v>
      </c>
      <c r="C1356" s="20" t="s">
        <v>13</v>
      </c>
      <c r="D1356" s="21">
        <v>29.92</v>
      </c>
      <c r="E1356" s="21">
        <v>7.08</v>
      </c>
      <c r="F1356" s="22">
        <v>2</v>
      </c>
      <c r="G1356" s="20" t="s">
        <v>17</v>
      </c>
      <c r="H1356" s="20" t="s">
        <v>1364</v>
      </c>
      <c r="I1356" s="23">
        <f t="shared" si="42"/>
        <v>14.96</v>
      </c>
      <c r="J1356" s="28">
        <f t="shared" si="43"/>
        <v>0</v>
      </c>
    </row>
    <row r="1357" spans="1:10" ht="15.75" customHeight="1" x14ac:dyDescent="0.3">
      <c r="A1357" s="18">
        <v>45160</v>
      </c>
      <c r="B1357" s="19" t="s">
        <v>12</v>
      </c>
      <c r="C1357" s="20" t="s">
        <v>26</v>
      </c>
      <c r="D1357" s="21">
        <v>260.89999999999998</v>
      </c>
      <c r="E1357" s="21">
        <v>82.1</v>
      </c>
      <c r="F1357" s="22">
        <v>2</v>
      </c>
      <c r="G1357" s="20" t="s">
        <v>17</v>
      </c>
      <c r="H1357" s="20" t="s">
        <v>1365</v>
      </c>
      <c r="I1357" s="23">
        <f t="shared" si="42"/>
        <v>130.44999999999999</v>
      </c>
      <c r="J1357" s="28">
        <f t="shared" si="43"/>
        <v>0</v>
      </c>
    </row>
    <row r="1358" spans="1:10" ht="15.75" customHeight="1" x14ac:dyDescent="0.3">
      <c r="A1358" s="18">
        <v>45217</v>
      </c>
      <c r="B1358" s="19" t="s">
        <v>15</v>
      </c>
      <c r="C1358" s="20" t="s">
        <v>23</v>
      </c>
      <c r="D1358" s="21">
        <v>291.5</v>
      </c>
      <c r="E1358" s="21">
        <v>279.99</v>
      </c>
      <c r="F1358" s="22">
        <v>10</v>
      </c>
      <c r="G1358" s="20" t="s">
        <v>17</v>
      </c>
      <c r="H1358" s="20" t="s">
        <v>1366</v>
      </c>
      <c r="I1358" s="23">
        <f t="shared" si="42"/>
        <v>29.15</v>
      </c>
      <c r="J1358" s="28">
        <f t="shared" si="43"/>
        <v>0</v>
      </c>
    </row>
    <row r="1359" spans="1:10" ht="15.75" customHeight="1" x14ac:dyDescent="0.3">
      <c r="A1359" s="18">
        <v>45291</v>
      </c>
      <c r="B1359" s="19" t="s">
        <v>8</v>
      </c>
      <c r="C1359" s="20" t="s">
        <v>38</v>
      </c>
      <c r="D1359" s="21">
        <v>233.85</v>
      </c>
      <c r="E1359" s="21">
        <v>82.28</v>
      </c>
      <c r="F1359" s="22">
        <v>3</v>
      </c>
      <c r="G1359" s="20" t="s">
        <v>17</v>
      </c>
      <c r="H1359" s="20" t="s">
        <v>1367</v>
      </c>
      <c r="I1359" s="23">
        <f t="shared" si="42"/>
        <v>77.95</v>
      </c>
      <c r="J1359" s="28">
        <f t="shared" si="43"/>
        <v>0</v>
      </c>
    </row>
    <row r="1360" spans="1:10" ht="15.75" customHeight="1" x14ac:dyDescent="0.3">
      <c r="A1360" s="18">
        <v>45122</v>
      </c>
      <c r="B1360" s="19" t="s">
        <v>8</v>
      </c>
      <c r="C1360" s="20" t="s">
        <v>9</v>
      </c>
      <c r="D1360" s="21">
        <v>391.59</v>
      </c>
      <c r="E1360" s="21">
        <v>90.35</v>
      </c>
      <c r="F1360" s="22">
        <v>4</v>
      </c>
      <c r="G1360" s="20" t="s">
        <v>17</v>
      </c>
      <c r="H1360" s="20" t="s">
        <v>1368</v>
      </c>
      <c r="I1360" s="23">
        <f t="shared" si="42"/>
        <v>97.897499999999994</v>
      </c>
      <c r="J1360" s="28">
        <f t="shared" si="43"/>
        <v>0</v>
      </c>
    </row>
    <row r="1361" spans="1:10" ht="15.75" customHeight="1" x14ac:dyDescent="0.3">
      <c r="A1361" s="18">
        <v>44943</v>
      </c>
      <c r="B1361" s="19" t="s">
        <v>12</v>
      </c>
      <c r="C1361" s="20" t="s">
        <v>9</v>
      </c>
      <c r="D1361" s="21">
        <v>427.59</v>
      </c>
      <c r="E1361" s="21">
        <v>302.93</v>
      </c>
      <c r="F1361" s="22">
        <v>6</v>
      </c>
      <c r="G1361" s="20" t="s">
        <v>17</v>
      </c>
      <c r="H1361" s="20" t="s">
        <v>1369</v>
      </c>
      <c r="I1361" s="23">
        <f t="shared" si="42"/>
        <v>71.265000000000001</v>
      </c>
      <c r="J1361" s="28">
        <f t="shared" si="43"/>
        <v>0</v>
      </c>
    </row>
    <row r="1362" spans="1:10" ht="15.75" customHeight="1" x14ac:dyDescent="0.3">
      <c r="A1362" s="18">
        <v>45030</v>
      </c>
      <c r="B1362" s="19" t="s">
        <v>8</v>
      </c>
      <c r="C1362" s="20" t="s">
        <v>23</v>
      </c>
      <c r="D1362" s="21">
        <v>92.72</v>
      </c>
      <c r="E1362" s="21">
        <v>37.979999999999997</v>
      </c>
      <c r="F1362" s="22">
        <v>2</v>
      </c>
      <c r="G1362" s="20" t="s">
        <v>17</v>
      </c>
      <c r="H1362" s="20" t="s">
        <v>1370</v>
      </c>
      <c r="I1362" s="23">
        <f t="shared" si="42"/>
        <v>46.36</v>
      </c>
      <c r="J1362" s="28">
        <f t="shared" si="43"/>
        <v>0</v>
      </c>
    </row>
    <row r="1363" spans="1:10" ht="15.75" customHeight="1" x14ac:dyDescent="0.3">
      <c r="A1363" s="18">
        <v>45097</v>
      </c>
      <c r="B1363" s="19" t="s">
        <v>21</v>
      </c>
      <c r="C1363" s="20" t="s">
        <v>38</v>
      </c>
      <c r="D1363" s="21">
        <v>59.23</v>
      </c>
      <c r="E1363" s="21">
        <v>33.549999999999997</v>
      </c>
      <c r="F1363" s="22">
        <v>1</v>
      </c>
      <c r="G1363" s="20" t="s">
        <v>17</v>
      </c>
      <c r="H1363" s="20" t="s">
        <v>1371</v>
      </c>
      <c r="I1363" s="23">
        <f t="shared" si="42"/>
        <v>59.23</v>
      </c>
      <c r="J1363" s="28">
        <f t="shared" si="43"/>
        <v>0</v>
      </c>
    </row>
    <row r="1364" spans="1:10" ht="15.75" customHeight="1" x14ac:dyDescent="0.3">
      <c r="A1364" s="18">
        <v>45184</v>
      </c>
      <c r="B1364" s="19" t="s">
        <v>21</v>
      </c>
      <c r="C1364" s="20" t="s">
        <v>16</v>
      </c>
      <c r="D1364" s="21">
        <v>178.34</v>
      </c>
      <c r="E1364" s="21">
        <v>72.48</v>
      </c>
      <c r="F1364" s="22">
        <v>4</v>
      </c>
      <c r="G1364" s="20" t="s">
        <v>10</v>
      </c>
      <c r="H1364" s="20" t="s">
        <v>1372</v>
      </c>
      <c r="I1364" s="23">
        <f t="shared" si="42"/>
        <v>44.585000000000001</v>
      </c>
      <c r="J1364" s="28">
        <f t="shared" si="43"/>
        <v>1</v>
      </c>
    </row>
    <row r="1365" spans="1:10" ht="15.75" customHeight="1" x14ac:dyDescent="0.3">
      <c r="A1365" s="18">
        <v>45233</v>
      </c>
      <c r="B1365" s="19" t="s">
        <v>12</v>
      </c>
      <c r="C1365" s="20" t="s">
        <v>23</v>
      </c>
      <c r="D1365" s="21">
        <v>418.54</v>
      </c>
      <c r="E1365" s="21">
        <v>139.9</v>
      </c>
      <c r="F1365" s="22">
        <v>6</v>
      </c>
      <c r="G1365" s="20" t="s">
        <v>10</v>
      </c>
      <c r="H1365" s="20" t="s">
        <v>1373</v>
      </c>
      <c r="I1365" s="23">
        <f t="shared" si="42"/>
        <v>69.756666666666675</v>
      </c>
      <c r="J1365" s="28">
        <f t="shared" si="43"/>
        <v>1</v>
      </c>
    </row>
    <row r="1366" spans="1:10" ht="15.75" customHeight="1" x14ac:dyDescent="0.3">
      <c r="A1366" s="18">
        <v>45015</v>
      </c>
      <c r="B1366" s="19" t="s">
        <v>21</v>
      </c>
      <c r="C1366" s="20" t="s">
        <v>23</v>
      </c>
      <c r="D1366" s="21">
        <v>468.96</v>
      </c>
      <c r="E1366" s="21">
        <v>208.78</v>
      </c>
      <c r="F1366" s="22">
        <v>5</v>
      </c>
      <c r="G1366" s="20" t="s">
        <v>10</v>
      </c>
      <c r="H1366" s="20" t="s">
        <v>1374</v>
      </c>
      <c r="I1366" s="23">
        <f t="shared" si="42"/>
        <v>93.792000000000002</v>
      </c>
      <c r="J1366" s="28">
        <f t="shared" si="43"/>
        <v>1</v>
      </c>
    </row>
    <row r="1367" spans="1:10" ht="15.75" customHeight="1" x14ac:dyDescent="0.3">
      <c r="A1367" s="18">
        <v>45051</v>
      </c>
      <c r="B1367" s="19" t="s">
        <v>8</v>
      </c>
      <c r="C1367" s="20" t="s">
        <v>16</v>
      </c>
      <c r="D1367" s="21">
        <v>33.619999999999997</v>
      </c>
      <c r="E1367" s="21">
        <v>17.62</v>
      </c>
      <c r="F1367" s="22">
        <v>1</v>
      </c>
      <c r="G1367" s="20" t="s">
        <v>17</v>
      </c>
      <c r="H1367" s="20" t="s">
        <v>1375</v>
      </c>
      <c r="I1367" s="23">
        <f t="shared" si="42"/>
        <v>33.619999999999997</v>
      </c>
      <c r="J1367" s="28">
        <f t="shared" si="43"/>
        <v>0</v>
      </c>
    </row>
    <row r="1368" spans="1:10" ht="15.75" customHeight="1" x14ac:dyDescent="0.3">
      <c r="A1368" s="18">
        <v>45281</v>
      </c>
      <c r="B1368" s="19" t="s">
        <v>8</v>
      </c>
      <c r="C1368" s="20" t="s">
        <v>16</v>
      </c>
      <c r="D1368" s="21">
        <v>458.2</v>
      </c>
      <c r="E1368" s="21">
        <v>122.82</v>
      </c>
      <c r="F1368" s="22">
        <v>13</v>
      </c>
      <c r="G1368" s="20" t="s">
        <v>10</v>
      </c>
      <c r="H1368" s="20" t="s">
        <v>1376</v>
      </c>
      <c r="I1368" s="23">
        <f t="shared" si="42"/>
        <v>35.246153846153845</v>
      </c>
      <c r="J1368" s="28">
        <f t="shared" si="43"/>
        <v>1</v>
      </c>
    </row>
    <row r="1369" spans="1:10" ht="15.75" customHeight="1" x14ac:dyDescent="0.3">
      <c r="A1369" s="18">
        <v>45088</v>
      </c>
      <c r="B1369" s="19" t="s">
        <v>21</v>
      </c>
      <c r="C1369" s="20" t="s">
        <v>9</v>
      </c>
      <c r="D1369" s="21">
        <v>22.19</v>
      </c>
      <c r="E1369" s="21">
        <v>16.68</v>
      </c>
      <c r="F1369" s="22">
        <v>0</v>
      </c>
      <c r="G1369" s="20" t="s">
        <v>17</v>
      </c>
      <c r="H1369" s="20" t="s">
        <v>1377</v>
      </c>
      <c r="I1369" s="23">
        <f t="shared" si="42"/>
        <v>0</v>
      </c>
      <c r="J1369" s="28">
        <f t="shared" si="43"/>
        <v>0</v>
      </c>
    </row>
    <row r="1370" spans="1:10" ht="15.75" customHeight="1" x14ac:dyDescent="0.3">
      <c r="A1370" s="18">
        <v>44952</v>
      </c>
      <c r="B1370" s="19" t="s">
        <v>12</v>
      </c>
      <c r="C1370" s="20" t="s">
        <v>23</v>
      </c>
      <c r="D1370" s="21">
        <v>253.98</v>
      </c>
      <c r="E1370" s="21">
        <v>128.1</v>
      </c>
      <c r="F1370" s="22">
        <v>4</v>
      </c>
      <c r="G1370" s="20" t="s">
        <v>17</v>
      </c>
      <c r="H1370" s="20" t="s">
        <v>1378</v>
      </c>
      <c r="I1370" s="23">
        <f t="shared" si="42"/>
        <v>63.494999999999997</v>
      </c>
      <c r="J1370" s="28">
        <f t="shared" si="43"/>
        <v>0</v>
      </c>
    </row>
    <row r="1371" spans="1:10" ht="15.75" customHeight="1" x14ac:dyDescent="0.3">
      <c r="A1371" s="18">
        <v>45239</v>
      </c>
      <c r="B1371" s="19" t="s">
        <v>12</v>
      </c>
      <c r="C1371" s="20" t="s">
        <v>9</v>
      </c>
      <c r="D1371" s="21">
        <v>131.6</v>
      </c>
      <c r="E1371" s="21">
        <v>49.16</v>
      </c>
      <c r="F1371" s="22">
        <v>4</v>
      </c>
      <c r="G1371" s="20" t="s">
        <v>10</v>
      </c>
      <c r="H1371" s="20" t="s">
        <v>1379</v>
      </c>
      <c r="I1371" s="23">
        <f t="shared" si="42"/>
        <v>32.9</v>
      </c>
      <c r="J1371" s="28">
        <f t="shared" si="43"/>
        <v>1</v>
      </c>
    </row>
    <row r="1372" spans="1:10" ht="15.75" customHeight="1" x14ac:dyDescent="0.3">
      <c r="A1372" s="18">
        <v>45132</v>
      </c>
      <c r="B1372" s="19" t="s">
        <v>15</v>
      </c>
      <c r="C1372" s="20" t="s">
        <v>38</v>
      </c>
      <c r="D1372" s="21">
        <v>222.81</v>
      </c>
      <c r="E1372" s="21">
        <v>73.63</v>
      </c>
      <c r="F1372" s="22">
        <v>17</v>
      </c>
      <c r="G1372" s="20" t="s">
        <v>17</v>
      </c>
      <c r="H1372" s="20" t="s">
        <v>1380</v>
      </c>
      <c r="I1372" s="23">
        <f t="shared" si="42"/>
        <v>13.106470588235295</v>
      </c>
      <c r="J1372" s="28">
        <f t="shared" si="43"/>
        <v>0</v>
      </c>
    </row>
    <row r="1373" spans="1:10" ht="15.75" customHeight="1" x14ac:dyDescent="0.3">
      <c r="A1373" s="18">
        <v>45194</v>
      </c>
      <c r="B1373" s="19" t="s">
        <v>8</v>
      </c>
      <c r="C1373" s="20" t="s">
        <v>16</v>
      </c>
      <c r="D1373" s="21">
        <v>380.37</v>
      </c>
      <c r="E1373" s="21">
        <v>76.739999999999995</v>
      </c>
      <c r="F1373" s="22">
        <v>6</v>
      </c>
      <c r="G1373" s="20" t="s">
        <v>10</v>
      </c>
      <c r="H1373" s="20" t="s">
        <v>1381</v>
      </c>
      <c r="I1373" s="23">
        <f t="shared" si="42"/>
        <v>63.395000000000003</v>
      </c>
      <c r="J1373" s="28">
        <f t="shared" si="43"/>
        <v>1</v>
      </c>
    </row>
    <row r="1374" spans="1:10" ht="15.75" customHeight="1" x14ac:dyDescent="0.3">
      <c r="A1374" s="18">
        <v>45104</v>
      </c>
      <c r="B1374" s="19" t="s">
        <v>12</v>
      </c>
      <c r="C1374" s="20" t="s">
        <v>23</v>
      </c>
      <c r="D1374" s="21">
        <v>365.6</v>
      </c>
      <c r="E1374" s="21">
        <v>161.01</v>
      </c>
      <c r="F1374" s="22">
        <v>9</v>
      </c>
      <c r="G1374" s="20" t="s">
        <v>17</v>
      </c>
      <c r="H1374" s="20" t="s">
        <v>1382</v>
      </c>
      <c r="I1374" s="23">
        <f t="shared" si="42"/>
        <v>40.622222222222227</v>
      </c>
      <c r="J1374" s="28">
        <f t="shared" si="43"/>
        <v>0</v>
      </c>
    </row>
    <row r="1375" spans="1:10" ht="15.75" customHeight="1" x14ac:dyDescent="0.3">
      <c r="A1375" s="18">
        <v>45071</v>
      </c>
      <c r="B1375" s="19" t="s">
        <v>21</v>
      </c>
      <c r="C1375" s="20" t="s">
        <v>13</v>
      </c>
      <c r="D1375" s="21">
        <v>26</v>
      </c>
      <c r="E1375" s="21">
        <v>6.96</v>
      </c>
      <c r="F1375" s="22">
        <v>0</v>
      </c>
      <c r="G1375" s="20" t="s">
        <v>17</v>
      </c>
      <c r="H1375" s="20" t="s">
        <v>1383</v>
      </c>
      <c r="I1375" s="23">
        <f t="shared" si="42"/>
        <v>0</v>
      </c>
      <c r="J1375" s="28">
        <f t="shared" si="43"/>
        <v>0</v>
      </c>
    </row>
    <row r="1376" spans="1:10" ht="15.75" customHeight="1" x14ac:dyDescent="0.3">
      <c r="A1376" s="18">
        <v>45259</v>
      </c>
      <c r="B1376" s="19" t="s">
        <v>8</v>
      </c>
      <c r="C1376" s="20" t="s">
        <v>13</v>
      </c>
      <c r="D1376" s="21">
        <v>40.74</v>
      </c>
      <c r="E1376" s="21">
        <v>32.299999999999997</v>
      </c>
      <c r="F1376" s="22">
        <v>1</v>
      </c>
      <c r="G1376" s="20" t="s">
        <v>10</v>
      </c>
      <c r="H1376" s="20" t="s">
        <v>1384</v>
      </c>
      <c r="I1376" s="23">
        <f t="shared" si="42"/>
        <v>40.74</v>
      </c>
      <c r="J1376" s="28">
        <f t="shared" si="43"/>
        <v>1</v>
      </c>
    </row>
    <row r="1377" spans="1:10" ht="15.75" customHeight="1" x14ac:dyDescent="0.3">
      <c r="A1377" s="18">
        <v>45085</v>
      </c>
      <c r="B1377" s="19" t="s">
        <v>12</v>
      </c>
      <c r="C1377" s="20" t="s">
        <v>13</v>
      </c>
      <c r="D1377" s="21">
        <v>403.14</v>
      </c>
      <c r="E1377" s="21">
        <v>123.92</v>
      </c>
      <c r="F1377" s="22">
        <v>5</v>
      </c>
      <c r="G1377" s="20" t="s">
        <v>10</v>
      </c>
      <c r="H1377" s="20" t="s">
        <v>1385</v>
      </c>
      <c r="I1377" s="23">
        <f t="shared" si="42"/>
        <v>80.628</v>
      </c>
      <c r="J1377" s="28">
        <f t="shared" si="43"/>
        <v>1</v>
      </c>
    </row>
    <row r="1378" spans="1:10" ht="15.75" customHeight="1" x14ac:dyDescent="0.3">
      <c r="A1378" s="18">
        <v>45185</v>
      </c>
      <c r="B1378" s="19" t="s">
        <v>12</v>
      </c>
      <c r="C1378" s="20" t="s">
        <v>23</v>
      </c>
      <c r="D1378" s="21">
        <v>361.58</v>
      </c>
      <c r="E1378" s="21">
        <v>183.55</v>
      </c>
      <c r="F1378" s="22">
        <v>10</v>
      </c>
      <c r="G1378" s="20" t="s">
        <v>17</v>
      </c>
      <c r="H1378" s="20" t="s">
        <v>1386</v>
      </c>
      <c r="I1378" s="23">
        <f t="shared" si="42"/>
        <v>36.158000000000001</v>
      </c>
      <c r="J1378" s="28">
        <f t="shared" si="43"/>
        <v>0</v>
      </c>
    </row>
    <row r="1379" spans="1:10" ht="15.75" customHeight="1" x14ac:dyDescent="0.3">
      <c r="A1379" s="18">
        <v>45106</v>
      </c>
      <c r="B1379" s="19" t="s">
        <v>12</v>
      </c>
      <c r="C1379" s="20" t="s">
        <v>26</v>
      </c>
      <c r="D1379" s="21">
        <v>381.18</v>
      </c>
      <c r="E1379" s="21">
        <v>109.98</v>
      </c>
      <c r="F1379" s="22">
        <v>6</v>
      </c>
      <c r="G1379" s="20" t="s">
        <v>17</v>
      </c>
      <c r="H1379" s="20" t="s">
        <v>1387</v>
      </c>
      <c r="I1379" s="23">
        <f t="shared" si="42"/>
        <v>63.53</v>
      </c>
      <c r="J1379" s="28">
        <f t="shared" si="43"/>
        <v>0</v>
      </c>
    </row>
    <row r="1380" spans="1:10" ht="15.75" customHeight="1" x14ac:dyDescent="0.3">
      <c r="A1380" s="18">
        <v>45114</v>
      </c>
      <c r="B1380" s="19" t="s">
        <v>12</v>
      </c>
      <c r="C1380" s="20" t="s">
        <v>38</v>
      </c>
      <c r="D1380" s="21">
        <v>18.04</v>
      </c>
      <c r="E1380" s="21">
        <v>6.66</v>
      </c>
      <c r="F1380" s="22">
        <v>0</v>
      </c>
      <c r="G1380" s="20" t="s">
        <v>17</v>
      </c>
      <c r="H1380" s="20" t="s">
        <v>1388</v>
      </c>
      <c r="I1380" s="23">
        <f t="shared" si="42"/>
        <v>0</v>
      </c>
      <c r="J1380" s="28">
        <f t="shared" si="43"/>
        <v>0</v>
      </c>
    </row>
    <row r="1381" spans="1:10" ht="15.75" customHeight="1" x14ac:dyDescent="0.3">
      <c r="A1381" s="18">
        <v>45136</v>
      </c>
      <c r="B1381" s="19" t="s">
        <v>8</v>
      </c>
      <c r="C1381" s="20" t="s">
        <v>26</v>
      </c>
      <c r="D1381" s="21">
        <v>176.36</v>
      </c>
      <c r="E1381" s="21">
        <v>47.52</v>
      </c>
      <c r="F1381" s="22">
        <v>1</v>
      </c>
      <c r="G1381" s="20" t="s">
        <v>10</v>
      </c>
      <c r="H1381" s="20" t="s">
        <v>1389</v>
      </c>
      <c r="I1381" s="23">
        <f t="shared" si="42"/>
        <v>176.36</v>
      </c>
      <c r="J1381" s="28">
        <f t="shared" si="43"/>
        <v>1</v>
      </c>
    </row>
    <row r="1382" spans="1:10" ht="15.75" customHeight="1" x14ac:dyDescent="0.3">
      <c r="A1382" s="18">
        <v>45144</v>
      </c>
      <c r="B1382" s="19" t="s">
        <v>8</v>
      </c>
      <c r="C1382" s="20" t="s">
        <v>23</v>
      </c>
      <c r="D1382" s="21">
        <v>216.58</v>
      </c>
      <c r="E1382" s="21">
        <v>77.59</v>
      </c>
      <c r="F1382" s="22">
        <v>3</v>
      </c>
      <c r="G1382" s="20" t="s">
        <v>10</v>
      </c>
      <c r="H1382" s="20" t="s">
        <v>1390</v>
      </c>
      <c r="I1382" s="23">
        <f t="shared" si="42"/>
        <v>72.193333333333342</v>
      </c>
      <c r="J1382" s="28">
        <f t="shared" si="43"/>
        <v>1</v>
      </c>
    </row>
    <row r="1383" spans="1:10" ht="15.75" customHeight="1" x14ac:dyDescent="0.3">
      <c r="A1383" s="18">
        <v>45030</v>
      </c>
      <c r="B1383" s="19" t="s">
        <v>15</v>
      </c>
      <c r="C1383" s="20" t="s">
        <v>23</v>
      </c>
      <c r="D1383" s="21">
        <v>144.46</v>
      </c>
      <c r="E1383" s="21">
        <v>80.209999999999994</v>
      </c>
      <c r="F1383" s="22">
        <v>2</v>
      </c>
      <c r="G1383" s="20" t="s">
        <v>10</v>
      </c>
      <c r="H1383" s="20" t="s">
        <v>1391</v>
      </c>
      <c r="I1383" s="23">
        <f t="shared" si="42"/>
        <v>72.23</v>
      </c>
      <c r="J1383" s="28">
        <f t="shared" si="43"/>
        <v>1</v>
      </c>
    </row>
    <row r="1384" spans="1:10" ht="15.75" customHeight="1" x14ac:dyDescent="0.3">
      <c r="A1384" s="18">
        <v>45267</v>
      </c>
      <c r="B1384" s="19" t="s">
        <v>12</v>
      </c>
      <c r="C1384" s="20" t="s">
        <v>23</v>
      </c>
      <c r="D1384" s="21">
        <v>36.909999999999997</v>
      </c>
      <c r="E1384" s="21">
        <v>9.43</v>
      </c>
      <c r="F1384" s="22">
        <v>0</v>
      </c>
      <c r="G1384" s="20" t="s">
        <v>17</v>
      </c>
      <c r="H1384" s="20" t="s">
        <v>1392</v>
      </c>
      <c r="I1384" s="23">
        <f t="shared" si="42"/>
        <v>0</v>
      </c>
      <c r="J1384" s="28">
        <f t="shared" si="43"/>
        <v>0</v>
      </c>
    </row>
    <row r="1385" spans="1:10" ht="15.75" customHeight="1" x14ac:dyDescent="0.3">
      <c r="A1385" s="18">
        <v>45142</v>
      </c>
      <c r="B1385" s="19" t="s">
        <v>21</v>
      </c>
      <c r="C1385" s="20" t="s">
        <v>23</v>
      </c>
      <c r="D1385" s="21">
        <v>125.88</v>
      </c>
      <c r="E1385" s="21">
        <v>32.06</v>
      </c>
      <c r="F1385" s="22">
        <v>1</v>
      </c>
      <c r="G1385" s="20" t="s">
        <v>10</v>
      </c>
      <c r="H1385" s="20" t="s">
        <v>1393</v>
      </c>
      <c r="I1385" s="23">
        <f t="shared" si="42"/>
        <v>125.88</v>
      </c>
      <c r="J1385" s="28">
        <f t="shared" si="43"/>
        <v>1</v>
      </c>
    </row>
    <row r="1386" spans="1:10" ht="15.75" customHeight="1" x14ac:dyDescent="0.3">
      <c r="A1386" s="18">
        <v>44982</v>
      </c>
      <c r="B1386" s="19" t="s">
        <v>15</v>
      </c>
      <c r="C1386" s="20" t="s">
        <v>16</v>
      </c>
      <c r="D1386" s="21">
        <v>312.69</v>
      </c>
      <c r="E1386" s="21">
        <v>85.7</v>
      </c>
      <c r="F1386" s="22">
        <v>13</v>
      </c>
      <c r="G1386" s="20" t="s">
        <v>10</v>
      </c>
      <c r="H1386" s="20" t="s">
        <v>1394</v>
      </c>
      <c r="I1386" s="23">
        <f t="shared" si="42"/>
        <v>24.053076923076922</v>
      </c>
      <c r="J1386" s="28">
        <f t="shared" si="43"/>
        <v>1</v>
      </c>
    </row>
    <row r="1387" spans="1:10" ht="15.75" customHeight="1" x14ac:dyDescent="0.3">
      <c r="A1387" s="18">
        <v>45109</v>
      </c>
      <c r="B1387" s="19" t="s">
        <v>15</v>
      </c>
      <c r="C1387" s="20" t="s">
        <v>9</v>
      </c>
      <c r="D1387" s="21">
        <v>498.21</v>
      </c>
      <c r="E1387" s="21">
        <v>186.22</v>
      </c>
      <c r="F1387" s="22">
        <v>24</v>
      </c>
      <c r="G1387" s="20" t="s">
        <v>17</v>
      </c>
      <c r="H1387" s="20" t="s">
        <v>1395</v>
      </c>
      <c r="I1387" s="23">
        <f t="shared" si="42"/>
        <v>20.758749999999999</v>
      </c>
      <c r="J1387" s="28">
        <f t="shared" si="43"/>
        <v>0</v>
      </c>
    </row>
    <row r="1388" spans="1:10" ht="15.75" customHeight="1" x14ac:dyDescent="0.3">
      <c r="A1388" s="18">
        <v>45092</v>
      </c>
      <c r="B1388" s="19" t="s">
        <v>21</v>
      </c>
      <c r="C1388" s="20" t="s">
        <v>23</v>
      </c>
      <c r="D1388" s="21">
        <v>148.81</v>
      </c>
      <c r="E1388" s="21">
        <v>40.03</v>
      </c>
      <c r="F1388" s="22">
        <v>2</v>
      </c>
      <c r="G1388" s="20" t="s">
        <v>17</v>
      </c>
      <c r="H1388" s="20" t="s">
        <v>1396</v>
      </c>
      <c r="I1388" s="23">
        <f t="shared" si="42"/>
        <v>74.405000000000001</v>
      </c>
      <c r="J1388" s="28">
        <f t="shared" si="43"/>
        <v>0</v>
      </c>
    </row>
    <row r="1389" spans="1:10" ht="15.75" customHeight="1" x14ac:dyDescent="0.3">
      <c r="A1389" s="18">
        <v>45028</v>
      </c>
      <c r="B1389" s="19" t="s">
        <v>8</v>
      </c>
      <c r="C1389" s="20" t="s">
        <v>26</v>
      </c>
      <c r="D1389" s="21">
        <v>262.04000000000002</v>
      </c>
      <c r="E1389" s="21">
        <v>87.52</v>
      </c>
      <c r="F1389" s="22">
        <v>3</v>
      </c>
      <c r="G1389" s="20" t="s">
        <v>17</v>
      </c>
      <c r="H1389" s="20" t="s">
        <v>1397</v>
      </c>
      <c r="I1389" s="23">
        <f t="shared" si="42"/>
        <v>87.346666666666678</v>
      </c>
      <c r="J1389" s="28">
        <f t="shared" si="43"/>
        <v>0</v>
      </c>
    </row>
    <row r="1390" spans="1:10" ht="15.75" customHeight="1" x14ac:dyDescent="0.3">
      <c r="A1390" s="18">
        <v>45171</v>
      </c>
      <c r="B1390" s="19" t="s">
        <v>12</v>
      </c>
      <c r="C1390" s="20" t="s">
        <v>38</v>
      </c>
      <c r="D1390" s="21">
        <v>378.24</v>
      </c>
      <c r="E1390" s="21">
        <v>100.5</v>
      </c>
      <c r="F1390" s="22">
        <v>9</v>
      </c>
      <c r="G1390" s="20" t="s">
        <v>10</v>
      </c>
      <c r="H1390" s="20" t="s">
        <v>1398</v>
      </c>
      <c r="I1390" s="23">
        <f t="shared" si="42"/>
        <v>42.026666666666671</v>
      </c>
      <c r="J1390" s="28">
        <f t="shared" si="43"/>
        <v>1</v>
      </c>
    </row>
    <row r="1391" spans="1:10" ht="15.75" customHeight="1" x14ac:dyDescent="0.3">
      <c r="A1391" s="18">
        <v>45076</v>
      </c>
      <c r="B1391" s="19" t="s">
        <v>15</v>
      </c>
      <c r="C1391" s="20" t="s">
        <v>9</v>
      </c>
      <c r="D1391" s="21">
        <v>167.3</v>
      </c>
      <c r="E1391" s="21">
        <v>60.77</v>
      </c>
      <c r="F1391" s="22">
        <v>15</v>
      </c>
      <c r="G1391" s="20" t="s">
        <v>10</v>
      </c>
      <c r="H1391" s="20" t="s">
        <v>1399</v>
      </c>
      <c r="I1391" s="23">
        <f t="shared" si="42"/>
        <v>11.153333333333334</v>
      </c>
      <c r="J1391" s="28">
        <f t="shared" si="43"/>
        <v>1</v>
      </c>
    </row>
    <row r="1392" spans="1:10" ht="15.75" customHeight="1" x14ac:dyDescent="0.3">
      <c r="A1392" s="18">
        <v>45012</v>
      </c>
      <c r="B1392" s="19" t="s">
        <v>12</v>
      </c>
      <c r="C1392" s="20" t="s">
        <v>38</v>
      </c>
      <c r="D1392" s="21">
        <v>41.67</v>
      </c>
      <c r="E1392" s="21">
        <v>9.4600000000000009</v>
      </c>
      <c r="F1392" s="22">
        <v>0</v>
      </c>
      <c r="G1392" s="20" t="s">
        <v>10</v>
      </c>
      <c r="H1392" s="20" t="s">
        <v>1400</v>
      </c>
      <c r="I1392" s="23">
        <f t="shared" si="42"/>
        <v>0</v>
      </c>
      <c r="J1392" s="28">
        <f t="shared" si="43"/>
        <v>1</v>
      </c>
    </row>
    <row r="1393" spans="1:10" ht="15.75" customHeight="1" x14ac:dyDescent="0.3">
      <c r="A1393" s="18">
        <v>44946</v>
      </c>
      <c r="B1393" s="19" t="s">
        <v>8</v>
      </c>
      <c r="C1393" s="20" t="s">
        <v>26</v>
      </c>
      <c r="D1393" s="21">
        <v>38.92</v>
      </c>
      <c r="E1393" s="21">
        <v>13.31</v>
      </c>
      <c r="F1393" s="22">
        <v>0</v>
      </c>
      <c r="G1393" s="20" t="s">
        <v>17</v>
      </c>
      <c r="H1393" s="20" t="s">
        <v>1401</v>
      </c>
      <c r="I1393" s="23">
        <f t="shared" si="42"/>
        <v>0</v>
      </c>
      <c r="J1393" s="28">
        <f t="shared" si="43"/>
        <v>0</v>
      </c>
    </row>
    <row r="1394" spans="1:10" ht="15.75" customHeight="1" x14ac:dyDescent="0.3">
      <c r="A1394" s="18">
        <v>45021</v>
      </c>
      <c r="B1394" s="19" t="s">
        <v>15</v>
      </c>
      <c r="C1394" s="20" t="s">
        <v>9</v>
      </c>
      <c r="D1394" s="21">
        <v>28.47</v>
      </c>
      <c r="E1394" s="21">
        <v>6.55</v>
      </c>
      <c r="F1394" s="22">
        <v>0</v>
      </c>
      <c r="G1394" s="20" t="s">
        <v>10</v>
      </c>
      <c r="H1394" s="20" t="s">
        <v>1402</v>
      </c>
      <c r="I1394" s="23">
        <f t="shared" si="42"/>
        <v>0</v>
      </c>
      <c r="J1394" s="28">
        <f t="shared" si="43"/>
        <v>1</v>
      </c>
    </row>
    <row r="1395" spans="1:10" ht="15.75" customHeight="1" x14ac:dyDescent="0.3">
      <c r="A1395" s="18">
        <v>45113</v>
      </c>
      <c r="B1395" s="19" t="s">
        <v>21</v>
      </c>
      <c r="C1395" s="20" t="s">
        <v>9</v>
      </c>
      <c r="D1395" s="21">
        <v>473.46</v>
      </c>
      <c r="E1395" s="21">
        <v>123.48</v>
      </c>
      <c r="F1395" s="22">
        <v>18</v>
      </c>
      <c r="G1395" s="20" t="s">
        <v>10</v>
      </c>
      <c r="H1395" s="20" t="s">
        <v>1403</v>
      </c>
      <c r="I1395" s="23">
        <f t="shared" si="42"/>
        <v>26.303333333333331</v>
      </c>
      <c r="J1395" s="28">
        <f t="shared" si="43"/>
        <v>1</v>
      </c>
    </row>
    <row r="1396" spans="1:10" ht="15.75" customHeight="1" x14ac:dyDescent="0.3">
      <c r="A1396" s="18">
        <v>45154</v>
      </c>
      <c r="B1396" s="19" t="s">
        <v>8</v>
      </c>
      <c r="C1396" s="20" t="s">
        <v>26</v>
      </c>
      <c r="D1396" s="21">
        <v>128.82</v>
      </c>
      <c r="E1396" s="21">
        <v>41.17</v>
      </c>
      <c r="F1396" s="22">
        <v>2</v>
      </c>
      <c r="G1396" s="20" t="s">
        <v>17</v>
      </c>
      <c r="H1396" s="20" t="s">
        <v>1404</v>
      </c>
      <c r="I1396" s="23">
        <f t="shared" si="42"/>
        <v>64.41</v>
      </c>
      <c r="J1396" s="28">
        <f t="shared" si="43"/>
        <v>0</v>
      </c>
    </row>
    <row r="1397" spans="1:10" ht="15.75" customHeight="1" x14ac:dyDescent="0.3">
      <c r="A1397" s="18">
        <v>45081</v>
      </c>
      <c r="B1397" s="19" t="s">
        <v>15</v>
      </c>
      <c r="C1397" s="20" t="s">
        <v>13</v>
      </c>
      <c r="D1397" s="21">
        <v>128.75</v>
      </c>
      <c r="E1397" s="21">
        <v>32.270000000000003</v>
      </c>
      <c r="F1397" s="22">
        <v>2</v>
      </c>
      <c r="G1397" s="20" t="s">
        <v>10</v>
      </c>
      <c r="H1397" s="20" t="s">
        <v>1405</v>
      </c>
      <c r="I1397" s="23">
        <f t="shared" si="42"/>
        <v>64.375</v>
      </c>
      <c r="J1397" s="28">
        <f t="shared" si="43"/>
        <v>1</v>
      </c>
    </row>
    <row r="1398" spans="1:10" ht="15.75" customHeight="1" x14ac:dyDescent="0.3">
      <c r="A1398" s="18">
        <v>45203</v>
      </c>
      <c r="B1398" s="19" t="s">
        <v>15</v>
      </c>
      <c r="C1398" s="20" t="s">
        <v>13</v>
      </c>
      <c r="D1398" s="21">
        <v>385.63</v>
      </c>
      <c r="E1398" s="21">
        <v>268.75</v>
      </c>
      <c r="F1398" s="22">
        <v>18</v>
      </c>
      <c r="G1398" s="20" t="s">
        <v>17</v>
      </c>
      <c r="H1398" s="20" t="s">
        <v>1406</v>
      </c>
      <c r="I1398" s="23">
        <f t="shared" si="42"/>
        <v>21.423888888888889</v>
      </c>
      <c r="J1398" s="28">
        <f t="shared" si="43"/>
        <v>0</v>
      </c>
    </row>
    <row r="1399" spans="1:10" ht="15.75" customHeight="1" x14ac:dyDescent="0.3">
      <c r="A1399" s="18">
        <v>45007</v>
      </c>
      <c r="B1399" s="19" t="s">
        <v>12</v>
      </c>
      <c r="C1399" s="20" t="s">
        <v>26</v>
      </c>
      <c r="D1399" s="21">
        <v>465.84</v>
      </c>
      <c r="E1399" s="21">
        <v>138.36000000000001</v>
      </c>
      <c r="F1399" s="22">
        <v>7</v>
      </c>
      <c r="G1399" s="20" t="s">
        <v>10</v>
      </c>
      <c r="H1399" s="20" t="s">
        <v>1407</v>
      </c>
      <c r="I1399" s="23">
        <f t="shared" si="42"/>
        <v>66.548571428571421</v>
      </c>
      <c r="J1399" s="28">
        <f t="shared" si="43"/>
        <v>1</v>
      </c>
    </row>
    <row r="1400" spans="1:10" ht="15.75" customHeight="1" x14ac:dyDescent="0.3">
      <c r="A1400" s="18">
        <v>45046</v>
      </c>
      <c r="B1400" s="19" t="s">
        <v>8</v>
      </c>
      <c r="C1400" s="20" t="s">
        <v>26</v>
      </c>
      <c r="D1400" s="21">
        <v>45.76</v>
      </c>
      <c r="E1400" s="21">
        <v>11.42</v>
      </c>
      <c r="F1400" s="22">
        <v>1</v>
      </c>
      <c r="G1400" s="20" t="s">
        <v>17</v>
      </c>
      <c r="H1400" s="20" t="s">
        <v>1408</v>
      </c>
      <c r="I1400" s="23">
        <f t="shared" si="42"/>
        <v>45.76</v>
      </c>
      <c r="J1400" s="28">
        <f t="shared" si="43"/>
        <v>0</v>
      </c>
    </row>
    <row r="1401" spans="1:10" ht="15.75" customHeight="1" x14ac:dyDescent="0.3">
      <c r="A1401" s="18">
        <v>45050</v>
      </c>
      <c r="B1401" s="19" t="s">
        <v>12</v>
      </c>
      <c r="C1401" s="20" t="s">
        <v>26</v>
      </c>
      <c r="D1401" s="21">
        <v>361.22</v>
      </c>
      <c r="E1401" s="21">
        <v>83.53</v>
      </c>
      <c r="F1401" s="22">
        <v>4</v>
      </c>
      <c r="G1401" s="20" t="s">
        <v>17</v>
      </c>
      <c r="H1401" s="20" t="s">
        <v>1409</v>
      </c>
      <c r="I1401" s="23">
        <f t="shared" si="42"/>
        <v>90.305000000000007</v>
      </c>
      <c r="J1401" s="28">
        <f t="shared" si="43"/>
        <v>0</v>
      </c>
    </row>
    <row r="1402" spans="1:10" ht="15.75" customHeight="1" x14ac:dyDescent="0.3">
      <c r="A1402" s="18">
        <v>45094</v>
      </c>
      <c r="B1402" s="19" t="s">
        <v>15</v>
      </c>
      <c r="C1402" s="20" t="s">
        <v>13</v>
      </c>
      <c r="D1402" s="21">
        <v>124.17</v>
      </c>
      <c r="E1402" s="21">
        <v>30.36</v>
      </c>
      <c r="F1402" s="22">
        <v>1</v>
      </c>
      <c r="G1402" s="20" t="s">
        <v>10</v>
      </c>
      <c r="H1402" s="20" t="s">
        <v>1410</v>
      </c>
      <c r="I1402" s="23">
        <f t="shared" si="42"/>
        <v>124.17</v>
      </c>
      <c r="J1402" s="28">
        <f t="shared" si="43"/>
        <v>1</v>
      </c>
    </row>
    <row r="1403" spans="1:10" ht="15.75" customHeight="1" x14ac:dyDescent="0.3">
      <c r="A1403" s="18">
        <v>44980</v>
      </c>
      <c r="B1403" s="19" t="s">
        <v>8</v>
      </c>
      <c r="C1403" s="20" t="s">
        <v>9</v>
      </c>
      <c r="D1403" s="21">
        <v>329.85</v>
      </c>
      <c r="E1403" s="21">
        <v>297.57</v>
      </c>
      <c r="F1403" s="22">
        <v>3</v>
      </c>
      <c r="G1403" s="20" t="s">
        <v>17</v>
      </c>
      <c r="H1403" s="20" t="s">
        <v>1411</v>
      </c>
      <c r="I1403" s="23">
        <f t="shared" si="42"/>
        <v>109.95</v>
      </c>
      <c r="J1403" s="28">
        <f t="shared" si="43"/>
        <v>0</v>
      </c>
    </row>
    <row r="1404" spans="1:10" ht="15.75" customHeight="1" x14ac:dyDescent="0.3">
      <c r="A1404" s="18">
        <v>45088</v>
      </c>
      <c r="B1404" s="19" t="s">
        <v>15</v>
      </c>
      <c r="C1404" s="20" t="s">
        <v>26</v>
      </c>
      <c r="D1404" s="21">
        <v>38.54</v>
      </c>
      <c r="E1404" s="21">
        <v>7.77</v>
      </c>
      <c r="F1404" s="22">
        <v>0</v>
      </c>
      <c r="G1404" s="20" t="s">
        <v>17</v>
      </c>
      <c r="H1404" s="20" t="s">
        <v>1412</v>
      </c>
      <c r="I1404" s="23">
        <f t="shared" si="42"/>
        <v>0</v>
      </c>
      <c r="J1404" s="28">
        <f t="shared" si="43"/>
        <v>0</v>
      </c>
    </row>
    <row r="1405" spans="1:10" ht="15.75" customHeight="1" x14ac:dyDescent="0.3">
      <c r="A1405" s="18">
        <v>45206</v>
      </c>
      <c r="B1405" s="19" t="s">
        <v>8</v>
      </c>
      <c r="C1405" s="20" t="s">
        <v>9</v>
      </c>
      <c r="D1405" s="21">
        <v>438.64</v>
      </c>
      <c r="E1405" s="21">
        <v>129.6</v>
      </c>
      <c r="F1405" s="22">
        <v>8</v>
      </c>
      <c r="G1405" s="20" t="s">
        <v>17</v>
      </c>
      <c r="H1405" s="20" t="s">
        <v>1413</v>
      </c>
      <c r="I1405" s="23">
        <f t="shared" si="42"/>
        <v>54.83</v>
      </c>
      <c r="J1405" s="28">
        <f t="shared" si="43"/>
        <v>0</v>
      </c>
    </row>
    <row r="1406" spans="1:10" ht="15.75" customHeight="1" x14ac:dyDescent="0.3">
      <c r="A1406" s="18">
        <v>44944</v>
      </c>
      <c r="B1406" s="19" t="s">
        <v>8</v>
      </c>
      <c r="C1406" s="20" t="s">
        <v>38</v>
      </c>
      <c r="D1406" s="21">
        <v>88.64</v>
      </c>
      <c r="E1406" s="21">
        <v>20.45</v>
      </c>
      <c r="F1406" s="22">
        <v>1</v>
      </c>
      <c r="G1406" s="20" t="s">
        <v>10</v>
      </c>
      <c r="H1406" s="20" t="s">
        <v>1414</v>
      </c>
      <c r="I1406" s="23">
        <f t="shared" si="42"/>
        <v>88.64</v>
      </c>
      <c r="J1406" s="28">
        <f t="shared" si="43"/>
        <v>1</v>
      </c>
    </row>
    <row r="1407" spans="1:10" ht="15.75" customHeight="1" x14ac:dyDescent="0.3">
      <c r="A1407" s="18">
        <v>45070</v>
      </c>
      <c r="B1407" s="19" t="s">
        <v>8</v>
      </c>
      <c r="C1407" s="20" t="s">
        <v>13</v>
      </c>
      <c r="D1407" s="21">
        <v>470.86</v>
      </c>
      <c r="E1407" s="21">
        <v>106.88</v>
      </c>
      <c r="F1407" s="22">
        <v>12</v>
      </c>
      <c r="G1407" s="20" t="s">
        <v>10</v>
      </c>
      <c r="H1407" s="20" t="s">
        <v>1415</v>
      </c>
      <c r="I1407" s="23">
        <f t="shared" si="42"/>
        <v>39.238333333333337</v>
      </c>
      <c r="J1407" s="28">
        <f t="shared" si="43"/>
        <v>1</v>
      </c>
    </row>
    <row r="1408" spans="1:10" ht="15.75" customHeight="1" x14ac:dyDescent="0.3">
      <c r="A1408" s="18">
        <v>45201</v>
      </c>
      <c r="B1408" s="19" t="s">
        <v>12</v>
      </c>
      <c r="C1408" s="20" t="s">
        <v>9</v>
      </c>
      <c r="D1408" s="21">
        <v>107.35</v>
      </c>
      <c r="E1408" s="21">
        <v>26.39</v>
      </c>
      <c r="F1408" s="22">
        <v>1</v>
      </c>
      <c r="G1408" s="20" t="s">
        <v>10</v>
      </c>
      <c r="H1408" s="20" t="s">
        <v>1416</v>
      </c>
      <c r="I1408" s="23">
        <f t="shared" si="42"/>
        <v>107.35</v>
      </c>
      <c r="J1408" s="28">
        <f t="shared" si="43"/>
        <v>1</v>
      </c>
    </row>
    <row r="1409" spans="1:10" ht="15.75" customHeight="1" x14ac:dyDescent="0.3">
      <c r="A1409" s="18">
        <v>45109</v>
      </c>
      <c r="B1409" s="19" t="s">
        <v>15</v>
      </c>
      <c r="C1409" s="20" t="s">
        <v>26</v>
      </c>
      <c r="D1409" s="21">
        <v>75.989999999999995</v>
      </c>
      <c r="E1409" s="21">
        <v>16.5</v>
      </c>
      <c r="F1409" s="22">
        <v>1</v>
      </c>
      <c r="G1409" s="20" t="s">
        <v>17</v>
      </c>
      <c r="H1409" s="20" t="s">
        <v>1417</v>
      </c>
      <c r="I1409" s="23">
        <f t="shared" si="42"/>
        <v>75.989999999999995</v>
      </c>
      <c r="J1409" s="28">
        <f t="shared" si="43"/>
        <v>0</v>
      </c>
    </row>
    <row r="1410" spans="1:10" ht="15.75" customHeight="1" x14ac:dyDescent="0.3">
      <c r="A1410" s="18">
        <v>44946</v>
      </c>
      <c r="B1410" s="19" t="s">
        <v>15</v>
      </c>
      <c r="C1410" s="20" t="s">
        <v>9</v>
      </c>
      <c r="D1410" s="21">
        <v>300.81</v>
      </c>
      <c r="E1410" s="21">
        <v>60.29</v>
      </c>
      <c r="F1410" s="22">
        <v>3</v>
      </c>
      <c r="G1410" s="20" t="s">
        <v>17</v>
      </c>
      <c r="H1410" s="20" t="s">
        <v>1418</v>
      </c>
      <c r="I1410" s="23">
        <f t="shared" ref="I1410:I1473" si="44">IF(F1410=0, 0, D1410/F1410)</f>
        <v>100.27</v>
      </c>
      <c r="J1410" s="28">
        <f t="shared" si="43"/>
        <v>0</v>
      </c>
    </row>
    <row r="1411" spans="1:10" ht="15.75" customHeight="1" x14ac:dyDescent="0.3">
      <c r="A1411" s="18">
        <v>45039</v>
      </c>
      <c r="B1411" s="19" t="s">
        <v>15</v>
      </c>
      <c r="C1411" s="20" t="s">
        <v>38</v>
      </c>
      <c r="D1411" s="21">
        <v>256.74</v>
      </c>
      <c r="E1411" s="21">
        <v>93.84</v>
      </c>
      <c r="F1411" s="22">
        <v>5</v>
      </c>
      <c r="G1411" s="20" t="s">
        <v>17</v>
      </c>
      <c r="H1411" s="20" t="s">
        <v>1419</v>
      </c>
      <c r="I1411" s="23">
        <f t="shared" si="44"/>
        <v>51.347999999999999</v>
      </c>
      <c r="J1411" s="28">
        <f t="shared" ref="J1411:J1474" si="45">IF(G1411="Returning", 1, 0)</f>
        <v>0</v>
      </c>
    </row>
    <row r="1412" spans="1:10" ht="15.75" customHeight="1" x14ac:dyDescent="0.3">
      <c r="A1412" s="18">
        <v>45148</v>
      </c>
      <c r="B1412" s="19" t="s">
        <v>21</v>
      </c>
      <c r="C1412" s="20" t="s">
        <v>16</v>
      </c>
      <c r="D1412" s="21">
        <v>325.04000000000002</v>
      </c>
      <c r="E1412" s="21">
        <v>129.61000000000001</v>
      </c>
      <c r="F1412" s="22">
        <v>6</v>
      </c>
      <c r="G1412" s="20" t="s">
        <v>17</v>
      </c>
      <c r="H1412" s="20" t="s">
        <v>1420</v>
      </c>
      <c r="I1412" s="23">
        <f t="shared" si="44"/>
        <v>54.173333333333339</v>
      </c>
      <c r="J1412" s="28">
        <f t="shared" si="45"/>
        <v>0</v>
      </c>
    </row>
    <row r="1413" spans="1:10" ht="15.75" customHeight="1" x14ac:dyDescent="0.3">
      <c r="A1413" s="18">
        <v>45274</v>
      </c>
      <c r="B1413" s="19" t="s">
        <v>12</v>
      </c>
      <c r="C1413" s="20" t="s">
        <v>38</v>
      </c>
      <c r="D1413" s="21">
        <v>318.52</v>
      </c>
      <c r="E1413" s="21">
        <v>138.91999999999999</v>
      </c>
      <c r="F1413" s="22">
        <v>28</v>
      </c>
      <c r="G1413" s="20" t="s">
        <v>17</v>
      </c>
      <c r="H1413" s="20" t="s">
        <v>1421</v>
      </c>
      <c r="I1413" s="23">
        <f t="shared" si="44"/>
        <v>11.375714285714285</v>
      </c>
      <c r="J1413" s="28">
        <f t="shared" si="45"/>
        <v>0</v>
      </c>
    </row>
    <row r="1414" spans="1:10" ht="15.75" customHeight="1" x14ac:dyDescent="0.3">
      <c r="A1414" s="18">
        <v>44987</v>
      </c>
      <c r="B1414" s="19" t="s">
        <v>12</v>
      </c>
      <c r="C1414" s="20" t="s">
        <v>38</v>
      </c>
      <c r="D1414" s="21">
        <v>343.17</v>
      </c>
      <c r="E1414" s="21">
        <v>226.48</v>
      </c>
      <c r="F1414" s="22">
        <v>6</v>
      </c>
      <c r="G1414" s="20" t="s">
        <v>10</v>
      </c>
      <c r="H1414" s="20" t="s">
        <v>1422</v>
      </c>
      <c r="I1414" s="23">
        <f t="shared" si="44"/>
        <v>57.195</v>
      </c>
      <c r="J1414" s="28">
        <f t="shared" si="45"/>
        <v>1</v>
      </c>
    </row>
    <row r="1415" spans="1:10" ht="15.75" customHeight="1" x14ac:dyDescent="0.3">
      <c r="A1415" s="18">
        <v>45039</v>
      </c>
      <c r="B1415" s="19" t="s">
        <v>12</v>
      </c>
      <c r="C1415" s="20" t="s">
        <v>13</v>
      </c>
      <c r="D1415" s="21">
        <v>110.18</v>
      </c>
      <c r="E1415" s="21">
        <v>27.1</v>
      </c>
      <c r="F1415" s="22">
        <v>2</v>
      </c>
      <c r="G1415" s="20" t="s">
        <v>17</v>
      </c>
      <c r="H1415" s="20" t="s">
        <v>1423</v>
      </c>
      <c r="I1415" s="23">
        <f t="shared" si="44"/>
        <v>55.09</v>
      </c>
      <c r="J1415" s="28">
        <f t="shared" si="45"/>
        <v>0</v>
      </c>
    </row>
    <row r="1416" spans="1:10" ht="15.75" customHeight="1" x14ac:dyDescent="0.3">
      <c r="A1416" s="18">
        <v>45046</v>
      </c>
      <c r="B1416" s="19" t="s">
        <v>8</v>
      </c>
      <c r="C1416" s="20" t="s">
        <v>38</v>
      </c>
      <c r="D1416" s="21">
        <v>279.32</v>
      </c>
      <c r="E1416" s="21">
        <v>107.08</v>
      </c>
      <c r="F1416" s="22">
        <v>5</v>
      </c>
      <c r="G1416" s="20" t="s">
        <v>17</v>
      </c>
      <c r="H1416" s="20" t="s">
        <v>228</v>
      </c>
      <c r="I1416" s="23">
        <f t="shared" si="44"/>
        <v>55.863999999999997</v>
      </c>
      <c r="J1416" s="28">
        <f t="shared" si="45"/>
        <v>0</v>
      </c>
    </row>
    <row r="1417" spans="1:10" ht="15.75" customHeight="1" x14ac:dyDescent="0.3">
      <c r="A1417" s="18">
        <v>45028</v>
      </c>
      <c r="B1417" s="19" t="s">
        <v>12</v>
      </c>
      <c r="C1417" s="20" t="s">
        <v>9</v>
      </c>
      <c r="D1417" s="21">
        <v>164.54</v>
      </c>
      <c r="E1417" s="21">
        <v>66.09</v>
      </c>
      <c r="F1417" s="22">
        <v>1</v>
      </c>
      <c r="G1417" s="20" t="s">
        <v>10</v>
      </c>
      <c r="H1417" s="20" t="s">
        <v>1424</v>
      </c>
      <c r="I1417" s="23">
        <f t="shared" si="44"/>
        <v>164.54</v>
      </c>
      <c r="J1417" s="28">
        <f t="shared" si="45"/>
        <v>1</v>
      </c>
    </row>
    <row r="1418" spans="1:10" ht="15.75" customHeight="1" x14ac:dyDescent="0.3">
      <c r="A1418" s="18">
        <v>44953</v>
      </c>
      <c r="B1418" s="19" t="s">
        <v>15</v>
      </c>
      <c r="C1418" s="20" t="s">
        <v>9</v>
      </c>
      <c r="D1418" s="21">
        <v>238.79</v>
      </c>
      <c r="E1418" s="21">
        <v>48.41</v>
      </c>
      <c r="F1418" s="22">
        <v>5</v>
      </c>
      <c r="G1418" s="20" t="s">
        <v>17</v>
      </c>
      <c r="H1418" s="20" t="s">
        <v>1425</v>
      </c>
      <c r="I1418" s="23">
        <f t="shared" si="44"/>
        <v>47.757999999999996</v>
      </c>
      <c r="J1418" s="28">
        <f t="shared" si="45"/>
        <v>0</v>
      </c>
    </row>
    <row r="1419" spans="1:10" ht="15.75" customHeight="1" x14ac:dyDescent="0.3">
      <c r="A1419" s="18">
        <v>45235</v>
      </c>
      <c r="B1419" s="19" t="s">
        <v>15</v>
      </c>
      <c r="C1419" s="20" t="s">
        <v>9</v>
      </c>
      <c r="D1419" s="21">
        <v>416.08</v>
      </c>
      <c r="E1419" s="21">
        <v>193.82</v>
      </c>
      <c r="F1419" s="22">
        <v>8</v>
      </c>
      <c r="G1419" s="20" t="s">
        <v>10</v>
      </c>
      <c r="H1419" s="20" t="s">
        <v>1426</v>
      </c>
      <c r="I1419" s="23">
        <f t="shared" si="44"/>
        <v>52.01</v>
      </c>
      <c r="J1419" s="28">
        <f t="shared" si="45"/>
        <v>1</v>
      </c>
    </row>
    <row r="1420" spans="1:10" ht="15.75" customHeight="1" x14ac:dyDescent="0.3">
      <c r="A1420" s="18">
        <v>45222</v>
      </c>
      <c r="B1420" s="19" t="s">
        <v>8</v>
      </c>
      <c r="C1420" s="20" t="s">
        <v>9</v>
      </c>
      <c r="D1420" s="21">
        <v>497.9</v>
      </c>
      <c r="E1420" s="21">
        <v>180.43</v>
      </c>
      <c r="F1420" s="22">
        <v>38</v>
      </c>
      <c r="G1420" s="20" t="s">
        <v>17</v>
      </c>
      <c r="H1420" s="20" t="s">
        <v>1427</v>
      </c>
      <c r="I1420" s="23">
        <f t="shared" si="44"/>
        <v>13.102631578947367</v>
      </c>
      <c r="J1420" s="28">
        <f t="shared" si="45"/>
        <v>0</v>
      </c>
    </row>
    <row r="1421" spans="1:10" ht="15.75" customHeight="1" x14ac:dyDescent="0.3">
      <c r="A1421" s="18">
        <v>45041</v>
      </c>
      <c r="B1421" s="19" t="s">
        <v>15</v>
      </c>
      <c r="C1421" s="20" t="s">
        <v>16</v>
      </c>
      <c r="D1421" s="21">
        <v>476</v>
      </c>
      <c r="E1421" s="21">
        <v>182.28</v>
      </c>
      <c r="F1421" s="22">
        <v>14</v>
      </c>
      <c r="G1421" s="20" t="s">
        <v>10</v>
      </c>
      <c r="H1421" s="20" t="s">
        <v>1428</v>
      </c>
      <c r="I1421" s="23">
        <f t="shared" si="44"/>
        <v>34</v>
      </c>
      <c r="J1421" s="28">
        <f t="shared" si="45"/>
        <v>1</v>
      </c>
    </row>
    <row r="1422" spans="1:10" ht="15.75" customHeight="1" x14ac:dyDescent="0.3">
      <c r="A1422" s="18">
        <v>45185</v>
      </c>
      <c r="B1422" s="19" t="s">
        <v>15</v>
      </c>
      <c r="C1422" s="20" t="s">
        <v>23</v>
      </c>
      <c r="D1422" s="21">
        <v>426.3</v>
      </c>
      <c r="E1422" s="21">
        <v>152.51</v>
      </c>
      <c r="F1422" s="22">
        <v>5</v>
      </c>
      <c r="G1422" s="20" t="s">
        <v>10</v>
      </c>
      <c r="H1422" s="20" t="s">
        <v>1429</v>
      </c>
      <c r="I1422" s="23">
        <f t="shared" si="44"/>
        <v>85.26</v>
      </c>
      <c r="J1422" s="28">
        <f t="shared" si="45"/>
        <v>1</v>
      </c>
    </row>
    <row r="1423" spans="1:10" ht="15.75" customHeight="1" x14ac:dyDescent="0.3">
      <c r="A1423" s="18">
        <v>44981</v>
      </c>
      <c r="B1423" s="19" t="s">
        <v>21</v>
      </c>
      <c r="C1423" s="20" t="s">
        <v>23</v>
      </c>
      <c r="D1423" s="21">
        <v>102.53</v>
      </c>
      <c r="E1423" s="21">
        <v>55.72</v>
      </c>
      <c r="F1423" s="22">
        <v>6</v>
      </c>
      <c r="G1423" s="20" t="s">
        <v>10</v>
      </c>
      <c r="H1423" s="20" t="s">
        <v>1430</v>
      </c>
      <c r="I1423" s="23">
        <f t="shared" si="44"/>
        <v>17.088333333333335</v>
      </c>
      <c r="J1423" s="28">
        <f t="shared" si="45"/>
        <v>1</v>
      </c>
    </row>
    <row r="1424" spans="1:10" ht="15.75" customHeight="1" x14ac:dyDescent="0.3">
      <c r="A1424" s="18">
        <v>45247</v>
      </c>
      <c r="B1424" s="19" t="s">
        <v>12</v>
      </c>
      <c r="C1424" s="20" t="s">
        <v>13</v>
      </c>
      <c r="D1424" s="21">
        <v>195.91</v>
      </c>
      <c r="E1424" s="21">
        <v>44.78</v>
      </c>
      <c r="F1424" s="22">
        <v>12</v>
      </c>
      <c r="G1424" s="20" t="s">
        <v>17</v>
      </c>
      <c r="H1424" s="20" t="s">
        <v>1431</v>
      </c>
      <c r="I1424" s="23">
        <f t="shared" si="44"/>
        <v>16.325833333333332</v>
      </c>
      <c r="J1424" s="28">
        <f t="shared" si="45"/>
        <v>0</v>
      </c>
    </row>
    <row r="1425" spans="1:10" ht="15.75" customHeight="1" x14ac:dyDescent="0.3">
      <c r="A1425" s="18">
        <v>45250</v>
      </c>
      <c r="B1425" s="19" t="s">
        <v>12</v>
      </c>
      <c r="C1425" s="20" t="s">
        <v>9</v>
      </c>
      <c r="D1425" s="21">
        <v>13.9</v>
      </c>
      <c r="E1425" s="21">
        <v>3.46</v>
      </c>
      <c r="F1425" s="22">
        <v>0</v>
      </c>
      <c r="G1425" s="20" t="s">
        <v>10</v>
      </c>
      <c r="H1425" s="20" t="s">
        <v>1432</v>
      </c>
      <c r="I1425" s="23">
        <f t="shared" si="44"/>
        <v>0</v>
      </c>
      <c r="J1425" s="28">
        <f t="shared" si="45"/>
        <v>1</v>
      </c>
    </row>
    <row r="1426" spans="1:10" ht="15.75" customHeight="1" x14ac:dyDescent="0.3">
      <c r="A1426" s="18">
        <v>45242</v>
      </c>
      <c r="B1426" s="19" t="s">
        <v>15</v>
      </c>
      <c r="C1426" s="20" t="s">
        <v>26</v>
      </c>
      <c r="D1426" s="21">
        <v>362.43</v>
      </c>
      <c r="E1426" s="21">
        <v>197.11</v>
      </c>
      <c r="F1426" s="22">
        <v>3</v>
      </c>
      <c r="G1426" s="20" t="s">
        <v>10</v>
      </c>
      <c r="H1426" s="20" t="s">
        <v>1127</v>
      </c>
      <c r="I1426" s="23">
        <f t="shared" si="44"/>
        <v>120.81</v>
      </c>
      <c r="J1426" s="28">
        <f t="shared" si="45"/>
        <v>1</v>
      </c>
    </row>
    <row r="1427" spans="1:10" ht="15.75" customHeight="1" x14ac:dyDescent="0.3">
      <c r="A1427" s="18">
        <v>44957</v>
      </c>
      <c r="B1427" s="19" t="s">
        <v>21</v>
      </c>
      <c r="C1427" s="20" t="s">
        <v>16</v>
      </c>
      <c r="D1427" s="21">
        <v>475.34</v>
      </c>
      <c r="E1427" s="21">
        <v>275.18</v>
      </c>
      <c r="F1427" s="22">
        <v>38</v>
      </c>
      <c r="G1427" s="20" t="s">
        <v>17</v>
      </c>
      <c r="H1427" s="20" t="s">
        <v>1433</v>
      </c>
      <c r="I1427" s="23">
        <f t="shared" si="44"/>
        <v>12.508947368421053</v>
      </c>
      <c r="J1427" s="28">
        <f t="shared" si="45"/>
        <v>0</v>
      </c>
    </row>
    <row r="1428" spans="1:10" ht="15.75" customHeight="1" x14ac:dyDescent="0.3">
      <c r="A1428" s="18">
        <v>45274</v>
      </c>
      <c r="B1428" s="19" t="s">
        <v>8</v>
      </c>
      <c r="C1428" s="20" t="s">
        <v>38</v>
      </c>
      <c r="D1428" s="21">
        <v>458.16</v>
      </c>
      <c r="E1428" s="21">
        <v>170.63</v>
      </c>
      <c r="F1428" s="22">
        <v>5</v>
      </c>
      <c r="G1428" s="20" t="s">
        <v>10</v>
      </c>
      <c r="H1428" s="20" t="s">
        <v>1434</v>
      </c>
      <c r="I1428" s="23">
        <f t="shared" si="44"/>
        <v>91.632000000000005</v>
      </c>
      <c r="J1428" s="28">
        <f t="shared" si="45"/>
        <v>1</v>
      </c>
    </row>
    <row r="1429" spans="1:10" ht="15.75" customHeight="1" x14ac:dyDescent="0.3">
      <c r="A1429" s="18">
        <v>45121</v>
      </c>
      <c r="B1429" s="19" t="s">
        <v>21</v>
      </c>
      <c r="C1429" s="20" t="s">
        <v>16</v>
      </c>
      <c r="D1429" s="21">
        <v>357.86</v>
      </c>
      <c r="E1429" s="21">
        <v>72.86</v>
      </c>
      <c r="F1429" s="22">
        <v>12</v>
      </c>
      <c r="G1429" s="20" t="s">
        <v>10</v>
      </c>
      <c r="H1429" s="20" t="s">
        <v>1435</v>
      </c>
      <c r="I1429" s="23">
        <f t="shared" si="44"/>
        <v>29.821666666666669</v>
      </c>
      <c r="J1429" s="28">
        <f t="shared" si="45"/>
        <v>1</v>
      </c>
    </row>
    <row r="1430" spans="1:10" ht="15.75" customHeight="1" x14ac:dyDescent="0.3">
      <c r="A1430" s="18">
        <v>45042</v>
      </c>
      <c r="B1430" s="19" t="s">
        <v>15</v>
      </c>
      <c r="C1430" s="20" t="s">
        <v>26</v>
      </c>
      <c r="D1430" s="21">
        <v>420.43</v>
      </c>
      <c r="E1430" s="21">
        <v>190.09</v>
      </c>
      <c r="F1430" s="22">
        <v>7</v>
      </c>
      <c r="G1430" s="20" t="s">
        <v>17</v>
      </c>
      <c r="H1430" s="20" t="s">
        <v>1436</v>
      </c>
      <c r="I1430" s="23">
        <f t="shared" si="44"/>
        <v>60.061428571428571</v>
      </c>
      <c r="J1430" s="28">
        <f t="shared" si="45"/>
        <v>0</v>
      </c>
    </row>
    <row r="1431" spans="1:10" ht="15.75" customHeight="1" x14ac:dyDescent="0.3">
      <c r="A1431" s="18">
        <v>45254</v>
      </c>
      <c r="B1431" s="19" t="s">
        <v>15</v>
      </c>
      <c r="C1431" s="20" t="s">
        <v>23</v>
      </c>
      <c r="D1431" s="21">
        <v>137</v>
      </c>
      <c r="E1431" s="21">
        <v>75.510000000000005</v>
      </c>
      <c r="F1431" s="22">
        <v>2</v>
      </c>
      <c r="G1431" s="20" t="s">
        <v>10</v>
      </c>
      <c r="H1431" s="20" t="s">
        <v>1437</v>
      </c>
      <c r="I1431" s="23">
        <f t="shared" si="44"/>
        <v>68.5</v>
      </c>
      <c r="J1431" s="28">
        <f t="shared" si="45"/>
        <v>1</v>
      </c>
    </row>
    <row r="1432" spans="1:10" ht="15.75" customHeight="1" x14ac:dyDescent="0.3">
      <c r="A1432" s="18">
        <v>45181</v>
      </c>
      <c r="B1432" s="19" t="s">
        <v>12</v>
      </c>
      <c r="C1432" s="20" t="s">
        <v>16</v>
      </c>
      <c r="D1432" s="21">
        <v>176.95</v>
      </c>
      <c r="E1432" s="21">
        <v>44.6</v>
      </c>
      <c r="F1432" s="22">
        <v>4</v>
      </c>
      <c r="G1432" s="20" t="s">
        <v>10</v>
      </c>
      <c r="H1432" s="20" t="s">
        <v>1438</v>
      </c>
      <c r="I1432" s="23">
        <f t="shared" si="44"/>
        <v>44.237499999999997</v>
      </c>
      <c r="J1432" s="28">
        <f t="shared" si="45"/>
        <v>1</v>
      </c>
    </row>
    <row r="1433" spans="1:10" ht="15.75" customHeight="1" x14ac:dyDescent="0.3">
      <c r="A1433" s="18">
        <v>44936</v>
      </c>
      <c r="B1433" s="19" t="s">
        <v>12</v>
      </c>
      <c r="C1433" s="20" t="s">
        <v>26</v>
      </c>
      <c r="D1433" s="21">
        <v>465.08</v>
      </c>
      <c r="E1433" s="21">
        <v>244.06</v>
      </c>
      <c r="F1433" s="22">
        <v>12</v>
      </c>
      <c r="G1433" s="20" t="s">
        <v>17</v>
      </c>
      <c r="H1433" s="20" t="s">
        <v>1439</v>
      </c>
      <c r="I1433" s="23">
        <f t="shared" si="44"/>
        <v>38.756666666666668</v>
      </c>
      <c r="J1433" s="28">
        <f t="shared" si="45"/>
        <v>0</v>
      </c>
    </row>
    <row r="1434" spans="1:10" ht="15.75" customHeight="1" x14ac:dyDescent="0.3">
      <c r="A1434" s="18">
        <v>45125</v>
      </c>
      <c r="B1434" s="19" t="s">
        <v>21</v>
      </c>
      <c r="C1434" s="20" t="s">
        <v>38</v>
      </c>
      <c r="D1434" s="21">
        <v>450.15</v>
      </c>
      <c r="E1434" s="21">
        <v>168.82</v>
      </c>
      <c r="F1434" s="22">
        <v>6</v>
      </c>
      <c r="G1434" s="20" t="s">
        <v>10</v>
      </c>
      <c r="H1434" s="20" t="s">
        <v>1440</v>
      </c>
      <c r="I1434" s="23">
        <f t="shared" si="44"/>
        <v>75.024999999999991</v>
      </c>
      <c r="J1434" s="28">
        <f t="shared" si="45"/>
        <v>1</v>
      </c>
    </row>
    <row r="1435" spans="1:10" ht="15.75" customHeight="1" x14ac:dyDescent="0.3">
      <c r="A1435" s="18">
        <v>45073</v>
      </c>
      <c r="B1435" s="19" t="s">
        <v>8</v>
      </c>
      <c r="C1435" s="20" t="s">
        <v>13</v>
      </c>
      <c r="D1435" s="21">
        <v>410.31</v>
      </c>
      <c r="E1435" s="21">
        <v>128.26</v>
      </c>
      <c r="F1435" s="22">
        <v>4</v>
      </c>
      <c r="G1435" s="20" t="s">
        <v>10</v>
      </c>
      <c r="H1435" s="20" t="s">
        <v>1441</v>
      </c>
      <c r="I1435" s="23">
        <f t="shared" si="44"/>
        <v>102.5775</v>
      </c>
      <c r="J1435" s="28">
        <f t="shared" si="45"/>
        <v>1</v>
      </c>
    </row>
    <row r="1436" spans="1:10" ht="15.75" customHeight="1" x14ac:dyDescent="0.3">
      <c r="A1436" s="18">
        <v>45176</v>
      </c>
      <c r="B1436" s="19" t="s">
        <v>15</v>
      </c>
      <c r="C1436" s="20" t="s">
        <v>26</v>
      </c>
      <c r="D1436" s="21">
        <v>222.55</v>
      </c>
      <c r="E1436" s="21">
        <v>74.540000000000006</v>
      </c>
      <c r="F1436" s="22">
        <v>3</v>
      </c>
      <c r="G1436" s="20" t="s">
        <v>17</v>
      </c>
      <c r="H1436" s="20" t="s">
        <v>1442</v>
      </c>
      <c r="I1436" s="23">
        <f t="shared" si="44"/>
        <v>74.183333333333337</v>
      </c>
      <c r="J1436" s="28">
        <f t="shared" si="45"/>
        <v>0</v>
      </c>
    </row>
    <row r="1437" spans="1:10" ht="15.75" customHeight="1" x14ac:dyDescent="0.3">
      <c r="A1437" s="18">
        <v>45185</v>
      </c>
      <c r="B1437" s="19" t="s">
        <v>12</v>
      </c>
      <c r="C1437" s="20" t="s">
        <v>26</v>
      </c>
      <c r="D1437" s="21">
        <v>144.77000000000001</v>
      </c>
      <c r="E1437" s="21">
        <v>35.869999999999997</v>
      </c>
      <c r="F1437" s="22">
        <v>7</v>
      </c>
      <c r="G1437" s="20" t="s">
        <v>10</v>
      </c>
      <c r="H1437" s="20" t="s">
        <v>1443</v>
      </c>
      <c r="I1437" s="23">
        <f t="shared" si="44"/>
        <v>20.681428571428572</v>
      </c>
      <c r="J1437" s="28">
        <f t="shared" si="45"/>
        <v>1</v>
      </c>
    </row>
    <row r="1438" spans="1:10" ht="15.75" customHeight="1" x14ac:dyDescent="0.3">
      <c r="A1438" s="18">
        <v>44929</v>
      </c>
      <c r="B1438" s="19" t="s">
        <v>8</v>
      </c>
      <c r="C1438" s="20" t="s">
        <v>23</v>
      </c>
      <c r="D1438" s="21">
        <v>15.52</v>
      </c>
      <c r="E1438" s="21">
        <v>5.41</v>
      </c>
      <c r="F1438" s="22">
        <v>0</v>
      </c>
      <c r="G1438" s="20" t="s">
        <v>10</v>
      </c>
      <c r="H1438" s="20" t="s">
        <v>1444</v>
      </c>
      <c r="I1438" s="23">
        <f t="shared" si="44"/>
        <v>0</v>
      </c>
      <c r="J1438" s="28">
        <f t="shared" si="45"/>
        <v>1</v>
      </c>
    </row>
    <row r="1439" spans="1:10" ht="15.75" customHeight="1" x14ac:dyDescent="0.3">
      <c r="A1439" s="18">
        <v>44941</v>
      </c>
      <c r="B1439" s="19" t="s">
        <v>15</v>
      </c>
      <c r="C1439" s="20" t="s">
        <v>23</v>
      </c>
      <c r="D1439" s="21">
        <v>251.54</v>
      </c>
      <c r="E1439" s="21">
        <v>79.209999999999994</v>
      </c>
      <c r="F1439" s="22">
        <v>4</v>
      </c>
      <c r="G1439" s="20" t="s">
        <v>10</v>
      </c>
      <c r="H1439" s="20" t="s">
        <v>1445</v>
      </c>
      <c r="I1439" s="23">
        <f t="shared" si="44"/>
        <v>62.884999999999998</v>
      </c>
      <c r="J1439" s="28">
        <f t="shared" si="45"/>
        <v>1</v>
      </c>
    </row>
    <row r="1440" spans="1:10" ht="15.75" customHeight="1" x14ac:dyDescent="0.3">
      <c r="A1440" s="18">
        <v>45091</v>
      </c>
      <c r="B1440" s="19" t="s">
        <v>8</v>
      </c>
      <c r="C1440" s="20" t="s">
        <v>26</v>
      </c>
      <c r="D1440" s="21">
        <v>360.24</v>
      </c>
      <c r="E1440" s="21">
        <v>72.569999999999993</v>
      </c>
      <c r="F1440" s="22">
        <v>24</v>
      </c>
      <c r="G1440" s="20" t="s">
        <v>10</v>
      </c>
      <c r="H1440" s="20" t="s">
        <v>1446</v>
      </c>
      <c r="I1440" s="23">
        <f t="shared" si="44"/>
        <v>15.01</v>
      </c>
      <c r="J1440" s="28">
        <f t="shared" si="45"/>
        <v>1</v>
      </c>
    </row>
    <row r="1441" spans="1:10" ht="15.75" customHeight="1" x14ac:dyDescent="0.3">
      <c r="A1441" s="18">
        <v>45189</v>
      </c>
      <c r="B1441" s="19" t="s">
        <v>21</v>
      </c>
      <c r="C1441" s="20" t="s">
        <v>26</v>
      </c>
      <c r="D1441" s="21">
        <v>310.76</v>
      </c>
      <c r="E1441" s="21">
        <v>150.84</v>
      </c>
      <c r="F1441" s="22">
        <v>5</v>
      </c>
      <c r="G1441" s="20" t="s">
        <v>10</v>
      </c>
      <c r="H1441" s="20" t="s">
        <v>1447</v>
      </c>
      <c r="I1441" s="23">
        <f t="shared" si="44"/>
        <v>62.152000000000001</v>
      </c>
      <c r="J1441" s="28">
        <f t="shared" si="45"/>
        <v>1</v>
      </c>
    </row>
    <row r="1442" spans="1:10" ht="15.75" customHeight="1" x14ac:dyDescent="0.3">
      <c r="A1442" s="18">
        <v>45010</v>
      </c>
      <c r="B1442" s="19" t="s">
        <v>15</v>
      </c>
      <c r="C1442" s="20" t="s">
        <v>16</v>
      </c>
      <c r="D1442" s="21">
        <v>408.1</v>
      </c>
      <c r="E1442" s="21">
        <v>176.61</v>
      </c>
      <c r="F1442" s="22">
        <v>18</v>
      </c>
      <c r="G1442" s="20" t="s">
        <v>17</v>
      </c>
      <c r="H1442" s="20" t="s">
        <v>1448</v>
      </c>
      <c r="I1442" s="23">
        <f t="shared" si="44"/>
        <v>22.672222222222224</v>
      </c>
      <c r="J1442" s="28">
        <f t="shared" si="45"/>
        <v>0</v>
      </c>
    </row>
    <row r="1443" spans="1:10" ht="15.75" customHeight="1" x14ac:dyDescent="0.3">
      <c r="A1443" s="18">
        <v>45139</v>
      </c>
      <c r="B1443" s="19" t="s">
        <v>15</v>
      </c>
      <c r="C1443" s="20" t="s">
        <v>13</v>
      </c>
      <c r="D1443" s="21">
        <v>290.2</v>
      </c>
      <c r="E1443" s="21">
        <v>283.66000000000003</v>
      </c>
      <c r="F1443" s="22">
        <v>7</v>
      </c>
      <c r="G1443" s="20" t="s">
        <v>17</v>
      </c>
      <c r="H1443" s="20" t="s">
        <v>1449</v>
      </c>
      <c r="I1443" s="23">
        <f t="shared" si="44"/>
        <v>41.457142857142856</v>
      </c>
      <c r="J1443" s="28">
        <f t="shared" si="45"/>
        <v>0</v>
      </c>
    </row>
    <row r="1444" spans="1:10" ht="15.75" customHeight="1" x14ac:dyDescent="0.3">
      <c r="A1444" s="18">
        <v>45012</v>
      </c>
      <c r="B1444" s="19" t="s">
        <v>21</v>
      </c>
      <c r="C1444" s="20" t="s">
        <v>9</v>
      </c>
      <c r="D1444" s="21">
        <v>381.59</v>
      </c>
      <c r="E1444" s="21">
        <v>77.239999999999995</v>
      </c>
      <c r="F1444" s="22">
        <v>6</v>
      </c>
      <c r="G1444" s="20" t="s">
        <v>10</v>
      </c>
      <c r="H1444" s="20" t="s">
        <v>1450</v>
      </c>
      <c r="I1444" s="23">
        <f t="shared" si="44"/>
        <v>63.598333333333329</v>
      </c>
      <c r="J1444" s="28">
        <f t="shared" si="45"/>
        <v>1</v>
      </c>
    </row>
    <row r="1445" spans="1:10" ht="15.75" customHeight="1" x14ac:dyDescent="0.3">
      <c r="A1445" s="18">
        <v>45160</v>
      </c>
      <c r="B1445" s="19" t="s">
        <v>15</v>
      </c>
      <c r="C1445" s="20" t="s">
        <v>38</v>
      </c>
      <c r="D1445" s="21">
        <v>420.82</v>
      </c>
      <c r="E1445" s="21">
        <v>121.91</v>
      </c>
      <c r="F1445" s="22">
        <v>10</v>
      </c>
      <c r="G1445" s="20" t="s">
        <v>17</v>
      </c>
      <c r="H1445" s="20" t="s">
        <v>1451</v>
      </c>
      <c r="I1445" s="23">
        <f t="shared" si="44"/>
        <v>42.082000000000001</v>
      </c>
      <c r="J1445" s="28">
        <f t="shared" si="45"/>
        <v>0</v>
      </c>
    </row>
    <row r="1446" spans="1:10" ht="15.75" customHeight="1" x14ac:dyDescent="0.3">
      <c r="A1446" s="18">
        <v>45154</v>
      </c>
      <c r="B1446" s="19" t="s">
        <v>8</v>
      </c>
      <c r="C1446" s="20" t="s">
        <v>38</v>
      </c>
      <c r="D1446" s="21">
        <v>448.32</v>
      </c>
      <c r="E1446" s="21">
        <v>183.79</v>
      </c>
      <c r="F1446" s="22">
        <v>7</v>
      </c>
      <c r="G1446" s="20" t="s">
        <v>17</v>
      </c>
      <c r="H1446" s="20" t="s">
        <v>1452</v>
      </c>
      <c r="I1446" s="23">
        <f t="shared" si="44"/>
        <v>64.045714285714283</v>
      </c>
      <c r="J1446" s="28">
        <f t="shared" si="45"/>
        <v>0</v>
      </c>
    </row>
    <row r="1447" spans="1:10" ht="15.75" customHeight="1" x14ac:dyDescent="0.3">
      <c r="A1447" s="18">
        <v>44994</v>
      </c>
      <c r="B1447" s="19" t="s">
        <v>21</v>
      </c>
      <c r="C1447" s="20" t="s">
        <v>16</v>
      </c>
      <c r="D1447" s="21">
        <v>108.36</v>
      </c>
      <c r="E1447" s="21">
        <v>29.69</v>
      </c>
      <c r="F1447" s="22">
        <v>10</v>
      </c>
      <c r="G1447" s="20" t="s">
        <v>17</v>
      </c>
      <c r="H1447" s="20" t="s">
        <v>1453</v>
      </c>
      <c r="I1447" s="23">
        <f t="shared" si="44"/>
        <v>10.836</v>
      </c>
      <c r="J1447" s="28">
        <f t="shared" si="45"/>
        <v>0</v>
      </c>
    </row>
    <row r="1448" spans="1:10" ht="15.75" customHeight="1" x14ac:dyDescent="0.3">
      <c r="A1448" s="18">
        <v>44959</v>
      </c>
      <c r="B1448" s="19" t="s">
        <v>12</v>
      </c>
      <c r="C1448" s="20" t="s">
        <v>26</v>
      </c>
      <c r="D1448" s="21">
        <v>338.71</v>
      </c>
      <c r="E1448" s="21">
        <v>187.56</v>
      </c>
      <c r="F1448" s="22">
        <v>12</v>
      </c>
      <c r="G1448" s="20" t="s">
        <v>10</v>
      </c>
      <c r="H1448" s="20" t="s">
        <v>1454</v>
      </c>
      <c r="I1448" s="23">
        <f t="shared" si="44"/>
        <v>28.22583333333333</v>
      </c>
      <c r="J1448" s="28">
        <f t="shared" si="45"/>
        <v>1</v>
      </c>
    </row>
    <row r="1449" spans="1:10" ht="15.75" customHeight="1" x14ac:dyDescent="0.3">
      <c r="A1449" s="18">
        <v>44956</v>
      </c>
      <c r="B1449" s="19" t="s">
        <v>8</v>
      </c>
      <c r="C1449" s="20" t="s">
        <v>13</v>
      </c>
      <c r="D1449" s="21">
        <v>17.2</v>
      </c>
      <c r="E1449" s="21">
        <v>4.0999999999999996</v>
      </c>
      <c r="F1449" s="22">
        <v>0</v>
      </c>
      <c r="G1449" s="20" t="s">
        <v>10</v>
      </c>
      <c r="H1449" s="20" t="s">
        <v>1455</v>
      </c>
      <c r="I1449" s="23">
        <f t="shared" si="44"/>
        <v>0</v>
      </c>
      <c r="J1449" s="28">
        <f t="shared" si="45"/>
        <v>1</v>
      </c>
    </row>
    <row r="1450" spans="1:10" ht="15.75" customHeight="1" x14ac:dyDescent="0.3">
      <c r="A1450" s="18">
        <v>45026</v>
      </c>
      <c r="B1450" s="19" t="s">
        <v>21</v>
      </c>
      <c r="C1450" s="20" t="s">
        <v>38</v>
      </c>
      <c r="D1450" s="21">
        <v>198.65</v>
      </c>
      <c r="E1450" s="21">
        <v>70.53</v>
      </c>
      <c r="F1450" s="22">
        <v>9</v>
      </c>
      <c r="G1450" s="20" t="s">
        <v>17</v>
      </c>
      <c r="H1450" s="20" t="s">
        <v>1456</v>
      </c>
      <c r="I1450" s="23">
        <f t="shared" si="44"/>
        <v>22.072222222222223</v>
      </c>
      <c r="J1450" s="28">
        <f t="shared" si="45"/>
        <v>0</v>
      </c>
    </row>
    <row r="1451" spans="1:10" ht="15.75" customHeight="1" x14ac:dyDescent="0.3">
      <c r="A1451" s="18">
        <v>45133</v>
      </c>
      <c r="B1451" s="19" t="s">
        <v>12</v>
      </c>
      <c r="C1451" s="20" t="s">
        <v>26</v>
      </c>
      <c r="D1451" s="21">
        <v>269.52</v>
      </c>
      <c r="E1451" s="21">
        <v>85.02</v>
      </c>
      <c r="F1451" s="22">
        <v>19</v>
      </c>
      <c r="G1451" s="20" t="s">
        <v>17</v>
      </c>
      <c r="H1451" s="20" t="s">
        <v>1457</v>
      </c>
      <c r="I1451" s="23">
        <f t="shared" si="44"/>
        <v>14.185263157894736</v>
      </c>
      <c r="J1451" s="28">
        <f t="shared" si="45"/>
        <v>0</v>
      </c>
    </row>
    <row r="1452" spans="1:10" ht="15.75" customHeight="1" x14ac:dyDescent="0.3">
      <c r="A1452" s="18">
        <v>45101</v>
      </c>
      <c r="B1452" s="19" t="s">
        <v>8</v>
      </c>
      <c r="C1452" s="20" t="s">
        <v>23</v>
      </c>
      <c r="D1452" s="21">
        <v>459.14</v>
      </c>
      <c r="E1452" s="21">
        <v>107.89</v>
      </c>
      <c r="F1452" s="22">
        <v>24</v>
      </c>
      <c r="G1452" s="20" t="s">
        <v>10</v>
      </c>
      <c r="H1452" s="20" t="s">
        <v>1458</v>
      </c>
      <c r="I1452" s="23">
        <f t="shared" si="44"/>
        <v>19.130833333333332</v>
      </c>
      <c r="J1452" s="28">
        <f t="shared" si="45"/>
        <v>1</v>
      </c>
    </row>
    <row r="1453" spans="1:10" ht="15.75" customHeight="1" x14ac:dyDescent="0.3">
      <c r="A1453" s="18">
        <v>44938</v>
      </c>
      <c r="B1453" s="19" t="s">
        <v>21</v>
      </c>
      <c r="C1453" s="20" t="s">
        <v>38</v>
      </c>
      <c r="D1453" s="21">
        <v>470.01</v>
      </c>
      <c r="E1453" s="21">
        <v>231.43</v>
      </c>
      <c r="F1453" s="22">
        <v>10</v>
      </c>
      <c r="G1453" s="20" t="s">
        <v>17</v>
      </c>
      <c r="H1453" s="20" t="s">
        <v>1459</v>
      </c>
      <c r="I1453" s="23">
        <f t="shared" si="44"/>
        <v>47.000999999999998</v>
      </c>
      <c r="J1453" s="28">
        <f t="shared" si="45"/>
        <v>0</v>
      </c>
    </row>
    <row r="1454" spans="1:10" ht="15.75" customHeight="1" x14ac:dyDescent="0.3">
      <c r="A1454" s="18">
        <v>45106</v>
      </c>
      <c r="B1454" s="19" t="s">
        <v>8</v>
      </c>
      <c r="C1454" s="20" t="s">
        <v>26</v>
      </c>
      <c r="D1454" s="21">
        <v>284.25</v>
      </c>
      <c r="E1454" s="21">
        <v>112.41</v>
      </c>
      <c r="F1454" s="22">
        <v>5</v>
      </c>
      <c r="G1454" s="20" t="s">
        <v>17</v>
      </c>
      <c r="H1454" s="20" t="s">
        <v>1460</v>
      </c>
      <c r="I1454" s="23">
        <f t="shared" si="44"/>
        <v>56.85</v>
      </c>
      <c r="J1454" s="28">
        <f t="shared" si="45"/>
        <v>0</v>
      </c>
    </row>
    <row r="1455" spans="1:10" ht="15.75" customHeight="1" x14ac:dyDescent="0.3">
      <c r="A1455" s="18">
        <v>45196</v>
      </c>
      <c r="B1455" s="19" t="s">
        <v>8</v>
      </c>
      <c r="C1455" s="20" t="s">
        <v>16</v>
      </c>
      <c r="D1455" s="21">
        <v>452.8</v>
      </c>
      <c r="E1455" s="21">
        <v>347.52</v>
      </c>
      <c r="F1455" s="22">
        <v>6</v>
      </c>
      <c r="G1455" s="20" t="s">
        <v>10</v>
      </c>
      <c r="H1455" s="20" t="s">
        <v>1461</v>
      </c>
      <c r="I1455" s="23">
        <f t="shared" si="44"/>
        <v>75.466666666666669</v>
      </c>
      <c r="J1455" s="28">
        <f t="shared" si="45"/>
        <v>1</v>
      </c>
    </row>
    <row r="1456" spans="1:10" ht="15.75" customHeight="1" x14ac:dyDescent="0.3">
      <c r="A1456" s="18">
        <v>45285</v>
      </c>
      <c r="B1456" s="19" t="s">
        <v>8</v>
      </c>
      <c r="C1456" s="20" t="s">
        <v>23</v>
      </c>
      <c r="D1456" s="21">
        <v>45.18</v>
      </c>
      <c r="E1456" s="21">
        <v>18.84</v>
      </c>
      <c r="F1456" s="22">
        <v>0</v>
      </c>
      <c r="G1456" s="20" t="s">
        <v>10</v>
      </c>
      <c r="H1456" s="20" t="s">
        <v>1462</v>
      </c>
      <c r="I1456" s="23">
        <f t="shared" si="44"/>
        <v>0</v>
      </c>
      <c r="J1456" s="28">
        <f t="shared" si="45"/>
        <v>1</v>
      </c>
    </row>
    <row r="1457" spans="1:10" ht="15.75" customHeight="1" x14ac:dyDescent="0.3">
      <c r="A1457" s="18">
        <v>45136</v>
      </c>
      <c r="B1457" s="19" t="s">
        <v>12</v>
      </c>
      <c r="C1457" s="20" t="s">
        <v>38</v>
      </c>
      <c r="D1457" s="21">
        <v>239.08</v>
      </c>
      <c r="E1457" s="21">
        <v>123.17</v>
      </c>
      <c r="F1457" s="22">
        <v>5</v>
      </c>
      <c r="G1457" s="20" t="s">
        <v>10</v>
      </c>
      <c r="H1457" s="20" t="s">
        <v>1463</v>
      </c>
      <c r="I1457" s="23">
        <f t="shared" si="44"/>
        <v>47.816000000000003</v>
      </c>
      <c r="J1457" s="28">
        <f t="shared" si="45"/>
        <v>1</v>
      </c>
    </row>
    <row r="1458" spans="1:10" ht="15.75" customHeight="1" x14ac:dyDescent="0.3">
      <c r="A1458" s="18">
        <v>45189</v>
      </c>
      <c r="B1458" s="19" t="s">
        <v>8</v>
      </c>
      <c r="C1458" s="20" t="s">
        <v>23</v>
      </c>
      <c r="D1458" s="21">
        <v>311.82</v>
      </c>
      <c r="E1458" s="21">
        <v>77.180000000000007</v>
      </c>
      <c r="F1458" s="22">
        <v>11</v>
      </c>
      <c r="G1458" s="20" t="s">
        <v>10</v>
      </c>
      <c r="H1458" s="20" t="s">
        <v>558</v>
      </c>
      <c r="I1458" s="23">
        <f t="shared" si="44"/>
        <v>28.347272727272728</v>
      </c>
      <c r="J1458" s="28">
        <f t="shared" si="45"/>
        <v>1</v>
      </c>
    </row>
    <row r="1459" spans="1:10" ht="15.75" customHeight="1" x14ac:dyDescent="0.3">
      <c r="A1459" s="18">
        <v>45197</v>
      </c>
      <c r="B1459" s="19" t="s">
        <v>15</v>
      </c>
      <c r="C1459" s="20" t="s">
        <v>23</v>
      </c>
      <c r="D1459" s="21">
        <v>271.94</v>
      </c>
      <c r="E1459" s="21">
        <v>86.22</v>
      </c>
      <c r="F1459" s="22">
        <v>2</v>
      </c>
      <c r="G1459" s="20" t="s">
        <v>10</v>
      </c>
      <c r="H1459" s="20" t="s">
        <v>1464</v>
      </c>
      <c r="I1459" s="23">
        <f t="shared" si="44"/>
        <v>135.97</v>
      </c>
      <c r="J1459" s="28">
        <f t="shared" si="45"/>
        <v>1</v>
      </c>
    </row>
    <row r="1460" spans="1:10" ht="15.75" customHeight="1" x14ac:dyDescent="0.3">
      <c r="A1460" s="18">
        <v>45243</v>
      </c>
      <c r="B1460" s="19" t="s">
        <v>21</v>
      </c>
      <c r="C1460" s="20" t="s">
        <v>13</v>
      </c>
      <c r="D1460" s="21">
        <v>84.08</v>
      </c>
      <c r="E1460" s="21">
        <v>17.54</v>
      </c>
      <c r="F1460" s="22">
        <v>0</v>
      </c>
      <c r="G1460" s="20" t="s">
        <v>10</v>
      </c>
      <c r="H1460" s="20" t="s">
        <v>1465</v>
      </c>
      <c r="I1460" s="23">
        <f t="shared" si="44"/>
        <v>0</v>
      </c>
      <c r="J1460" s="28">
        <f t="shared" si="45"/>
        <v>1</v>
      </c>
    </row>
    <row r="1461" spans="1:10" ht="15.75" customHeight="1" x14ac:dyDescent="0.3">
      <c r="A1461" s="18">
        <v>45029</v>
      </c>
      <c r="B1461" s="19" t="s">
        <v>15</v>
      </c>
      <c r="C1461" s="20" t="s">
        <v>23</v>
      </c>
      <c r="D1461" s="21">
        <v>94</v>
      </c>
      <c r="E1461" s="21">
        <v>29.64</v>
      </c>
      <c r="F1461" s="22">
        <v>1</v>
      </c>
      <c r="G1461" s="20" t="s">
        <v>17</v>
      </c>
      <c r="H1461" s="20" t="s">
        <v>1466</v>
      </c>
      <c r="I1461" s="23">
        <f t="shared" si="44"/>
        <v>94</v>
      </c>
      <c r="J1461" s="28">
        <f t="shared" si="45"/>
        <v>0</v>
      </c>
    </row>
    <row r="1462" spans="1:10" ht="15.75" customHeight="1" x14ac:dyDescent="0.3">
      <c r="A1462" s="18">
        <v>45152</v>
      </c>
      <c r="B1462" s="19" t="s">
        <v>8</v>
      </c>
      <c r="C1462" s="20" t="s">
        <v>26</v>
      </c>
      <c r="D1462" s="21">
        <v>287.13</v>
      </c>
      <c r="E1462" s="21">
        <v>84.89</v>
      </c>
      <c r="F1462" s="22">
        <v>9</v>
      </c>
      <c r="G1462" s="20" t="s">
        <v>17</v>
      </c>
      <c r="H1462" s="20" t="s">
        <v>1467</v>
      </c>
      <c r="I1462" s="23">
        <f t="shared" si="44"/>
        <v>31.903333333333332</v>
      </c>
      <c r="J1462" s="28">
        <f t="shared" si="45"/>
        <v>0</v>
      </c>
    </row>
    <row r="1463" spans="1:10" ht="15.75" customHeight="1" x14ac:dyDescent="0.3">
      <c r="A1463" s="18">
        <v>45189</v>
      </c>
      <c r="B1463" s="19" t="s">
        <v>8</v>
      </c>
      <c r="C1463" s="20" t="s">
        <v>38</v>
      </c>
      <c r="D1463" s="21">
        <v>391.9</v>
      </c>
      <c r="E1463" s="21">
        <v>107.03</v>
      </c>
      <c r="F1463" s="22">
        <v>9</v>
      </c>
      <c r="G1463" s="20" t="s">
        <v>17</v>
      </c>
      <c r="H1463" s="20" t="s">
        <v>1468</v>
      </c>
      <c r="I1463" s="23">
        <f t="shared" si="44"/>
        <v>43.544444444444444</v>
      </c>
      <c r="J1463" s="28">
        <f t="shared" si="45"/>
        <v>0</v>
      </c>
    </row>
    <row r="1464" spans="1:10" ht="15.75" customHeight="1" x14ac:dyDescent="0.3">
      <c r="A1464" s="18">
        <v>45136</v>
      </c>
      <c r="B1464" s="19" t="s">
        <v>12</v>
      </c>
      <c r="C1464" s="20" t="s">
        <v>13</v>
      </c>
      <c r="D1464" s="21">
        <v>186.16</v>
      </c>
      <c r="E1464" s="21">
        <v>109.28</v>
      </c>
      <c r="F1464" s="22">
        <v>15</v>
      </c>
      <c r="G1464" s="20" t="s">
        <v>17</v>
      </c>
      <c r="H1464" s="20" t="s">
        <v>1469</v>
      </c>
      <c r="I1464" s="23">
        <f t="shared" si="44"/>
        <v>12.410666666666666</v>
      </c>
      <c r="J1464" s="28">
        <f t="shared" si="45"/>
        <v>0</v>
      </c>
    </row>
    <row r="1465" spans="1:10" ht="15.75" customHeight="1" x14ac:dyDescent="0.3">
      <c r="A1465" s="18">
        <v>45164</v>
      </c>
      <c r="B1465" s="19" t="s">
        <v>21</v>
      </c>
      <c r="C1465" s="20" t="s">
        <v>23</v>
      </c>
      <c r="D1465" s="21">
        <v>53.09</v>
      </c>
      <c r="E1465" s="21">
        <v>42.05</v>
      </c>
      <c r="F1465" s="22">
        <v>1</v>
      </c>
      <c r="G1465" s="20" t="s">
        <v>10</v>
      </c>
      <c r="H1465" s="20" t="s">
        <v>1470</v>
      </c>
      <c r="I1465" s="23">
        <f t="shared" si="44"/>
        <v>53.09</v>
      </c>
      <c r="J1465" s="28">
        <f t="shared" si="45"/>
        <v>1</v>
      </c>
    </row>
    <row r="1466" spans="1:10" ht="15.75" customHeight="1" x14ac:dyDescent="0.3">
      <c r="A1466" s="18">
        <v>45048</v>
      </c>
      <c r="B1466" s="19" t="s">
        <v>15</v>
      </c>
      <c r="C1466" s="20" t="s">
        <v>38</v>
      </c>
      <c r="D1466" s="21">
        <v>190</v>
      </c>
      <c r="E1466" s="21">
        <v>44.92</v>
      </c>
      <c r="F1466" s="22">
        <v>2</v>
      </c>
      <c r="G1466" s="20" t="s">
        <v>10</v>
      </c>
      <c r="H1466" s="20" t="s">
        <v>1471</v>
      </c>
      <c r="I1466" s="23">
        <f t="shared" si="44"/>
        <v>95</v>
      </c>
      <c r="J1466" s="28">
        <f t="shared" si="45"/>
        <v>1</v>
      </c>
    </row>
    <row r="1467" spans="1:10" ht="15.75" customHeight="1" x14ac:dyDescent="0.3">
      <c r="A1467" s="18">
        <v>45163</v>
      </c>
      <c r="B1467" s="19" t="s">
        <v>15</v>
      </c>
      <c r="C1467" s="20" t="s">
        <v>9</v>
      </c>
      <c r="D1467" s="21">
        <v>311.35000000000002</v>
      </c>
      <c r="E1467" s="21">
        <v>74.650000000000006</v>
      </c>
      <c r="F1467" s="22">
        <v>3</v>
      </c>
      <c r="G1467" s="20" t="s">
        <v>17</v>
      </c>
      <c r="H1467" s="20" t="s">
        <v>1472</v>
      </c>
      <c r="I1467" s="23">
        <f t="shared" si="44"/>
        <v>103.78333333333335</v>
      </c>
      <c r="J1467" s="28">
        <f t="shared" si="45"/>
        <v>0</v>
      </c>
    </row>
    <row r="1468" spans="1:10" ht="15.75" customHeight="1" x14ac:dyDescent="0.3">
      <c r="A1468" s="18">
        <v>45060</v>
      </c>
      <c r="B1468" s="19" t="s">
        <v>15</v>
      </c>
      <c r="C1468" s="20" t="s">
        <v>9</v>
      </c>
      <c r="D1468" s="21">
        <v>432.2</v>
      </c>
      <c r="E1468" s="21">
        <v>99.98</v>
      </c>
      <c r="F1468" s="22">
        <v>12</v>
      </c>
      <c r="G1468" s="20" t="s">
        <v>17</v>
      </c>
      <c r="H1468" s="20" t="s">
        <v>1473</v>
      </c>
      <c r="I1468" s="23">
        <f t="shared" si="44"/>
        <v>36.016666666666666</v>
      </c>
      <c r="J1468" s="28">
        <f t="shared" si="45"/>
        <v>0</v>
      </c>
    </row>
    <row r="1469" spans="1:10" ht="15.75" customHeight="1" x14ac:dyDescent="0.3">
      <c r="A1469" s="18">
        <v>45177</v>
      </c>
      <c r="B1469" s="19" t="s">
        <v>12</v>
      </c>
      <c r="C1469" s="20" t="s">
        <v>9</v>
      </c>
      <c r="D1469" s="21">
        <v>402.34</v>
      </c>
      <c r="E1469" s="21">
        <v>100.5</v>
      </c>
      <c r="F1469" s="22">
        <v>4</v>
      </c>
      <c r="G1469" s="20" t="s">
        <v>17</v>
      </c>
      <c r="H1469" s="20" t="s">
        <v>1474</v>
      </c>
      <c r="I1469" s="23">
        <f t="shared" si="44"/>
        <v>100.58499999999999</v>
      </c>
      <c r="J1469" s="28">
        <f t="shared" si="45"/>
        <v>0</v>
      </c>
    </row>
    <row r="1470" spans="1:10" ht="15.75" customHeight="1" x14ac:dyDescent="0.3">
      <c r="A1470" s="18">
        <v>45194</v>
      </c>
      <c r="B1470" s="19" t="s">
        <v>21</v>
      </c>
      <c r="C1470" s="20" t="s">
        <v>13</v>
      </c>
      <c r="D1470" s="21">
        <v>22.66</v>
      </c>
      <c r="E1470" s="21">
        <v>10.32</v>
      </c>
      <c r="F1470" s="22">
        <v>0</v>
      </c>
      <c r="G1470" s="20" t="s">
        <v>10</v>
      </c>
      <c r="H1470" s="20" t="s">
        <v>1475</v>
      </c>
      <c r="I1470" s="23">
        <f t="shared" si="44"/>
        <v>0</v>
      </c>
      <c r="J1470" s="28">
        <f t="shared" si="45"/>
        <v>1</v>
      </c>
    </row>
    <row r="1471" spans="1:10" ht="15.75" customHeight="1" x14ac:dyDescent="0.3">
      <c r="A1471" s="18">
        <v>45066</v>
      </c>
      <c r="B1471" s="19" t="s">
        <v>12</v>
      </c>
      <c r="C1471" s="20" t="s">
        <v>16</v>
      </c>
      <c r="D1471" s="21">
        <v>326.04000000000002</v>
      </c>
      <c r="E1471" s="21">
        <v>121.26</v>
      </c>
      <c r="F1471" s="22">
        <v>5</v>
      </c>
      <c r="G1471" s="20" t="s">
        <v>17</v>
      </c>
      <c r="H1471" s="20" t="s">
        <v>1476</v>
      </c>
      <c r="I1471" s="23">
        <f t="shared" si="44"/>
        <v>65.207999999999998</v>
      </c>
      <c r="J1471" s="28">
        <f t="shared" si="45"/>
        <v>0</v>
      </c>
    </row>
    <row r="1472" spans="1:10" ht="15.75" customHeight="1" x14ac:dyDescent="0.3">
      <c r="A1472" s="18">
        <v>44941</v>
      </c>
      <c r="B1472" s="19" t="s">
        <v>15</v>
      </c>
      <c r="C1472" s="20" t="s">
        <v>9</v>
      </c>
      <c r="D1472" s="21">
        <v>19.13</v>
      </c>
      <c r="E1472" s="21">
        <v>10.19</v>
      </c>
      <c r="F1472" s="22">
        <v>0</v>
      </c>
      <c r="G1472" s="20" t="s">
        <v>10</v>
      </c>
      <c r="H1472" s="20" t="s">
        <v>1477</v>
      </c>
      <c r="I1472" s="23">
        <f t="shared" si="44"/>
        <v>0</v>
      </c>
      <c r="J1472" s="28">
        <f t="shared" si="45"/>
        <v>1</v>
      </c>
    </row>
    <row r="1473" spans="1:10" ht="15.75" customHeight="1" x14ac:dyDescent="0.3">
      <c r="A1473" s="18">
        <v>45034</v>
      </c>
      <c r="B1473" s="19" t="s">
        <v>8</v>
      </c>
      <c r="C1473" s="20" t="s">
        <v>13</v>
      </c>
      <c r="D1473" s="21">
        <v>80.459999999999994</v>
      </c>
      <c r="E1473" s="21">
        <v>72.900000000000006</v>
      </c>
      <c r="F1473" s="22">
        <v>2</v>
      </c>
      <c r="G1473" s="20" t="s">
        <v>17</v>
      </c>
      <c r="H1473" s="20" t="s">
        <v>1478</v>
      </c>
      <c r="I1473" s="23">
        <f t="shared" si="44"/>
        <v>40.229999999999997</v>
      </c>
      <c r="J1473" s="28">
        <f t="shared" si="45"/>
        <v>0</v>
      </c>
    </row>
    <row r="1474" spans="1:10" ht="15.75" customHeight="1" x14ac:dyDescent="0.3">
      <c r="A1474" s="18">
        <v>45170</v>
      </c>
      <c r="B1474" s="19" t="s">
        <v>12</v>
      </c>
      <c r="C1474" s="20" t="s">
        <v>38</v>
      </c>
      <c r="D1474" s="21">
        <v>78.27</v>
      </c>
      <c r="E1474" s="21">
        <v>19.989999999999998</v>
      </c>
      <c r="F1474" s="22">
        <v>1</v>
      </c>
      <c r="G1474" s="20" t="s">
        <v>10</v>
      </c>
      <c r="H1474" s="20" t="s">
        <v>1479</v>
      </c>
      <c r="I1474" s="23">
        <f t="shared" ref="I1474:I1537" si="46">IF(F1474=0, 0, D1474/F1474)</f>
        <v>78.27</v>
      </c>
      <c r="J1474" s="28">
        <f t="shared" si="45"/>
        <v>1</v>
      </c>
    </row>
    <row r="1475" spans="1:10" ht="15.75" customHeight="1" x14ac:dyDescent="0.3">
      <c r="A1475" s="18">
        <v>45238</v>
      </c>
      <c r="B1475" s="19" t="s">
        <v>8</v>
      </c>
      <c r="C1475" s="20" t="s">
        <v>23</v>
      </c>
      <c r="D1475" s="21">
        <v>87.06</v>
      </c>
      <c r="E1475" s="21">
        <v>64.47</v>
      </c>
      <c r="F1475" s="22">
        <v>2</v>
      </c>
      <c r="G1475" s="20" t="s">
        <v>10</v>
      </c>
      <c r="H1475" s="20" t="s">
        <v>1480</v>
      </c>
      <c r="I1475" s="23">
        <f t="shared" si="46"/>
        <v>43.53</v>
      </c>
      <c r="J1475" s="28">
        <f t="shared" ref="J1475:J1538" si="47">IF(G1475="Returning", 1, 0)</f>
        <v>1</v>
      </c>
    </row>
    <row r="1476" spans="1:10" ht="15.75" customHeight="1" x14ac:dyDescent="0.3">
      <c r="A1476" s="18">
        <v>45254</v>
      </c>
      <c r="B1476" s="19" t="s">
        <v>21</v>
      </c>
      <c r="C1476" s="20" t="s">
        <v>38</v>
      </c>
      <c r="D1476" s="21">
        <v>63.72</v>
      </c>
      <c r="E1476" s="21">
        <v>16.170000000000002</v>
      </c>
      <c r="F1476" s="22">
        <v>2</v>
      </c>
      <c r="G1476" s="20" t="s">
        <v>10</v>
      </c>
      <c r="H1476" s="20" t="s">
        <v>1481</v>
      </c>
      <c r="I1476" s="23">
        <f t="shared" si="46"/>
        <v>31.86</v>
      </c>
      <c r="J1476" s="28">
        <f t="shared" si="47"/>
        <v>1</v>
      </c>
    </row>
    <row r="1477" spans="1:10" ht="15.75" customHeight="1" x14ac:dyDescent="0.3">
      <c r="A1477" s="18">
        <v>45266</v>
      </c>
      <c r="B1477" s="19" t="s">
        <v>8</v>
      </c>
      <c r="C1477" s="20" t="s">
        <v>38</v>
      </c>
      <c r="D1477" s="21">
        <v>390.89</v>
      </c>
      <c r="E1477" s="21">
        <v>151.04</v>
      </c>
      <c r="F1477" s="22">
        <v>10</v>
      </c>
      <c r="G1477" s="20" t="s">
        <v>10</v>
      </c>
      <c r="H1477" s="20" t="s">
        <v>1482</v>
      </c>
      <c r="I1477" s="23">
        <f t="shared" si="46"/>
        <v>39.088999999999999</v>
      </c>
      <c r="J1477" s="28">
        <f t="shared" si="47"/>
        <v>1</v>
      </c>
    </row>
    <row r="1478" spans="1:10" ht="15.75" customHeight="1" x14ac:dyDescent="0.3">
      <c r="A1478" s="18">
        <v>45266</v>
      </c>
      <c r="B1478" s="19" t="s">
        <v>21</v>
      </c>
      <c r="C1478" s="20" t="s">
        <v>23</v>
      </c>
      <c r="D1478" s="21">
        <v>193.68</v>
      </c>
      <c r="E1478" s="21">
        <v>57.31</v>
      </c>
      <c r="F1478" s="22">
        <v>4</v>
      </c>
      <c r="G1478" s="20" t="s">
        <v>17</v>
      </c>
      <c r="H1478" s="20" t="s">
        <v>1483</v>
      </c>
      <c r="I1478" s="23">
        <f t="shared" si="46"/>
        <v>48.42</v>
      </c>
      <c r="J1478" s="28">
        <f t="shared" si="47"/>
        <v>0</v>
      </c>
    </row>
    <row r="1479" spans="1:10" ht="15.75" customHeight="1" x14ac:dyDescent="0.3">
      <c r="A1479" s="18">
        <v>45185</v>
      </c>
      <c r="B1479" s="19" t="s">
        <v>12</v>
      </c>
      <c r="C1479" s="20" t="s">
        <v>9</v>
      </c>
      <c r="D1479" s="21">
        <v>410.02</v>
      </c>
      <c r="E1479" s="21">
        <v>262.38</v>
      </c>
      <c r="F1479" s="22">
        <v>36</v>
      </c>
      <c r="G1479" s="20" t="s">
        <v>10</v>
      </c>
      <c r="H1479" s="20" t="s">
        <v>1484</v>
      </c>
      <c r="I1479" s="23">
        <f t="shared" si="46"/>
        <v>11.389444444444443</v>
      </c>
      <c r="J1479" s="28">
        <f t="shared" si="47"/>
        <v>1</v>
      </c>
    </row>
    <row r="1480" spans="1:10" ht="15.75" customHeight="1" x14ac:dyDescent="0.3">
      <c r="A1480" s="18">
        <v>44987</v>
      </c>
      <c r="B1480" s="19" t="s">
        <v>15</v>
      </c>
      <c r="C1480" s="20" t="s">
        <v>23</v>
      </c>
      <c r="D1480" s="21">
        <v>408.16</v>
      </c>
      <c r="E1480" s="21">
        <v>100.08</v>
      </c>
      <c r="F1480" s="22">
        <v>8</v>
      </c>
      <c r="G1480" s="20" t="s">
        <v>10</v>
      </c>
      <c r="H1480" s="20" t="s">
        <v>1485</v>
      </c>
      <c r="I1480" s="23">
        <f t="shared" si="46"/>
        <v>51.02</v>
      </c>
      <c r="J1480" s="28">
        <f t="shared" si="47"/>
        <v>1</v>
      </c>
    </row>
    <row r="1481" spans="1:10" ht="15.75" customHeight="1" x14ac:dyDescent="0.3">
      <c r="A1481" s="18">
        <v>44941</v>
      </c>
      <c r="B1481" s="19" t="s">
        <v>15</v>
      </c>
      <c r="C1481" s="20" t="s">
        <v>16</v>
      </c>
      <c r="D1481" s="21">
        <v>390.32</v>
      </c>
      <c r="E1481" s="21">
        <v>142.27000000000001</v>
      </c>
      <c r="F1481" s="22">
        <v>6</v>
      </c>
      <c r="G1481" s="20" t="s">
        <v>10</v>
      </c>
      <c r="H1481" s="20" t="s">
        <v>1486</v>
      </c>
      <c r="I1481" s="23">
        <f t="shared" si="46"/>
        <v>65.053333333333327</v>
      </c>
      <c r="J1481" s="28">
        <f t="shared" si="47"/>
        <v>1</v>
      </c>
    </row>
    <row r="1482" spans="1:10" ht="15.75" customHeight="1" x14ac:dyDescent="0.3">
      <c r="A1482" s="18">
        <v>45258</v>
      </c>
      <c r="B1482" s="19" t="s">
        <v>12</v>
      </c>
      <c r="C1482" s="20" t="s">
        <v>9</v>
      </c>
      <c r="D1482" s="21">
        <v>45.7</v>
      </c>
      <c r="E1482" s="21">
        <v>16.260000000000002</v>
      </c>
      <c r="F1482" s="22">
        <v>0</v>
      </c>
      <c r="G1482" s="20" t="s">
        <v>17</v>
      </c>
      <c r="H1482" s="20" t="s">
        <v>1487</v>
      </c>
      <c r="I1482" s="23">
        <f t="shared" si="46"/>
        <v>0</v>
      </c>
      <c r="J1482" s="28">
        <f t="shared" si="47"/>
        <v>0</v>
      </c>
    </row>
    <row r="1483" spans="1:10" ht="15.75" customHeight="1" x14ac:dyDescent="0.3">
      <c r="A1483" s="18">
        <v>44990</v>
      </c>
      <c r="B1483" s="19" t="s">
        <v>8</v>
      </c>
      <c r="C1483" s="20" t="s">
        <v>16</v>
      </c>
      <c r="D1483" s="21">
        <v>187.66</v>
      </c>
      <c r="E1483" s="21">
        <v>38.21</v>
      </c>
      <c r="F1483" s="22">
        <v>2</v>
      </c>
      <c r="G1483" s="20" t="s">
        <v>10</v>
      </c>
      <c r="H1483" s="20" t="s">
        <v>1488</v>
      </c>
      <c r="I1483" s="23">
        <f t="shared" si="46"/>
        <v>93.83</v>
      </c>
      <c r="J1483" s="28">
        <f t="shared" si="47"/>
        <v>1</v>
      </c>
    </row>
    <row r="1484" spans="1:10" ht="15.75" customHeight="1" x14ac:dyDescent="0.3">
      <c r="A1484" s="18">
        <v>44977</v>
      </c>
      <c r="B1484" s="19" t="s">
        <v>15</v>
      </c>
      <c r="C1484" s="20" t="s">
        <v>26</v>
      </c>
      <c r="D1484" s="21">
        <v>204.16</v>
      </c>
      <c r="E1484" s="21">
        <v>141.66999999999999</v>
      </c>
      <c r="F1484" s="22">
        <v>3</v>
      </c>
      <c r="G1484" s="20" t="s">
        <v>17</v>
      </c>
      <c r="H1484" s="20" t="s">
        <v>1489</v>
      </c>
      <c r="I1484" s="23">
        <f t="shared" si="46"/>
        <v>68.053333333333327</v>
      </c>
      <c r="J1484" s="28">
        <f t="shared" si="47"/>
        <v>0</v>
      </c>
    </row>
    <row r="1485" spans="1:10" ht="15.75" customHeight="1" x14ac:dyDescent="0.3">
      <c r="A1485" s="18">
        <v>45198</v>
      </c>
      <c r="B1485" s="19" t="s">
        <v>21</v>
      </c>
      <c r="C1485" s="20" t="s">
        <v>23</v>
      </c>
      <c r="D1485" s="21">
        <v>81.72</v>
      </c>
      <c r="E1485" s="21">
        <v>42.51</v>
      </c>
      <c r="F1485" s="22">
        <v>3</v>
      </c>
      <c r="G1485" s="20" t="s">
        <v>10</v>
      </c>
      <c r="H1485" s="20" t="s">
        <v>1490</v>
      </c>
      <c r="I1485" s="23">
        <f t="shared" si="46"/>
        <v>27.24</v>
      </c>
      <c r="J1485" s="28">
        <f t="shared" si="47"/>
        <v>1</v>
      </c>
    </row>
    <row r="1486" spans="1:10" ht="15.75" customHeight="1" x14ac:dyDescent="0.3">
      <c r="A1486" s="18">
        <v>45127</v>
      </c>
      <c r="B1486" s="19" t="s">
        <v>15</v>
      </c>
      <c r="C1486" s="20" t="s">
        <v>26</v>
      </c>
      <c r="D1486" s="21">
        <v>104.59</v>
      </c>
      <c r="E1486" s="21">
        <v>29.24</v>
      </c>
      <c r="F1486" s="22">
        <v>1</v>
      </c>
      <c r="G1486" s="20" t="s">
        <v>17</v>
      </c>
      <c r="H1486" s="20" t="s">
        <v>1058</v>
      </c>
      <c r="I1486" s="23">
        <f t="shared" si="46"/>
        <v>104.59</v>
      </c>
      <c r="J1486" s="28">
        <f t="shared" si="47"/>
        <v>0</v>
      </c>
    </row>
    <row r="1487" spans="1:10" ht="15.75" customHeight="1" x14ac:dyDescent="0.3">
      <c r="A1487" s="18">
        <v>45224</v>
      </c>
      <c r="B1487" s="19" t="s">
        <v>15</v>
      </c>
      <c r="C1487" s="20" t="s">
        <v>9</v>
      </c>
      <c r="D1487" s="21">
        <v>107.5</v>
      </c>
      <c r="E1487" s="21">
        <v>61.61</v>
      </c>
      <c r="F1487" s="22">
        <v>2</v>
      </c>
      <c r="G1487" s="20" t="s">
        <v>10</v>
      </c>
      <c r="H1487" s="20" t="s">
        <v>1491</v>
      </c>
      <c r="I1487" s="23">
        <f t="shared" si="46"/>
        <v>53.75</v>
      </c>
      <c r="J1487" s="28">
        <f t="shared" si="47"/>
        <v>1</v>
      </c>
    </row>
    <row r="1488" spans="1:10" ht="15.75" customHeight="1" x14ac:dyDescent="0.3">
      <c r="A1488" s="18">
        <v>45167</v>
      </c>
      <c r="B1488" s="19" t="s">
        <v>8</v>
      </c>
      <c r="C1488" s="20" t="s">
        <v>9</v>
      </c>
      <c r="D1488" s="21">
        <v>25.03</v>
      </c>
      <c r="E1488" s="21">
        <v>15.12</v>
      </c>
      <c r="F1488" s="22">
        <v>0</v>
      </c>
      <c r="G1488" s="20" t="s">
        <v>17</v>
      </c>
      <c r="H1488" s="20" t="s">
        <v>1492</v>
      </c>
      <c r="I1488" s="23">
        <f t="shared" si="46"/>
        <v>0</v>
      </c>
      <c r="J1488" s="28">
        <f t="shared" si="47"/>
        <v>0</v>
      </c>
    </row>
    <row r="1489" spans="1:10" ht="15.75" customHeight="1" x14ac:dyDescent="0.3">
      <c r="A1489" s="18">
        <v>45002</v>
      </c>
      <c r="B1489" s="19" t="s">
        <v>15</v>
      </c>
      <c r="C1489" s="20" t="s">
        <v>13</v>
      </c>
      <c r="D1489" s="21">
        <v>437.98</v>
      </c>
      <c r="E1489" s="21">
        <v>105.65</v>
      </c>
      <c r="F1489" s="22">
        <v>9</v>
      </c>
      <c r="G1489" s="20" t="s">
        <v>17</v>
      </c>
      <c r="H1489" s="20" t="s">
        <v>1493</v>
      </c>
      <c r="I1489" s="23">
        <f t="shared" si="46"/>
        <v>48.664444444444449</v>
      </c>
      <c r="J1489" s="28">
        <f t="shared" si="47"/>
        <v>0</v>
      </c>
    </row>
    <row r="1490" spans="1:10" ht="15.75" customHeight="1" x14ac:dyDescent="0.3">
      <c r="A1490" s="18">
        <v>45128</v>
      </c>
      <c r="B1490" s="19" t="s">
        <v>12</v>
      </c>
      <c r="C1490" s="20" t="s">
        <v>13</v>
      </c>
      <c r="D1490" s="21">
        <v>258.69</v>
      </c>
      <c r="E1490" s="21">
        <v>125.33</v>
      </c>
      <c r="F1490" s="22">
        <v>4</v>
      </c>
      <c r="G1490" s="20" t="s">
        <v>17</v>
      </c>
      <c r="H1490" s="20" t="s">
        <v>1494</v>
      </c>
      <c r="I1490" s="23">
        <f t="shared" si="46"/>
        <v>64.672499999999999</v>
      </c>
      <c r="J1490" s="28">
        <f t="shared" si="47"/>
        <v>0</v>
      </c>
    </row>
    <row r="1491" spans="1:10" ht="15.75" customHeight="1" x14ac:dyDescent="0.3">
      <c r="A1491" s="18">
        <v>45044</v>
      </c>
      <c r="B1491" s="19" t="s">
        <v>8</v>
      </c>
      <c r="C1491" s="20" t="s">
        <v>9</v>
      </c>
      <c r="D1491" s="21">
        <v>272.73</v>
      </c>
      <c r="E1491" s="21">
        <v>138.01</v>
      </c>
      <c r="F1491" s="22">
        <v>14</v>
      </c>
      <c r="G1491" s="20" t="s">
        <v>10</v>
      </c>
      <c r="H1491" s="20" t="s">
        <v>1495</v>
      </c>
      <c r="I1491" s="23">
        <f t="shared" si="46"/>
        <v>19.480714285714289</v>
      </c>
      <c r="J1491" s="28">
        <f t="shared" si="47"/>
        <v>1</v>
      </c>
    </row>
    <row r="1492" spans="1:10" ht="15.75" customHeight="1" x14ac:dyDescent="0.3">
      <c r="A1492" s="18">
        <v>45124</v>
      </c>
      <c r="B1492" s="19" t="s">
        <v>8</v>
      </c>
      <c r="C1492" s="20" t="s">
        <v>23</v>
      </c>
      <c r="D1492" s="21">
        <v>222.53</v>
      </c>
      <c r="E1492" s="21">
        <v>54.56</v>
      </c>
      <c r="F1492" s="22">
        <v>8</v>
      </c>
      <c r="G1492" s="20" t="s">
        <v>10</v>
      </c>
      <c r="H1492" s="20" t="s">
        <v>1496</v>
      </c>
      <c r="I1492" s="23">
        <f t="shared" si="46"/>
        <v>27.81625</v>
      </c>
      <c r="J1492" s="28">
        <f t="shared" si="47"/>
        <v>1</v>
      </c>
    </row>
    <row r="1493" spans="1:10" ht="15.75" customHeight="1" x14ac:dyDescent="0.3">
      <c r="A1493" s="18">
        <v>44944</v>
      </c>
      <c r="B1493" s="19" t="s">
        <v>12</v>
      </c>
      <c r="C1493" s="20" t="s">
        <v>13</v>
      </c>
      <c r="D1493" s="21">
        <v>250</v>
      </c>
      <c r="E1493" s="21">
        <v>221.66</v>
      </c>
      <c r="F1493" s="22">
        <v>3</v>
      </c>
      <c r="G1493" s="20" t="s">
        <v>10</v>
      </c>
      <c r="H1493" s="20" t="s">
        <v>1497</v>
      </c>
      <c r="I1493" s="23">
        <f t="shared" si="46"/>
        <v>83.333333333333329</v>
      </c>
      <c r="J1493" s="28">
        <f t="shared" si="47"/>
        <v>1</v>
      </c>
    </row>
    <row r="1494" spans="1:10" ht="15.75" customHeight="1" x14ac:dyDescent="0.3">
      <c r="A1494" s="18">
        <v>45254</v>
      </c>
      <c r="B1494" s="19" t="s">
        <v>8</v>
      </c>
      <c r="C1494" s="20" t="s">
        <v>9</v>
      </c>
      <c r="D1494" s="21">
        <v>138.16999999999999</v>
      </c>
      <c r="E1494" s="21">
        <v>31.5</v>
      </c>
      <c r="F1494" s="22">
        <v>8</v>
      </c>
      <c r="G1494" s="20" t="s">
        <v>10</v>
      </c>
      <c r="H1494" s="20" t="s">
        <v>1498</v>
      </c>
      <c r="I1494" s="23">
        <f t="shared" si="46"/>
        <v>17.271249999999998</v>
      </c>
      <c r="J1494" s="28">
        <f t="shared" si="47"/>
        <v>1</v>
      </c>
    </row>
    <row r="1495" spans="1:10" ht="15.75" customHeight="1" x14ac:dyDescent="0.3">
      <c r="A1495" s="18">
        <v>45034</v>
      </c>
      <c r="B1495" s="19" t="s">
        <v>12</v>
      </c>
      <c r="C1495" s="20" t="s">
        <v>38</v>
      </c>
      <c r="D1495" s="21">
        <v>259.60000000000002</v>
      </c>
      <c r="E1495" s="21">
        <v>182.72</v>
      </c>
      <c r="F1495" s="22">
        <v>4</v>
      </c>
      <c r="G1495" s="20" t="s">
        <v>10</v>
      </c>
      <c r="H1495" s="20" t="s">
        <v>1499</v>
      </c>
      <c r="I1495" s="23">
        <f t="shared" si="46"/>
        <v>64.900000000000006</v>
      </c>
      <c r="J1495" s="28">
        <f t="shared" si="47"/>
        <v>1</v>
      </c>
    </row>
    <row r="1496" spans="1:10" ht="15.75" customHeight="1" x14ac:dyDescent="0.3">
      <c r="A1496" s="18">
        <v>44995</v>
      </c>
      <c r="B1496" s="19" t="s">
        <v>12</v>
      </c>
      <c r="C1496" s="20" t="s">
        <v>38</v>
      </c>
      <c r="D1496" s="21">
        <v>82.69</v>
      </c>
      <c r="E1496" s="21">
        <v>28.72</v>
      </c>
      <c r="F1496" s="22">
        <v>2</v>
      </c>
      <c r="G1496" s="20" t="s">
        <v>10</v>
      </c>
      <c r="H1496" s="20" t="s">
        <v>1500</v>
      </c>
      <c r="I1496" s="23">
        <f t="shared" si="46"/>
        <v>41.344999999999999</v>
      </c>
      <c r="J1496" s="28">
        <f t="shared" si="47"/>
        <v>1</v>
      </c>
    </row>
    <row r="1497" spans="1:10" ht="15.75" customHeight="1" x14ac:dyDescent="0.3">
      <c r="A1497" s="18">
        <v>45117</v>
      </c>
      <c r="B1497" s="19" t="s">
        <v>8</v>
      </c>
      <c r="C1497" s="20" t="s">
        <v>38</v>
      </c>
      <c r="D1497" s="21">
        <v>431.55</v>
      </c>
      <c r="E1497" s="21">
        <v>113.01</v>
      </c>
      <c r="F1497" s="22">
        <v>7</v>
      </c>
      <c r="G1497" s="20" t="s">
        <v>10</v>
      </c>
      <c r="H1497" s="20" t="s">
        <v>1501</v>
      </c>
      <c r="I1497" s="23">
        <f t="shared" si="46"/>
        <v>61.65</v>
      </c>
      <c r="J1497" s="28">
        <f t="shared" si="47"/>
        <v>1</v>
      </c>
    </row>
    <row r="1498" spans="1:10" ht="15.75" customHeight="1" x14ac:dyDescent="0.3">
      <c r="A1498" s="18">
        <v>45113</v>
      </c>
      <c r="B1498" s="19" t="s">
        <v>15</v>
      </c>
      <c r="C1498" s="20" t="s">
        <v>38</v>
      </c>
      <c r="D1498" s="21">
        <v>56.99</v>
      </c>
      <c r="E1498" s="21">
        <v>14.07</v>
      </c>
      <c r="F1498" s="22">
        <v>1</v>
      </c>
      <c r="G1498" s="20" t="s">
        <v>17</v>
      </c>
      <c r="H1498" s="20" t="s">
        <v>1502</v>
      </c>
      <c r="I1498" s="23">
        <f t="shared" si="46"/>
        <v>56.99</v>
      </c>
      <c r="J1498" s="28">
        <f t="shared" si="47"/>
        <v>0</v>
      </c>
    </row>
    <row r="1499" spans="1:10" ht="15.75" customHeight="1" x14ac:dyDescent="0.3">
      <c r="A1499" s="18">
        <v>45092</v>
      </c>
      <c r="B1499" s="19" t="s">
        <v>8</v>
      </c>
      <c r="C1499" s="20" t="s">
        <v>9</v>
      </c>
      <c r="D1499" s="21">
        <v>181.74</v>
      </c>
      <c r="E1499" s="21">
        <v>37.5</v>
      </c>
      <c r="F1499" s="22">
        <v>4</v>
      </c>
      <c r="G1499" s="20" t="s">
        <v>17</v>
      </c>
      <c r="H1499" s="20" t="s">
        <v>1503</v>
      </c>
      <c r="I1499" s="23">
        <f t="shared" si="46"/>
        <v>45.435000000000002</v>
      </c>
      <c r="J1499" s="28">
        <f t="shared" si="47"/>
        <v>0</v>
      </c>
    </row>
    <row r="1500" spans="1:10" ht="15.75" customHeight="1" x14ac:dyDescent="0.3">
      <c r="A1500" s="18">
        <v>45028</v>
      </c>
      <c r="B1500" s="19" t="s">
        <v>12</v>
      </c>
      <c r="C1500" s="20" t="s">
        <v>16</v>
      </c>
      <c r="D1500" s="21">
        <v>298.87</v>
      </c>
      <c r="E1500" s="21">
        <v>108.65</v>
      </c>
      <c r="F1500" s="22">
        <v>4</v>
      </c>
      <c r="G1500" s="20" t="s">
        <v>17</v>
      </c>
      <c r="H1500" s="20" t="s">
        <v>1504</v>
      </c>
      <c r="I1500" s="23">
        <f t="shared" si="46"/>
        <v>74.717500000000001</v>
      </c>
      <c r="J1500" s="28">
        <f t="shared" si="47"/>
        <v>0</v>
      </c>
    </row>
    <row r="1501" spans="1:10" ht="15.75" customHeight="1" x14ac:dyDescent="0.3">
      <c r="A1501" s="18">
        <v>45276</v>
      </c>
      <c r="B1501" s="19" t="s">
        <v>8</v>
      </c>
      <c r="C1501" s="20" t="s">
        <v>38</v>
      </c>
      <c r="D1501" s="21">
        <v>227.49</v>
      </c>
      <c r="E1501" s="21">
        <v>50.68</v>
      </c>
      <c r="F1501" s="22">
        <v>3</v>
      </c>
      <c r="G1501" s="20" t="s">
        <v>17</v>
      </c>
      <c r="H1501" s="20" t="s">
        <v>1505</v>
      </c>
      <c r="I1501" s="23">
        <f t="shared" si="46"/>
        <v>75.83</v>
      </c>
      <c r="J1501" s="28">
        <f t="shared" si="47"/>
        <v>0</v>
      </c>
    </row>
    <row r="1502" spans="1:10" ht="15.75" customHeight="1" x14ac:dyDescent="0.3">
      <c r="A1502" s="18">
        <v>45139</v>
      </c>
      <c r="B1502" s="19" t="s">
        <v>8</v>
      </c>
      <c r="C1502" s="20" t="s">
        <v>26</v>
      </c>
      <c r="D1502" s="21">
        <v>474.32</v>
      </c>
      <c r="E1502" s="21">
        <v>109.66</v>
      </c>
      <c r="F1502" s="22">
        <v>4</v>
      </c>
      <c r="G1502" s="20" t="s">
        <v>17</v>
      </c>
      <c r="H1502" s="20" t="s">
        <v>1506</v>
      </c>
      <c r="I1502" s="23">
        <f t="shared" si="46"/>
        <v>118.58</v>
      </c>
      <c r="J1502" s="28">
        <f t="shared" si="47"/>
        <v>0</v>
      </c>
    </row>
    <row r="1503" spans="1:10" ht="15.75" customHeight="1" x14ac:dyDescent="0.3">
      <c r="A1503" s="18">
        <v>44949</v>
      </c>
      <c r="B1503" s="19" t="s">
        <v>8</v>
      </c>
      <c r="C1503" s="20" t="s">
        <v>38</v>
      </c>
      <c r="D1503" s="21">
        <v>241.36</v>
      </c>
      <c r="E1503" s="21">
        <v>75.7</v>
      </c>
      <c r="F1503" s="22">
        <v>6</v>
      </c>
      <c r="G1503" s="20" t="s">
        <v>10</v>
      </c>
      <c r="H1503" s="20" t="s">
        <v>1507</v>
      </c>
      <c r="I1503" s="23">
        <f t="shared" si="46"/>
        <v>40.226666666666667</v>
      </c>
      <c r="J1503" s="28">
        <f t="shared" si="47"/>
        <v>1</v>
      </c>
    </row>
    <row r="1504" spans="1:10" ht="15.75" customHeight="1" x14ac:dyDescent="0.3">
      <c r="A1504" s="18">
        <v>45261</v>
      </c>
      <c r="B1504" s="19" t="s">
        <v>15</v>
      </c>
      <c r="C1504" s="20" t="s">
        <v>26</v>
      </c>
      <c r="D1504" s="21">
        <v>216.76</v>
      </c>
      <c r="E1504" s="21">
        <v>49.34</v>
      </c>
      <c r="F1504" s="22">
        <v>4</v>
      </c>
      <c r="G1504" s="20" t="s">
        <v>17</v>
      </c>
      <c r="H1504" s="20" t="s">
        <v>1508</v>
      </c>
      <c r="I1504" s="23">
        <f t="shared" si="46"/>
        <v>54.19</v>
      </c>
      <c r="J1504" s="28">
        <f t="shared" si="47"/>
        <v>0</v>
      </c>
    </row>
    <row r="1505" spans="1:10" ht="15.75" customHeight="1" x14ac:dyDescent="0.3">
      <c r="A1505" s="18">
        <v>45082</v>
      </c>
      <c r="B1505" s="19" t="s">
        <v>8</v>
      </c>
      <c r="C1505" s="20" t="s">
        <v>9</v>
      </c>
      <c r="D1505" s="21">
        <v>169.27</v>
      </c>
      <c r="E1505" s="21">
        <v>74.569999999999993</v>
      </c>
      <c r="F1505" s="22">
        <v>1</v>
      </c>
      <c r="G1505" s="20" t="s">
        <v>17</v>
      </c>
      <c r="H1505" s="20" t="s">
        <v>1509</v>
      </c>
      <c r="I1505" s="23">
        <f t="shared" si="46"/>
        <v>169.27</v>
      </c>
      <c r="J1505" s="28">
        <f t="shared" si="47"/>
        <v>0</v>
      </c>
    </row>
    <row r="1506" spans="1:10" ht="15.75" customHeight="1" x14ac:dyDescent="0.3">
      <c r="A1506" s="18">
        <v>45031</v>
      </c>
      <c r="B1506" s="19" t="s">
        <v>15</v>
      </c>
      <c r="C1506" s="20" t="s">
        <v>38</v>
      </c>
      <c r="D1506" s="21">
        <v>296.79000000000002</v>
      </c>
      <c r="E1506" s="21">
        <v>64.16</v>
      </c>
      <c r="F1506" s="22">
        <v>5</v>
      </c>
      <c r="G1506" s="20" t="s">
        <v>17</v>
      </c>
      <c r="H1506" s="20" t="s">
        <v>1510</v>
      </c>
      <c r="I1506" s="23">
        <f t="shared" si="46"/>
        <v>59.358000000000004</v>
      </c>
      <c r="J1506" s="28">
        <f t="shared" si="47"/>
        <v>0</v>
      </c>
    </row>
    <row r="1507" spans="1:10" ht="15.75" customHeight="1" x14ac:dyDescent="0.3">
      <c r="A1507" s="18">
        <v>45148</v>
      </c>
      <c r="B1507" s="19" t="s">
        <v>21</v>
      </c>
      <c r="C1507" s="20" t="s">
        <v>38</v>
      </c>
      <c r="D1507" s="21">
        <v>459.48</v>
      </c>
      <c r="E1507" s="21">
        <v>124.95</v>
      </c>
      <c r="F1507" s="22">
        <v>9</v>
      </c>
      <c r="G1507" s="20" t="s">
        <v>17</v>
      </c>
      <c r="H1507" s="20" t="s">
        <v>1511</v>
      </c>
      <c r="I1507" s="23">
        <f t="shared" si="46"/>
        <v>51.053333333333335</v>
      </c>
      <c r="J1507" s="28">
        <f t="shared" si="47"/>
        <v>0</v>
      </c>
    </row>
    <row r="1508" spans="1:10" ht="15.75" customHeight="1" x14ac:dyDescent="0.3">
      <c r="A1508" s="18">
        <v>45138</v>
      </c>
      <c r="B1508" s="19" t="s">
        <v>21</v>
      </c>
      <c r="C1508" s="20" t="s">
        <v>13</v>
      </c>
      <c r="D1508" s="21">
        <v>416.71</v>
      </c>
      <c r="E1508" s="21">
        <v>304.38</v>
      </c>
      <c r="F1508" s="22">
        <v>22</v>
      </c>
      <c r="G1508" s="20" t="s">
        <v>17</v>
      </c>
      <c r="H1508" s="20" t="s">
        <v>1512</v>
      </c>
      <c r="I1508" s="23">
        <f t="shared" si="46"/>
        <v>18.941363636363636</v>
      </c>
      <c r="J1508" s="28">
        <f t="shared" si="47"/>
        <v>0</v>
      </c>
    </row>
    <row r="1509" spans="1:10" ht="15.75" customHeight="1" x14ac:dyDescent="0.3">
      <c r="A1509" s="18">
        <v>44941</v>
      </c>
      <c r="B1509" s="19" t="s">
        <v>15</v>
      </c>
      <c r="C1509" s="20" t="s">
        <v>13</v>
      </c>
      <c r="D1509" s="21">
        <v>63.81</v>
      </c>
      <c r="E1509" s="21">
        <v>13.23</v>
      </c>
      <c r="F1509" s="22">
        <v>0</v>
      </c>
      <c r="G1509" s="20" t="s">
        <v>10</v>
      </c>
      <c r="H1509" s="20" t="s">
        <v>1513</v>
      </c>
      <c r="I1509" s="23">
        <f t="shared" si="46"/>
        <v>0</v>
      </c>
      <c r="J1509" s="28">
        <f t="shared" si="47"/>
        <v>1</v>
      </c>
    </row>
    <row r="1510" spans="1:10" ht="15.75" customHeight="1" x14ac:dyDescent="0.3">
      <c r="A1510" s="18">
        <v>45157</v>
      </c>
      <c r="B1510" s="19" t="s">
        <v>15</v>
      </c>
      <c r="C1510" s="20" t="s">
        <v>26</v>
      </c>
      <c r="D1510" s="21">
        <v>167.27</v>
      </c>
      <c r="E1510" s="21">
        <v>89.98</v>
      </c>
      <c r="F1510" s="22">
        <v>6</v>
      </c>
      <c r="G1510" s="20" t="s">
        <v>17</v>
      </c>
      <c r="H1510" s="20" t="s">
        <v>1514</v>
      </c>
      <c r="I1510" s="23">
        <f t="shared" si="46"/>
        <v>27.878333333333334</v>
      </c>
      <c r="J1510" s="28">
        <f t="shared" si="47"/>
        <v>0</v>
      </c>
    </row>
    <row r="1511" spans="1:10" ht="15.75" customHeight="1" x14ac:dyDescent="0.3">
      <c r="A1511" s="18">
        <v>45250</v>
      </c>
      <c r="B1511" s="19" t="s">
        <v>21</v>
      </c>
      <c r="C1511" s="20" t="s">
        <v>23</v>
      </c>
      <c r="D1511" s="21">
        <v>61.54</v>
      </c>
      <c r="E1511" s="21">
        <v>15.38</v>
      </c>
      <c r="F1511" s="22">
        <v>0</v>
      </c>
      <c r="G1511" s="20" t="s">
        <v>10</v>
      </c>
      <c r="H1511" s="20" t="s">
        <v>1515</v>
      </c>
      <c r="I1511" s="23">
        <f t="shared" si="46"/>
        <v>0</v>
      </c>
      <c r="J1511" s="28">
        <f t="shared" si="47"/>
        <v>1</v>
      </c>
    </row>
    <row r="1512" spans="1:10" ht="15.75" customHeight="1" x14ac:dyDescent="0.3">
      <c r="A1512" s="18">
        <v>45027</v>
      </c>
      <c r="B1512" s="19" t="s">
        <v>21</v>
      </c>
      <c r="C1512" s="20" t="s">
        <v>16</v>
      </c>
      <c r="D1512" s="21">
        <v>111.72</v>
      </c>
      <c r="E1512" s="21">
        <v>81.2</v>
      </c>
      <c r="F1512" s="22">
        <v>1</v>
      </c>
      <c r="G1512" s="20" t="s">
        <v>17</v>
      </c>
      <c r="H1512" s="20" t="s">
        <v>1516</v>
      </c>
      <c r="I1512" s="23">
        <f t="shared" si="46"/>
        <v>111.72</v>
      </c>
      <c r="J1512" s="28">
        <f t="shared" si="47"/>
        <v>0</v>
      </c>
    </row>
    <row r="1513" spans="1:10" ht="15.75" customHeight="1" x14ac:dyDescent="0.3">
      <c r="A1513" s="18">
        <v>45023</v>
      </c>
      <c r="B1513" s="19" t="s">
        <v>12</v>
      </c>
      <c r="C1513" s="20" t="s">
        <v>38</v>
      </c>
      <c r="D1513" s="21">
        <v>380.85</v>
      </c>
      <c r="E1513" s="21">
        <v>79.62</v>
      </c>
      <c r="F1513" s="22">
        <v>5</v>
      </c>
      <c r="G1513" s="20" t="s">
        <v>10</v>
      </c>
      <c r="H1513" s="20" t="s">
        <v>1517</v>
      </c>
      <c r="I1513" s="23">
        <f t="shared" si="46"/>
        <v>76.17</v>
      </c>
      <c r="J1513" s="28">
        <f t="shared" si="47"/>
        <v>1</v>
      </c>
    </row>
    <row r="1514" spans="1:10" ht="15.75" customHeight="1" x14ac:dyDescent="0.3">
      <c r="A1514" s="18">
        <v>44974</v>
      </c>
      <c r="B1514" s="19" t="s">
        <v>8</v>
      </c>
      <c r="C1514" s="20" t="s">
        <v>9</v>
      </c>
      <c r="D1514" s="21">
        <v>207.34</v>
      </c>
      <c r="E1514" s="21">
        <v>103.6</v>
      </c>
      <c r="F1514" s="22">
        <v>10</v>
      </c>
      <c r="G1514" s="20" t="s">
        <v>17</v>
      </c>
      <c r="H1514" s="20" t="s">
        <v>1518</v>
      </c>
      <c r="I1514" s="23">
        <f t="shared" si="46"/>
        <v>20.734000000000002</v>
      </c>
      <c r="J1514" s="28">
        <f t="shared" si="47"/>
        <v>0</v>
      </c>
    </row>
    <row r="1515" spans="1:10" ht="15.75" customHeight="1" x14ac:dyDescent="0.3">
      <c r="A1515" s="18">
        <v>45134</v>
      </c>
      <c r="B1515" s="19" t="s">
        <v>21</v>
      </c>
      <c r="C1515" s="20" t="s">
        <v>9</v>
      </c>
      <c r="D1515" s="21">
        <v>184.57</v>
      </c>
      <c r="E1515" s="21">
        <v>79.540000000000006</v>
      </c>
      <c r="F1515" s="22">
        <v>7</v>
      </c>
      <c r="G1515" s="20" t="s">
        <v>17</v>
      </c>
      <c r="H1515" s="20" t="s">
        <v>1519</v>
      </c>
      <c r="I1515" s="23">
        <f t="shared" si="46"/>
        <v>26.367142857142856</v>
      </c>
      <c r="J1515" s="28">
        <f t="shared" si="47"/>
        <v>0</v>
      </c>
    </row>
    <row r="1516" spans="1:10" ht="15.75" customHeight="1" x14ac:dyDescent="0.3">
      <c r="A1516" s="18">
        <v>45047</v>
      </c>
      <c r="B1516" s="19" t="s">
        <v>12</v>
      </c>
      <c r="C1516" s="20" t="s">
        <v>16</v>
      </c>
      <c r="D1516" s="21">
        <v>41.83</v>
      </c>
      <c r="E1516" s="21">
        <v>26.94</v>
      </c>
      <c r="F1516" s="22">
        <v>1</v>
      </c>
      <c r="G1516" s="20" t="s">
        <v>17</v>
      </c>
      <c r="H1516" s="20" t="s">
        <v>1520</v>
      </c>
      <c r="I1516" s="23">
        <f t="shared" si="46"/>
        <v>41.83</v>
      </c>
      <c r="J1516" s="28">
        <f t="shared" si="47"/>
        <v>0</v>
      </c>
    </row>
    <row r="1517" spans="1:10" ht="15.75" customHeight="1" x14ac:dyDescent="0.3">
      <c r="A1517" s="18">
        <v>45285</v>
      </c>
      <c r="B1517" s="19" t="s">
        <v>8</v>
      </c>
      <c r="C1517" s="20" t="s">
        <v>26</v>
      </c>
      <c r="D1517" s="21">
        <v>93.77</v>
      </c>
      <c r="E1517" s="21">
        <v>21.92</v>
      </c>
      <c r="F1517" s="22">
        <v>2</v>
      </c>
      <c r="G1517" s="20" t="s">
        <v>17</v>
      </c>
      <c r="H1517" s="20" t="s">
        <v>1521</v>
      </c>
      <c r="I1517" s="23">
        <f t="shared" si="46"/>
        <v>46.884999999999998</v>
      </c>
      <c r="J1517" s="28">
        <f t="shared" si="47"/>
        <v>0</v>
      </c>
    </row>
    <row r="1518" spans="1:10" ht="15.75" customHeight="1" x14ac:dyDescent="0.3">
      <c r="A1518" s="18">
        <v>45238</v>
      </c>
      <c r="B1518" s="19" t="s">
        <v>12</v>
      </c>
      <c r="C1518" s="20" t="s">
        <v>38</v>
      </c>
      <c r="D1518" s="21">
        <v>470.98</v>
      </c>
      <c r="E1518" s="21">
        <v>112.6</v>
      </c>
      <c r="F1518" s="22">
        <v>15</v>
      </c>
      <c r="G1518" s="20" t="s">
        <v>10</v>
      </c>
      <c r="H1518" s="20" t="s">
        <v>1522</v>
      </c>
      <c r="I1518" s="23">
        <f t="shared" si="46"/>
        <v>31.398666666666667</v>
      </c>
      <c r="J1518" s="28">
        <f t="shared" si="47"/>
        <v>1</v>
      </c>
    </row>
    <row r="1519" spans="1:10" ht="15.75" customHeight="1" x14ac:dyDescent="0.3">
      <c r="A1519" s="18">
        <v>45004</v>
      </c>
      <c r="B1519" s="19" t="s">
        <v>12</v>
      </c>
      <c r="C1519" s="20" t="s">
        <v>23</v>
      </c>
      <c r="D1519" s="21">
        <v>156.47999999999999</v>
      </c>
      <c r="E1519" s="21">
        <v>39.76</v>
      </c>
      <c r="F1519" s="22">
        <v>2</v>
      </c>
      <c r="G1519" s="20" t="s">
        <v>10</v>
      </c>
      <c r="H1519" s="20" t="s">
        <v>1523</v>
      </c>
      <c r="I1519" s="23">
        <f t="shared" si="46"/>
        <v>78.239999999999995</v>
      </c>
      <c r="J1519" s="28">
        <f t="shared" si="47"/>
        <v>1</v>
      </c>
    </row>
    <row r="1520" spans="1:10" ht="15.75" customHeight="1" x14ac:dyDescent="0.3">
      <c r="A1520" s="18">
        <v>45092</v>
      </c>
      <c r="B1520" s="19" t="s">
        <v>15</v>
      </c>
      <c r="C1520" s="20" t="s">
        <v>13</v>
      </c>
      <c r="D1520" s="21">
        <v>322.72000000000003</v>
      </c>
      <c r="E1520" s="21">
        <v>232.35</v>
      </c>
      <c r="F1520" s="22">
        <v>9</v>
      </c>
      <c r="G1520" s="20" t="s">
        <v>17</v>
      </c>
      <c r="H1520" s="20" t="s">
        <v>1524</v>
      </c>
      <c r="I1520" s="23">
        <f t="shared" si="46"/>
        <v>35.857777777777784</v>
      </c>
      <c r="J1520" s="28">
        <f t="shared" si="47"/>
        <v>0</v>
      </c>
    </row>
    <row r="1521" spans="1:10" ht="15.75" customHeight="1" x14ac:dyDescent="0.3">
      <c r="A1521" s="18">
        <v>45241</v>
      </c>
      <c r="B1521" s="19" t="s">
        <v>21</v>
      </c>
      <c r="C1521" s="20" t="s">
        <v>23</v>
      </c>
      <c r="D1521" s="21">
        <v>47.48</v>
      </c>
      <c r="E1521" s="21">
        <v>21.73</v>
      </c>
      <c r="F1521" s="22">
        <v>0</v>
      </c>
      <c r="G1521" s="20" t="s">
        <v>10</v>
      </c>
      <c r="H1521" s="20" t="s">
        <v>1525</v>
      </c>
      <c r="I1521" s="23">
        <f t="shared" si="46"/>
        <v>0</v>
      </c>
      <c r="J1521" s="28">
        <f t="shared" si="47"/>
        <v>1</v>
      </c>
    </row>
    <row r="1522" spans="1:10" ht="15.75" customHeight="1" x14ac:dyDescent="0.3">
      <c r="A1522" s="18">
        <v>45086</v>
      </c>
      <c r="B1522" s="19" t="s">
        <v>21</v>
      </c>
      <c r="C1522" s="20" t="s">
        <v>26</v>
      </c>
      <c r="D1522" s="21">
        <v>372.63</v>
      </c>
      <c r="E1522" s="21">
        <v>83.01</v>
      </c>
      <c r="F1522" s="22">
        <v>8</v>
      </c>
      <c r="G1522" s="20" t="s">
        <v>10</v>
      </c>
      <c r="H1522" s="20" t="s">
        <v>1526</v>
      </c>
      <c r="I1522" s="23">
        <f t="shared" si="46"/>
        <v>46.578749999999999</v>
      </c>
      <c r="J1522" s="28">
        <f t="shared" si="47"/>
        <v>1</v>
      </c>
    </row>
    <row r="1523" spans="1:10" ht="15.75" customHeight="1" x14ac:dyDescent="0.3">
      <c r="A1523" s="18">
        <v>45272</v>
      </c>
      <c r="B1523" s="19" t="s">
        <v>15</v>
      </c>
      <c r="C1523" s="20" t="s">
        <v>13</v>
      </c>
      <c r="D1523" s="21">
        <v>466.16</v>
      </c>
      <c r="E1523" s="21">
        <v>111.56</v>
      </c>
      <c r="F1523" s="22">
        <v>12</v>
      </c>
      <c r="G1523" s="20" t="s">
        <v>17</v>
      </c>
      <c r="H1523" s="20" t="s">
        <v>1527</v>
      </c>
      <c r="I1523" s="23">
        <f t="shared" si="46"/>
        <v>38.846666666666671</v>
      </c>
      <c r="J1523" s="28">
        <f t="shared" si="47"/>
        <v>0</v>
      </c>
    </row>
    <row r="1524" spans="1:10" ht="15.75" customHeight="1" x14ac:dyDescent="0.3">
      <c r="A1524" s="18">
        <v>45200</v>
      </c>
      <c r="B1524" s="19" t="s">
        <v>15</v>
      </c>
      <c r="C1524" s="20" t="s">
        <v>16</v>
      </c>
      <c r="D1524" s="21">
        <v>30.07</v>
      </c>
      <c r="E1524" s="21">
        <v>28.62</v>
      </c>
      <c r="F1524" s="22">
        <v>0</v>
      </c>
      <c r="G1524" s="20" t="s">
        <v>17</v>
      </c>
      <c r="H1524" s="20" t="s">
        <v>1528</v>
      </c>
      <c r="I1524" s="23">
        <f t="shared" si="46"/>
        <v>0</v>
      </c>
      <c r="J1524" s="28">
        <f t="shared" si="47"/>
        <v>0</v>
      </c>
    </row>
    <row r="1525" spans="1:10" ht="15.75" customHeight="1" x14ac:dyDescent="0.3">
      <c r="A1525" s="18">
        <v>45143</v>
      </c>
      <c r="B1525" s="19" t="s">
        <v>21</v>
      </c>
      <c r="C1525" s="20" t="s">
        <v>16</v>
      </c>
      <c r="D1525" s="21">
        <v>146</v>
      </c>
      <c r="E1525" s="21">
        <v>33.32</v>
      </c>
      <c r="F1525" s="22">
        <v>3</v>
      </c>
      <c r="G1525" s="20" t="s">
        <v>10</v>
      </c>
      <c r="H1525" s="20" t="s">
        <v>1469</v>
      </c>
      <c r="I1525" s="23">
        <f t="shared" si="46"/>
        <v>48.666666666666664</v>
      </c>
      <c r="J1525" s="28">
        <f t="shared" si="47"/>
        <v>1</v>
      </c>
    </row>
    <row r="1526" spans="1:10" ht="15.75" customHeight="1" x14ac:dyDescent="0.3">
      <c r="A1526" s="18">
        <v>45236</v>
      </c>
      <c r="B1526" s="19" t="s">
        <v>12</v>
      </c>
      <c r="C1526" s="20" t="s">
        <v>9</v>
      </c>
      <c r="D1526" s="21">
        <v>109.54</v>
      </c>
      <c r="E1526" s="21">
        <v>89.58</v>
      </c>
      <c r="F1526" s="22">
        <v>1</v>
      </c>
      <c r="G1526" s="20" t="s">
        <v>10</v>
      </c>
      <c r="H1526" s="20" t="s">
        <v>1529</v>
      </c>
      <c r="I1526" s="23">
        <f t="shared" si="46"/>
        <v>109.54</v>
      </c>
      <c r="J1526" s="28">
        <f t="shared" si="47"/>
        <v>1</v>
      </c>
    </row>
    <row r="1527" spans="1:10" ht="15.75" customHeight="1" x14ac:dyDescent="0.3">
      <c r="A1527" s="18">
        <v>45195</v>
      </c>
      <c r="B1527" s="19" t="s">
        <v>8</v>
      </c>
      <c r="C1527" s="20" t="s">
        <v>13</v>
      </c>
      <c r="D1527" s="21">
        <v>305.79000000000002</v>
      </c>
      <c r="E1527" s="21">
        <v>62.22</v>
      </c>
      <c r="F1527" s="22">
        <v>5</v>
      </c>
      <c r="G1527" s="20" t="s">
        <v>10</v>
      </c>
      <c r="H1527" s="20" t="s">
        <v>1530</v>
      </c>
      <c r="I1527" s="23">
        <f t="shared" si="46"/>
        <v>61.158000000000001</v>
      </c>
      <c r="J1527" s="28">
        <f t="shared" si="47"/>
        <v>1</v>
      </c>
    </row>
    <row r="1528" spans="1:10" ht="15.75" customHeight="1" x14ac:dyDescent="0.3">
      <c r="A1528" s="18">
        <v>45099</v>
      </c>
      <c r="B1528" s="19" t="s">
        <v>8</v>
      </c>
      <c r="C1528" s="20" t="s">
        <v>26</v>
      </c>
      <c r="D1528" s="21">
        <v>186.34</v>
      </c>
      <c r="E1528" s="21">
        <v>55.42</v>
      </c>
      <c r="F1528" s="22">
        <v>2</v>
      </c>
      <c r="G1528" s="20" t="s">
        <v>10</v>
      </c>
      <c r="H1528" s="20" t="s">
        <v>1531</v>
      </c>
      <c r="I1528" s="23">
        <f t="shared" si="46"/>
        <v>93.17</v>
      </c>
      <c r="J1528" s="28">
        <f t="shared" si="47"/>
        <v>1</v>
      </c>
    </row>
    <row r="1529" spans="1:10" ht="15.75" customHeight="1" x14ac:dyDescent="0.3">
      <c r="A1529" s="18">
        <v>45001</v>
      </c>
      <c r="B1529" s="19" t="s">
        <v>12</v>
      </c>
      <c r="C1529" s="20" t="s">
        <v>9</v>
      </c>
      <c r="D1529" s="21">
        <v>143.77000000000001</v>
      </c>
      <c r="E1529" s="21">
        <v>45.93</v>
      </c>
      <c r="F1529" s="22">
        <v>1</v>
      </c>
      <c r="G1529" s="20" t="s">
        <v>10</v>
      </c>
      <c r="H1529" s="20" t="s">
        <v>1532</v>
      </c>
      <c r="I1529" s="23">
        <f t="shared" si="46"/>
        <v>143.77000000000001</v>
      </c>
      <c r="J1529" s="28">
        <f t="shared" si="47"/>
        <v>1</v>
      </c>
    </row>
    <row r="1530" spans="1:10" ht="15.75" customHeight="1" x14ac:dyDescent="0.3">
      <c r="A1530" s="18">
        <v>45010</v>
      </c>
      <c r="B1530" s="19" t="s">
        <v>8</v>
      </c>
      <c r="C1530" s="20" t="s">
        <v>9</v>
      </c>
      <c r="D1530" s="21">
        <v>282.74</v>
      </c>
      <c r="E1530" s="21">
        <v>69.790000000000006</v>
      </c>
      <c r="F1530" s="22">
        <v>6</v>
      </c>
      <c r="G1530" s="20" t="s">
        <v>10</v>
      </c>
      <c r="H1530" s="20" t="s">
        <v>1533</v>
      </c>
      <c r="I1530" s="23">
        <f t="shared" si="46"/>
        <v>47.123333333333335</v>
      </c>
      <c r="J1530" s="28">
        <f t="shared" si="47"/>
        <v>1</v>
      </c>
    </row>
    <row r="1531" spans="1:10" ht="15.75" customHeight="1" x14ac:dyDescent="0.3">
      <c r="A1531" s="18">
        <v>44953</v>
      </c>
      <c r="B1531" s="19" t="s">
        <v>12</v>
      </c>
      <c r="C1531" s="20" t="s">
        <v>9</v>
      </c>
      <c r="D1531" s="21">
        <v>349.34</v>
      </c>
      <c r="E1531" s="21">
        <v>232.94</v>
      </c>
      <c r="F1531" s="22">
        <v>8</v>
      </c>
      <c r="G1531" s="20" t="s">
        <v>17</v>
      </c>
      <c r="H1531" s="20" t="s">
        <v>1106</v>
      </c>
      <c r="I1531" s="23">
        <f t="shared" si="46"/>
        <v>43.667499999999997</v>
      </c>
      <c r="J1531" s="28">
        <f t="shared" si="47"/>
        <v>0</v>
      </c>
    </row>
    <row r="1532" spans="1:10" ht="15.75" customHeight="1" x14ac:dyDescent="0.3">
      <c r="A1532" s="18">
        <v>45106</v>
      </c>
      <c r="B1532" s="19" t="s">
        <v>15</v>
      </c>
      <c r="C1532" s="20" t="s">
        <v>9</v>
      </c>
      <c r="D1532" s="21">
        <v>87.09</v>
      </c>
      <c r="E1532" s="21">
        <v>22.49</v>
      </c>
      <c r="F1532" s="22">
        <v>7</v>
      </c>
      <c r="G1532" s="20" t="s">
        <v>17</v>
      </c>
      <c r="H1532" s="20" t="s">
        <v>1534</v>
      </c>
      <c r="I1532" s="23">
        <f t="shared" si="46"/>
        <v>12.441428571428572</v>
      </c>
      <c r="J1532" s="28">
        <f t="shared" si="47"/>
        <v>0</v>
      </c>
    </row>
    <row r="1533" spans="1:10" ht="15.75" customHeight="1" x14ac:dyDescent="0.3">
      <c r="A1533" s="18">
        <v>45213</v>
      </c>
      <c r="B1533" s="19" t="s">
        <v>8</v>
      </c>
      <c r="C1533" s="20" t="s">
        <v>26</v>
      </c>
      <c r="D1533" s="21">
        <v>272.76</v>
      </c>
      <c r="E1533" s="21">
        <v>71.48</v>
      </c>
      <c r="F1533" s="22">
        <v>6</v>
      </c>
      <c r="G1533" s="20" t="s">
        <v>10</v>
      </c>
      <c r="H1533" s="20" t="s">
        <v>1535</v>
      </c>
      <c r="I1533" s="23">
        <f t="shared" si="46"/>
        <v>45.46</v>
      </c>
      <c r="J1533" s="28">
        <f t="shared" si="47"/>
        <v>1</v>
      </c>
    </row>
    <row r="1534" spans="1:10" ht="15.75" customHeight="1" x14ac:dyDescent="0.3">
      <c r="A1534" s="18">
        <v>45242</v>
      </c>
      <c r="B1534" s="19" t="s">
        <v>8</v>
      </c>
      <c r="C1534" s="20" t="s">
        <v>26</v>
      </c>
      <c r="D1534" s="21">
        <v>405.1</v>
      </c>
      <c r="E1534" s="21">
        <v>132.96</v>
      </c>
      <c r="F1534" s="22">
        <v>4</v>
      </c>
      <c r="G1534" s="20" t="s">
        <v>10</v>
      </c>
      <c r="H1534" s="20" t="s">
        <v>1536</v>
      </c>
      <c r="I1534" s="23">
        <f t="shared" si="46"/>
        <v>101.27500000000001</v>
      </c>
      <c r="J1534" s="28">
        <f t="shared" si="47"/>
        <v>1</v>
      </c>
    </row>
    <row r="1535" spans="1:10" ht="15.75" customHeight="1" x14ac:dyDescent="0.3">
      <c r="A1535" s="18">
        <v>45230</v>
      </c>
      <c r="B1535" s="19" t="s">
        <v>8</v>
      </c>
      <c r="C1535" s="20" t="s">
        <v>26</v>
      </c>
      <c r="D1535" s="21">
        <v>242.87</v>
      </c>
      <c r="E1535" s="21">
        <v>74.94</v>
      </c>
      <c r="F1535" s="22">
        <v>4</v>
      </c>
      <c r="G1535" s="20" t="s">
        <v>17</v>
      </c>
      <c r="H1535" s="20" t="s">
        <v>1537</v>
      </c>
      <c r="I1535" s="23">
        <f t="shared" si="46"/>
        <v>60.717500000000001</v>
      </c>
      <c r="J1535" s="28">
        <f t="shared" si="47"/>
        <v>0</v>
      </c>
    </row>
    <row r="1536" spans="1:10" ht="15.75" customHeight="1" x14ac:dyDescent="0.3">
      <c r="A1536" s="18">
        <v>45133</v>
      </c>
      <c r="B1536" s="19" t="s">
        <v>12</v>
      </c>
      <c r="C1536" s="20" t="s">
        <v>23</v>
      </c>
      <c r="D1536" s="21">
        <v>115.18</v>
      </c>
      <c r="E1536" s="21">
        <v>83.05</v>
      </c>
      <c r="F1536" s="22">
        <v>7</v>
      </c>
      <c r="G1536" s="20" t="s">
        <v>10</v>
      </c>
      <c r="H1536" s="20" t="s">
        <v>1538</v>
      </c>
      <c r="I1536" s="23">
        <f t="shared" si="46"/>
        <v>16.454285714285714</v>
      </c>
      <c r="J1536" s="28">
        <f t="shared" si="47"/>
        <v>1</v>
      </c>
    </row>
    <row r="1537" spans="1:10" ht="15.75" customHeight="1" x14ac:dyDescent="0.3">
      <c r="A1537" s="18">
        <v>45163</v>
      </c>
      <c r="B1537" s="19" t="s">
        <v>12</v>
      </c>
      <c r="C1537" s="20" t="s">
        <v>9</v>
      </c>
      <c r="D1537" s="21">
        <v>358.23</v>
      </c>
      <c r="E1537" s="21">
        <v>153.09</v>
      </c>
      <c r="F1537" s="22">
        <v>14</v>
      </c>
      <c r="G1537" s="20" t="s">
        <v>17</v>
      </c>
      <c r="H1537" s="20" t="s">
        <v>1539</v>
      </c>
      <c r="I1537" s="23">
        <f t="shared" si="46"/>
        <v>25.587857142857143</v>
      </c>
      <c r="J1537" s="28">
        <f t="shared" si="47"/>
        <v>0</v>
      </c>
    </row>
    <row r="1538" spans="1:10" ht="15.75" customHeight="1" x14ac:dyDescent="0.3">
      <c r="A1538" s="18">
        <v>45200</v>
      </c>
      <c r="B1538" s="19" t="s">
        <v>8</v>
      </c>
      <c r="C1538" s="20" t="s">
        <v>38</v>
      </c>
      <c r="D1538" s="21">
        <v>262.83999999999997</v>
      </c>
      <c r="E1538" s="21">
        <v>55.11</v>
      </c>
      <c r="F1538" s="22">
        <v>15</v>
      </c>
      <c r="G1538" s="20" t="s">
        <v>17</v>
      </c>
      <c r="H1538" s="20" t="s">
        <v>1540</v>
      </c>
      <c r="I1538" s="23">
        <f t="shared" ref="I1538:I1601" si="48">IF(F1538=0, 0, D1538/F1538)</f>
        <v>17.522666666666666</v>
      </c>
      <c r="J1538" s="28">
        <f t="shared" si="47"/>
        <v>0</v>
      </c>
    </row>
    <row r="1539" spans="1:10" ht="15.75" customHeight="1" x14ac:dyDescent="0.3">
      <c r="A1539" s="18">
        <v>45154</v>
      </c>
      <c r="B1539" s="19" t="s">
        <v>8</v>
      </c>
      <c r="C1539" s="20" t="s">
        <v>9</v>
      </c>
      <c r="D1539" s="21">
        <v>259</v>
      </c>
      <c r="E1539" s="21">
        <v>237.8</v>
      </c>
      <c r="F1539" s="22">
        <v>9</v>
      </c>
      <c r="G1539" s="20" t="s">
        <v>10</v>
      </c>
      <c r="H1539" s="20" t="s">
        <v>1541</v>
      </c>
      <c r="I1539" s="23">
        <f t="shared" si="48"/>
        <v>28.777777777777779</v>
      </c>
      <c r="J1539" s="28">
        <f t="shared" ref="J1539:J1602" si="49">IF(G1539="Returning", 1, 0)</f>
        <v>1</v>
      </c>
    </row>
    <row r="1540" spans="1:10" ht="15.75" customHeight="1" x14ac:dyDescent="0.3">
      <c r="A1540" s="18">
        <v>44934</v>
      </c>
      <c r="B1540" s="19" t="s">
        <v>12</v>
      </c>
      <c r="C1540" s="20" t="s">
        <v>38</v>
      </c>
      <c r="D1540" s="21">
        <v>180.1</v>
      </c>
      <c r="E1540" s="21">
        <v>53.38</v>
      </c>
      <c r="F1540" s="22">
        <v>4</v>
      </c>
      <c r="G1540" s="20" t="s">
        <v>17</v>
      </c>
      <c r="H1540" s="20" t="s">
        <v>1542</v>
      </c>
      <c r="I1540" s="23">
        <f t="shared" si="48"/>
        <v>45.024999999999999</v>
      </c>
      <c r="J1540" s="28">
        <f t="shared" si="49"/>
        <v>0</v>
      </c>
    </row>
    <row r="1541" spans="1:10" ht="15.75" customHeight="1" x14ac:dyDescent="0.3">
      <c r="A1541" s="18">
        <v>45172</v>
      </c>
      <c r="B1541" s="19" t="s">
        <v>12</v>
      </c>
      <c r="C1541" s="20" t="s">
        <v>23</v>
      </c>
      <c r="D1541" s="21">
        <v>57.79</v>
      </c>
      <c r="E1541" s="21">
        <v>37.229999999999997</v>
      </c>
      <c r="F1541" s="22">
        <v>0</v>
      </c>
      <c r="G1541" s="20" t="s">
        <v>17</v>
      </c>
      <c r="H1541" s="20" t="s">
        <v>1543</v>
      </c>
      <c r="I1541" s="23">
        <f t="shared" si="48"/>
        <v>0</v>
      </c>
      <c r="J1541" s="28">
        <f t="shared" si="49"/>
        <v>0</v>
      </c>
    </row>
    <row r="1542" spans="1:10" ht="15.75" customHeight="1" x14ac:dyDescent="0.3">
      <c r="A1542" s="18">
        <v>44954</v>
      </c>
      <c r="B1542" s="19" t="s">
        <v>21</v>
      </c>
      <c r="C1542" s="20" t="s">
        <v>9</v>
      </c>
      <c r="D1542" s="21">
        <v>183.15</v>
      </c>
      <c r="E1542" s="21">
        <v>41.5</v>
      </c>
      <c r="F1542" s="22">
        <v>2</v>
      </c>
      <c r="G1542" s="20" t="s">
        <v>17</v>
      </c>
      <c r="H1542" s="20" t="s">
        <v>1544</v>
      </c>
      <c r="I1542" s="23">
        <f t="shared" si="48"/>
        <v>91.575000000000003</v>
      </c>
      <c r="J1542" s="28">
        <f t="shared" si="49"/>
        <v>0</v>
      </c>
    </row>
    <row r="1543" spans="1:10" ht="15.75" customHeight="1" x14ac:dyDescent="0.3">
      <c r="A1543" s="18">
        <v>45191</v>
      </c>
      <c r="B1543" s="19" t="s">
        <v>8</v>
      </c>
      <c r="C1543" s="20" t="s">
        <v>23</v>
      </c>
      <c r="D1543" s="21">
        <v>74.77</v>
      </c>
      <c r="E1543" s="21">
        <v>16.600000000000001</v>
      </c>
      <c r="F1543" s="22">
        <v>5</v>
      </c>
      <c r="G1543" s="20" t="s">
        <v>10</v>
      </c>
      <c r="H1543" s="20" t="s">
        <v>1545</v>
      </c>
      <c r="I1543" s="23">
        <f t="shared" si="48"/>
        <v>14.953999999999999</v>
      </c>
      <c r="J1543" s="28">
        <f t="shared" si="49"/>
        <v>1</v>
      </c>
    </row>
    <row r="1544" spans="1:10" ht="15.75" customHeight="1" x14ac:dyDescent="0.3">
      <c r="A1544" s="18">
        <v>44953</v>
      </c>
      <c r="B1544" s="19" t="s">
        <v>21</v>
      </c>
      <c r="C1544" s="20" t="s">
        <v>9</v>
      </c>
      <c r="D1544" s="21">
        <v>440.62</v>
      </c>
      <c r="E1544" s="21">
        <v>149.11000000000001</v>
      </c>
      <c r="F1544" s="22">
        <v>5</v>
      </c>
      <c r="G1544" s="20" t="s">
        <v>17</v>
      </c>
      <c r="H1544" s="20" t="s">
        <v>1546</v>
      </c>
      <c r="I1544" s="23">
        <f t="shared" si="48"/>
        <v>88.123999999999995</v>
      </c>
      <c r="J1544" s="28">
        <f t="shared" si="49"/>
        <v>0</v>
      </c>
    </row>
    <row r="1545" spans="1:10" ht="15.75" customHeight="1" x14ac:dyDescent="0.3">
      <c r="A1545" s="18">
        <v>45189</v>
      </c>
      <c r="B1545" s="19" t="s">
        <v>15</v>
      </c>
      <c r="C1545" s="20" t="s">
        <v>13</v>
      </c>
      <c r="D1545" s="21">
        <v>385.44</v>
      </c>
      <c r="E1545" s="21">
        <v>83.94</v>
      </c>
      <c r="F1545" s="22">
        <v>13</v>
      </c>
      <c r="G1545" s="20" t="s">
        <v>17</v>
      </c>
      <c r="H1545" s="20" t="s">
        <v>1547</v>
      </c>
      <c r="I1545" s="23">
        <f t="shared" si="48"/>
        <v>29.649230769230769</v>
      </c>
      <c r="J1545" s="28">
        <f t="shared" si="49"/>
        <v>0</v>
      </c>
    </row>
    <row r="1546" spans="1:10" ht="15.75" customHeight="1" x14ac:dyDescent="0.3">
      <c r="A1546" s="18">
        <v>45264</v>
      </c>
      <c r="B1546" s="19" t="s">
        <v>15</v>
      </c>
      <c r="C1546" s="20" t="s">
        <v>13</v>
      </c>
      <c r="D1546" s="21">
        <v>218.17</v>
      </c>
      <c r="E1546" s="21">
        <v>84.6</v>
      </c>
      <c r="F1546" s="22">
        <v>5</v>
      </c>
      <c r="G1546" s="20" t="s">
        <v>10</v>
      </c>
      <c r="H1546" s="20" t="s">
        <v>1398</v>
      </c>
      <c r="I1546" s="23">
        <f t="shared" si="48"/>
        <v>43.634</v>
      </c>
      <c r="J1546" s="28">
        <f t="shared" si="49"/>
        <v>1</v>
      </c>
    </row>
    <row r="1547" spans="1:10" ht="15.75" customHeight="1" x14ac:dyDescent="0.3">
      <c r="A1547" s="18">
        <v>45052</v>
      </c>
      <c r="B1547" s="19" t="s">
        <v>8</v>
      </c>
      <c r="C1547" s="20" t="s">
        <v>16</v>
      </c>
      <c r="D1547" s="21">
        <v>279.72000000000003</v>
      </c>
      <c r="E1547" s="21">
        <v>106.84</v>
      </c>
      <c r="F1547" s="22">
        <v>4</v>
      </c>
      <c r="G1547" s="20" t="s">
        <v>10</v>
      </c>
      <c r="H1547" s="20" t="s">
        <v>1548</v>
      </c>
      <c r="I1547" s="23">
        <f t="shared" si="48"/>
        <v>69.930000000000007</v>
      </c>
      <c r="J1547" s="28">
        <f t="shared" si="49"/>
        <v>1</v>
      </c>
    </row>
    <row r="1548" spans="1:10" ht="15.75" customHeight="1" x14ac:dyDescent="0.3">
      <c r="A1548" s="18">
        <v>45200</v>
      </c>
      <c r="B1548" s="19" t="s">
        <v>21</v>
      </c>
      <c r="C1548" s="20" t="s">
        <v>23</v>
      </c>
      <c r="D1548" s="21">
        <v>369.21</v>
      </c>
      <c r="E1548" s="21">
        <v>138.37</v>
      </c>
      <c r="F1548" s="22">
        <v>6</v>
      </c>
      <c r="G1548" s="20" t="s">
        <v>17</v>
      </c>
      <c r="H1548" s="20" t="s">
        <v>1549</v>
      </c>
      <c r="I1548" s="23">
        <f t="shared" si="48"/>
        <v>61.534999999999997</v>
      </c>
      <c r="J1548" s="28">
        <f t="shared" si="49"/>
        <v>0</v>
      </c>
    </row>
    <row r="1549" spans="1:10" ht="15.75" customHeight="1" x14ac:dyDescent="0.3">
      <c r="A1549" s="18">
        <v>45255</v>
      </c>
      <c r="B1549" s="19" t="s">
        <v>12</v>
      </c>
      <c r="C1549" s="20" t="s">
        <v>23</v>
      </c>
      <c r="D1549" s="21">
        <v>336.21</v>
      </c>
      <c r="E1549" s="21">
        <v>79.819999999999993</v>
      </c>
      <c r="F1549" s="22">
        <v>6</v>
      </c>
      <c r="G1549" s="20" t="s">
        <v>10</v>
      </c>
      <c r="H1549" s="20" t="s">
        <v>1550</v>
      </c>
      <c r="I1549" s="23">
        <f t="shared" si="48"/>
        <v>56.034999999999997</v>
      </c>
      <c r="J1549" s="28">
        <f t="shared" si="49"/>
        <v>1</v>
      </c>
    </row>
    <row r="1550" spans="1:10" ht="15.75" customHeight="1" x14ac:dyDescent="0.3">
      <c r="A1550" s="18">
        <v>45038</v>
      </c>
      <c r="B1550" s="19" t="s">
        <v>15</v>
      </c>
      <c r="C1550" s="20" t="s">
        <v>9</v>
      </c>
      <c r="D1550" s="21">
        <v>37.65</v>
      </c>
      <c r="E1550" s="21">
        <v>16.72</v>
      </c>
      <c r="F1550" s="22">
        <v>3</v>
      </c>
      <c r="G1550" s="20" t="s">
        <v>17</v>
      </c>
      <c r="H1550" s="20" t="s">
        <v>1551</v>
      </c>
      <c r="I1550" s="23">
        <f t="shared" si="48"/>
        <v>12.549999999999999</v>
      </c>
      <c r="J1550" s="28">
        <f t="shared" si="49"/>
        <v>0</v>
      </c>
    </row>
    <row r="1551" spans="1:10" ht="15.75" customHeight="1" x14ac:dyDescent="0.3">
      <c r="A1551" s="18">
        <v>45100</v>
      </c>
      <c r="B1551" s="19" t="s">
        <v>8</v>
      </c>
      <c r="C1551" s="20" t="s">
        <v>26</v>
      </c>
      <c r="D1551" s="21">
        <v>467.82</v>
      </c>
      <c r="E1551" s="21">
        <v>178.85</v>
      </c>
      <c r="F1551" s="22">
        <v>6</v>
      </c>
      <c r="G1551" s="20" t="s">
        <v>17</v>
      </c>
      <c r="H1551" s="20" t="s">
        <v>1552</v>
      </c>
      <c r="I1551" s="23">
        <f t="shared" si="48"/>
        <v>77.97</v>
      </c>
      <c r="J1551" s="28">
        <f t="shared" si="49"/>
        <v>0</v>
      </c>
    </row>
    <row r="1552" spans="1:10" ht="15.75" customHeight="1" x14ac:dyDescent="0.3">
      <c r="A1552" s="18">
        <v>45151</v>
      </c>
      <c r="B1552" s="19" t="s">
        <v>15</v>
      </c>
      <c r="C1552" s="20" t="s">
        <v>9</v>
      </c>
      <c r="D1552" s="21">
        <v>408.96</v>
      </c>
      <c r="E1552" s="21">
        <v>205.56</v>
      </c>
      <c r="F1552" s="22">
        <v>4</v>
      </c>
      <c r="G1552" s="20" t="s">
        <v>17</v>
      </c>
      <c r="H1552" s="20" t="s">
        <v>1553</v>
      </c>
      <c r="I1552" s="23">
        <f t="shared" si="48"/>
        <v>102.24</v>
      </c>
      <c r="J1552" s="28">
        <f t="shared" si="49"/>
        <v>0</v>
      </c>
    </row>
    <row r="1553" spans="1:10" ht="15.75" customHeight="1" x14ac:dyDescent="0.3">
      <c r="A1553" s="18">
        <v>44937</v>
      </c>
      <c r="B1553" s="19" t="s">
        <v>21</v>
      </c>
      <c r="C1553" s="20" t="s">
        <v>26</v>
      </c>
      <c r="D1553" s="21">
        <v>324.47000000000003</v>
      </c>
      <c r="E1553" s="21">
        <v>161.34</v>
      </c>
      <c r="F1553" s="22">
        <v>10</v>
      </c>
      <c r="G1553" s="20" t="s">
        <v>17</v>
      </c>
      <c r="H1553" s="20" t="s">
        <v>1554</v>
      </c>
      <c r="I1553" s="23">
        <f t="shared" si="48"/>
        <v>32.447000000000003</v>
      </c>
      <c r="J1553" s="28">
        <f t="shared" si="49"/>
        <v>0</v>
      </c>
    </row>
    <row r="1554" spans="1:10" ht="15.75" customHeight="1" x14ac:dyDescent="0.3">
      <c r="A1554" s="18">
        <v>45028</v>
      </c>
      <c r="B1554" s="19" t="s">
        <v>8</v>
      </c>
      <c r="C1554" s="20" t="s">
        <v>26</v>
      </c>
      <c r="D1554" s="21">
        <v>359.47</v>
      </c>
      <c r="E1554" s="21">
        <v>72.22</v>
      </c>
      <c r="F1554" s="22">
        <v>18</v>
      </c>
      <c r="G1554" s="20" t="s">
        <v>17</v>
      </c>
      <c r="H1554" s="20" t="s">
        <v>1555</v>
      </c>
      <c r="I1554" s="23">
        <f t="shared" si="48"/>
        <v>19.970555555555556</v>
      </c>
      <c r="J1554" s="28">
        <f t="shared" si="49"/>
        <v>0</v>
      </c>
    </row>
    <row r="1555" spans="1:10" ht="15.75" customHeight="1" x14ac:dyDescent="0.3">
      <c r="A1555" s="18">
        <v>45138</v>
      </c>
      <c r="B1555" s="19" t="s">
        <v>8</v>
      </c>
      <c r="C1555" s="20" t="s">
        <v>9</v>
      </c>
      <c r="D1555" s="21">
        <v>415.29</v>
      </c>
      <c r="E1555" s="21">
        <v>223.97</v>
      </c>
      <c r="F1555" s="22">
        <v>5</v>
      </c>
      <c r="G1555" s="20" t="s">
        <v>10</v>
      </c>
      <c r="H1555" s="20" t="s">
        <v>1556</v>
      </c>
      <c r="I1555" s="23">
        <f t="shared" si="48"/>
        <v>83.058000000000007</v>
      </c>
      <c r="J1555" s="28">
        <f t="shared" si="49"/>
        <v>1</v>
      </c>
    </row>
    <row r="1556" spans="1:10" ht="15.75" customHeight="1" x14ac:dyDescent="0.3">
      <c r="A1556" s="18">
        <v>44952</v>
      </c>
      <c r="B1556" s="19" t="s">
        <v>12</v>
      </c>
      <c r="C1556" s="20" t="s">
        <v>26</v>
      </c>
      <c r="D1556" s="21">
        <v>421.59</v>
      </c>
      <c r="E1556" s="21">
        <v>189.63</v>
      </c>
      <c r="F1556" s="22">
        <v>8</v>
      </c>
      <c r="G1556" s="20" t="s">
        <v>10</v>
      </c>
      <c r="H1556" s="20" t="s">
        <v>1557</v>
      </c>
      <c r="I1556" s="23">
        <f t="shared" si="48"/>
        <v>52.698749999999997</v>
      </c>
      <c r="J1556" s="28">
        <f t="shared" si="49"/>
        <v>1</v>
      </c>
    </row>
    <row r="1557" spans="1:10" ht="15.75" customHeight="1" x14ac:dyDescent="0.3">
      <c r="A1557" s="18">
        <v>45231</v>
      </c>
      <c r="B1557" s="19" t="s">
        <v>12</v>
      </c>
      <c r="C1557" s="20" t="s">
        <v>38</v>
      </c>
      <c r="D1557" s="21">
        <v>452.38</v>
      </c>
      <c r="E1557" s="21">
        <v>279.52999999999997</v>
      </c>
      <c r="F1557" s="22">
        <v>6</v>
      </c>
      <c r="G1557" s="20" t="s">
        <v>10</v>
      </c>
      <c r="H1557" s="20" t="s">
        <v>1558</v>
      </c>
      <c r="I1557" s="23">
        <f t="shared" si="48"/>
        <v>75.396666666666661</v>
      </c>
      <c r="J1557" s="28">
        <f t="shared" si="49"/>
        <v>1</v>
      </c>
    </row>
    <row r="1558" spans="1:10" ht="15.75" customHeight="1" x14ac:dyDescent="0.3">
      <c r="A1558" s="18">
        <v>45200</v>
      </c>
      <c r="B1558" s="19" t="s">
        <v>21</v>
      </c>
      <c r="C1558" s="20" t="s">
        <v>9</v>
      </c>
      <c r="D1558" s="21">
        <v>251.3</v>
      </c>
      <c r="E1558" s="21">
        <v>92.5</v>
      </c>
      <c r="F1558" s="22">
        <v>10</v>
      </c>
      <c r="G1558" s="20" t="s">
        <v>10</v>
      </c>
      <c r="H1558" s="20" t="s">
        <v>1559</v>
      </c>
      <c r="I1558" s="23">
        <f t="shared" si="48"/>
        <v>25.130000000000003</v>
      </c>
      <c r="J1558" s="28">
        <f t="shared" si="49"/>
        <v>1</v>
      </c>
    </row>
    <row r="1559" spans="1:10" ht="15.75" customHeight="1" x14ac:dyDescent="0.3">
      <c r="A1559" s="18">
        <v>45185</v>
      </c>
      <c r="B1559" s="19" t="s">
        <v>21</v>
      </c>
      <c r="C1559" s="20" t="s">
        <v>9</v>
      </c>
      <c r="D1559" s="21">
        <v>99.1</v>
      </c>
      <c r="E1559" s="21">
        <v>24.85</v>
      </c>
      <c r="F1559" s="22">
        <v>2</v>
      </c>
      <c r="G1559" s="20" t="s">
        <v>17</v>
      </c>
      <c r="H1559" s="20" t="s">
        <v>1560</v>
      </c>
      <c r="I1559" s="23">
        <f t="shared" si="48"/>
        <v>49.55</v>
      </c>
      <c r="J1559" s="28">
        <f t="shared" si="49"/>
        <v>0</v>
      </c>
    </row>
    <row r="1560" spans="1:10" ht="15.75" customHeight="1" x14ac:dyDescent="0.3">
      <c r="A1560" s="18">
        <v>45176</v>
      </c>
      <c r="B1560" s="19" t="s">
        <v>15</v>
      </c>
      <c r="C1560" s="20" t="s">
        <v>26</v>
      </c>
      <c r="D1560" s="21">
        <v>228.38</v>
      </c>
      <c r="E1560" s="21">
        <v>95.87</v>
      </c>
      <c r="F1560" s="22">
        <v>2</v>
      </c>
      <c r="G1560" s="20" t="s">
        <v>10</v>
      </c>
      <c r="H1560" s="20" t="s">
        <v>1561</v>
      </c>
      <c r="I1560" s="23">
        <f t="shared" si="48"/>
        <v>114.19</v>
      </c>
      <c r="J1560" s="28">
        <f t="shared" si="49"/>
        <v>1</v>
      </c>
    </row>
    <row r="1561" spans="1:10" ht="15.75" customHeight="1" x14ac:dyDescent="0.3">
      <c r="A1561" s="18">
        <v>44950</v>
      </c>
      <c r="B1561" s="19" t="s">
        <v>12</v>
      </c>
      <c r="C1561" s="20" t="s">
        <v>38</v>
      </c>
      <c r="D1561" s="21">
        <v>216.96</v>
      </c>
      <c r="E1561" s="21">
        <v>160.5</v>
      </c>
      <c r="F1561" s="22">
        <v>5</v>
      </c>
      <c r="G1561" s="20" t="s">
        <v>10</v>
      </c>
      <c r="H1561" s="20" t="s">
        <v>1562</v>
      </c>
      <c r="I1561" s="23">
        <f t="shared" si="48"/>
        <v>43.392000000000003</v>
      </c>
      <c r="J1561" s="28">
        <f t="shared" si="49"/>
        <v>1</v>
      </c>
    </row>
    <row r="1562" spans="1:10" ht="15.75" customHeight="1" x14ac:dyDescent="0.3">
      <c r="A1562" s="18">
        <v>45168</v>
      </c>
      <c r="B1562" s="19" t="s">
        <v>12</v>
      </c>
      <c r="C1562" s="20" t="s">
        <v>38</v>
      </c>
      <c r="D1562" s="21">
        <v>435.06</v>
      </c>
      <c r="E1562" s="21">
        <v>136.09</v>
      </c>
      <c r="F1562" s="22">
        <v>8</v>
      </c>
      <c r="G1562" s="20" t="s">
        <v>17</v>
      </c>
      <c r="H1562" s="20" t="s">
        <v>1563</v>
      </c>
      <c r="I1562" s="23">
        <f t="shared" si="48"/>
        <v>54.3825</v>
      </c>
      <c r="J1562" s="28">
        <f t="shared" si="49"/>
        <v>0</v>
      </c>
    </row>
    <row r="1563" spans="1:10" ht="15.75" customHeight="1" x14ac:dyDescent="0.3">
      <c r="A1563" s="18">
        <v>45221</v>
      </c>
      <c r="B1563" s="19" t="s">
        <v>8</v>
      </c>
      <c r="C1563" s="20" t="s">
        <v>9</v>
      </c>
      <c r="D1563" s="21">
        <v>186.01</v>
      </c>
      <c r="E1563" s="21">
        <v>49.11</v>
      </c>
      <c r="F1563" s="22">
        <v>16</v>
      </c>
      <c r="G1563" s="20" t="s">
        <v>10</v>
      </c>
      <c r="H1563" s="20" t="s">
        <v>1564</v>
      </c>
      <c r="I1563" s="23">
        <f t="shared" si="48"/>
        <v>11.625624999999999</v>
      </c>
      <c r="J1563" s="28">
        <f t="shared" si="49"/>
        <v>1</v>
      </c>
    </row>
    <row r="1564" spans="1:10" ht="15.75" customHeight="1" x14ac:dyDescent="0.3">
      <c r="A1564" s="18">
        <v>45036</v>
      </c>
      <c r="B1564" s="19" t="s">
        <v>15</v>
      </c>
      <c r="C1564" s="20" t="s">
        <v>26</v>
      </c>
      <c r="D1564" s="21">
        <v>414.5</v>
      </c>
      <c r="E1564" s="21">
        <v>86.95</v>
      </c>
      <c r="F1564" s="22">
        <v>13</v>
      </c>
      <c r="G1564" s="20" t="s">
        <v>10</v>
      </c>
      <c r="H1564" s="20" t="s">
        <v>1565</v>
      </c>
      <c r="I1564" s="23">
        <f t="shared" si="48"/>
        <v>31.884615384615383</v>
      </c>
      <c r="J1564" s="28">
        <f t="shared" si="49"/>
        <v>1</v>
      </c>
    </row>
    <row r="1565" spans="1:10" ht="15.75" customHeight="1" x14ac:dyDescent="0.3">
      <c r="A1565" s="18">
        <v>45175</v>
      </c>
      <c r="B1565" s="19" t="s">
        <v>12</v>
      </c>
      <c r="C1565" s="20" t="s">
        <v>23</v>
      </c>
      <c r="D1565" s="21">
        <v>48.69</v>
      </c>
      <c r="E1565" s="21">
        <v>19.03</v>
      </c>
      <c r="F1565" s="22">
        <v>1</v>
      </c>
      <c r="G1565" s="20" t="s">
        <v>10</v>
      </c>
      <c r="H1565" s="20" t="s">
        <v>1566</v>
      </c>
      <c r="I1565" s="23">
        <f t="shared" si="48"/>
        <v>48.69</v>
      </c>
      <c r="J1565" s="28">
        <f t="shared" si="49"/>
        <v>1</v>
      </c>
    </row>
    <row r="1566" spans="1:10" ht="15.75" customHeight="1" x14ac:dyDescent="0.3">
      <c r="A1566" s="18">
        <v>45047</v>
      </c>
      <c r="B1566" s="19" t="s">
        <v>8</v>
      </c>
      <c r="C1566" s="20" t="s">
        <v>16</v>
      </c>
      <c r="D1566" s="21">
        <v>373.67</v>
      </c>
      <c r="E1566" s="21">
        <v>196.64</v>
      </c>
      <c r="F1566" s="22">
        <v>36</v>
      </c>
      <c r="G1566" s="20" t="s">
        <v>10</v>
      </c>
      <c r="H1566" s="20" t="s">
        <v>1567</v>
      </c>
      <c r="I1566" s="23">
        <f t="shared" si="48"/>
        <v>10.379722222222222</v>
      </c>
      <c r="J1566" s="28">
        <f t="shared" si="49"/>
        <v>1</v>
      </c>
    </row>
    <row r="1567" spans="1:10" ht="15.75" customHeight="1" x14ac:dyDescent="0.3">
      <c r="A1567" s="18">
        <v>45095</v>
      </c>
      <c r="B1567" s="19" t="s">
        <v>8</v>
      </c>
      <c r="C1567" s="20" t="s">
        <v>38</v>
      </c>
      <c r="D1567" s="21">
        <v>170</v>
      </c>
      <c r="E1567" s="21">
        <v>99.03</v>
      </c>
      <c r="F1567" s="22">
        <v>4</v>
      </c>
      <c r="G1567" s="20" t="s">
        <v>10</v>
      </c>
      <c r="H1567" s="20" t="s">
        <v>1568</v>
      </c>
      <c r="I1567" s="23">
        <f t="shared" si="48"/>
        <v>42.5</v>
      </c>
      <c r="J1567" s="28">
        <f t="shared" si="49"/>
        <v>1</v>
      </c>
    </row>
    <row r="1568" spans="1:10" ht="15.75" customHeight="1" x14ac:dyDescent="0.3">
      <c r="A1568" s="18">
        <v>45002</v>
      </c>
      <c r="B1568" s="19" t="s">
        <v>12</v>
      </c>
      <c r="C1568" s="20" t="s">
        <v>9</v>
      </c>
      <c r="D1568" s="21">
        <v>276.77</v>
      </c>
      <c r="E1568" s="21">
        <v>83.8</v>
      </c>
      <c r="F1568" s="22">
        <v>13</v>
      </c>
      <c r="G1568" s="20" t="s">
        <v>17</v>
      </c>
      <c r="H1568" s="20" t="s">
        <v>1569</v>
      </c>
      <c r="I1568" s="23">
        <f t="shared" si="48"/>
        <v>21.29</v>
      </c>
      <c r="J1568" s="28">
        <f t="shared" si="49"/>
        <v>0</v>
      </c>
    </row>
    <row r="1569" spans="1:10" ht="15.75" customHeight="1" x14ac:dyDescent="0.3">
      <c r="A1569" s="18">
        <v>45269</v>
      </c>
      <c r="B1569" s="19" t="s">
        <v>21</v>
      </c>
      <c r="C1569" s="20" t="s">
        <v>26</v>
      </c>
      <c r="D1569" s="21">
        <v>303.97000000000003</v>
      </c>
      <c r="E1569" s="21">
        <v>135.84</v>
      </c>
      <c r="F1569" s="22">
        <v>30</v>
      </c>
      <c r="G1569" s="20" t="s">
        <v>17</v>
      </c>
      <c r="H1569" s="20" t="s">
        <v>1570</v>
      </c>
      <c r="I1569" s="23">
        <f t="shared" si="48"/>
        <v>10.132333333333333</v>
      </c>
      <c r="J1569" s="28">
        <f t="shared" si="49"/>
        <v>0</v>
      </c>
    </row>
    <row r="1570" spans="1:10" ht="15.75" customHeight="1" x14ac:dyDescent="0.3">
      <c r="A1570" s="18">
        <v>45010</v>
      </c>
      <c r="B1570" s="19" t="s">
        <v>12</v>
      </c>
      <c r="C1570" s="20" t="s">
        <v>13</v>
      </c>
      <c r="D1570" s="21">
        <v>434.54</v>
      </c>
      <c r="E1570" s="21">
        <v>247.88</v>
      </c>
      <c r="F1570" s="22">
        <v>5</v>
      </c>
      <c r="G1570" s="20" t="s">
        <v>10</v>
      </c>
      <c r="H1570" s="20" t="s">
        <v>1571</v>
      </c>
      <c r="I1570" s="23">
        <f t="shared" si="48"/>
        <v>86.908000000000001</v>
      </c>
      <c r="J1570" s="28">
        <f t="shared" si="49"/>
        <v>1</v>
      </c>
    </row>
    <row r="1571" spans="1:10" ht="15.75" customHeight="1" x14ac:dyDescent="0.3">
      <c r="A1571" s="18">
        <v>45174</v>
      </c>
      <c r="B1571" s="19" t="s">
        <v>8</v>
      </c>
      <c r="C1571" s="20" t="s">
        <v>26</v>
      </c>
      <c r="D1571" s="21">
        <v>387.98</v>
      </c>
      <c r="E1571" s="21">
        <v>133.02000000000001</v>
      </c>
      <c r="F1571" s="22">
        <v>4</v>
      </c>
      <c r="G1571" s="20" t="s">
        <v>17</v>
      </c>
      <c r="H1571" s="20" t="s">
        <v>1572</v>
      </c>
      <c r="I1571" s="23">
        <f t="shared" si="48"/>
        <v>96.995000000000005</v>
      </c>
      <c r="J1571" s="28">
        <f t="shared" si="49"/>
        <v>0</v>
      </c>
    </row>
    <row r="1572" spans="1:10" ht="15.75" customHeight="1" x14ac:dyDescent="0.3">
      <c r="A1572" s="18">
        <v>44934</v>
      </c>
      <c r="B1572" s="19" t="s">
        <v>15</v>
      </c>
      <c r="C1572" s="20" t="s">
        <v>9</v>
      </c>
      <c r="D1572" s="21">
        <v>113.04</v>
      </c>
      <c r="E1572" s="21">
        <v>25.5</v>
      </c>
      <c r="F1572" s="22">
        <v>1</v>
      </c>
      <c r="G1572" s="20" t="s">
        <v>10</v>
      </c>
      <c r="H1572" s="20" t="s">
        <v>1573</v>
      </c>
      <c r="I1572" s="23">
        <f t="shared" si="48"/>
        <v>113.04</v>
      </c>
      <c r="J1572" s="28">
        <f t="shared" si="49"/>
        <v>1</v>
      </c>
    </row>
    <row r="1573" spans="1:10" ht="15.75" customHeight="1" x14ac:dyDescent="0.3">
      <c r="A1573" s="18">
        <v>44975</v>
      </c>
      <c r="B1573" s="19" t="s">
        <v>15</v>
      </c>
      <c r="C1573" s="20" t="s">
        <v>9</v>
      </c>
      <c r="D1573" s="21">
        <v>255.36</v>
      </c>
      <c r="E1573" s="21">
        <v>55.21</v>
      </c>
      <c r="F1573" s="22">
        <v>3</v>
      </c>
      <c r="G1573" s="20" t="s">
        <v>10</v>
      </c>
      <c r="H1573" s="20" t="s">
        <v>1278</v>
      </c>
      <c r="I1573" s="23">
        <f t="shared" si="48"/>
        <v>85.12</v>
      </c>
      <c r="J1573" s="28">
        <f t="shared" si="49"/>
        <v>1</v>
      </c>
    </row>
    <row r="1574" spans="1:10" ht="15.75" customHeight="1" x14ac:dyDescent="0.3">
      <c r="A1574" s="18">
        <v>45084</v>
      </c>
      <c r="B1574" s="19" t="s">
        <v>12</v>
      </c>
      <c r="C1574" s="20" t="s">
        <v>23</v>
      </c>
      <c r="D1574" s="21">
        <v>308.02</v>
      </c>
      <c r="E1574" s="21">
        <v>134.69</v>
      </c>
      <c r="F1574" s="22">
        <v>3</v>
      </c>
      <c r="G1574" s="20" t="s">
        <v>17</v>
      </c>
      <c r="H1574" s="20" t="s">
        <v>1574</v>
      </c>
      <c r="I1574" s="23">
        <f t="shared" si="48"/>
        <v>102.67333333333333</v>
      </c>
      <c r="J1574" s="28">
        <f t="shared" si="49"/>
        <v>0</v>
      </c>
    </row>
    <row r="1575" spans="1:10" ht="15.75" customHeight="1" x14ac:dyDescent="0.3">
      <c r="A1575" s="18">
        <v>45004</v>
      </c>
      <c r="B1575" s="19" t="s">
        <v>8</v>
      </c>
      <c r="C1575" s="20" t="s">
        <v>26</v>
      </c>
      <c r="D1575" s="21">
        <v>391.12</v>
      </c>
      <c r="E1575" s="21">
        <v>96.9</v>
      </c>
      <c r="F1575" s="22">
        <v>6</v>
      </c>
      <c r="G1575" s="20" t="s">
        <v>17</v>
      </c>
      <c r="H1575" s="20" t="s">
        <v>1575</v>
      </c>
      <c r="I1575" s="23">
        <f t="shared" si="48"/>
        <v>65.186666666666667</v>
      </c>
      <c r="J1575" s="28">
        <f t="shared" si="49"/>
        <v>0</v>
      </c>
    </row>
    <row r="1576" spans="1:10" ht="15.75" customHeight="1" x14ac:dyDescent="0.3">
      <c r="A1576" s="18">
        <v>44985</v>
      </c>
      <c r="B1576" s="19" t="s">
        <v>21</v>
      </c>
      <c r="C1576" s="20" t="s">
        <v>9</v>
      </c>
      <c r="D1576" s="21">
        <v>263.26</v>
      </c>
      <c r="E1576" s="21">
        <v>58.11</v>
      </c>
      <c r="F1576" s="22">
        <v>2</v>
      </c>
      <c r="G1576" s="20" t="s">
        <v>17</v>
      </c>
      <c r="H1576" s="20" t="s">
        <v>1576</v>
      </c>
      <c r="I1576" s="23">
        <f t="shared" si="48"/>
        <v>131.63</v>
      </c>
      <c r="J1576" s="28">
        <f t="shared" si="49"/>
        <v>0</v>
      </c>
    </row>
    <row r="1577" spans="1:10" ht="15.75" customHeight="1" x14ac:dyDescent="0.3">
      <c r="A1577" s="18">
        <v>45063</v>
      </c>
      <c r="B1577" s="19" t="s">
        <v>15</v>
      </c>
      <c r="C1577" s="20" t="s">
        <v>38</v>
      </c>
      <c r="D1577" s="21">
        <v>193.78</v>
      </c>
      <c r="E1577" s="21">
        <v>41.56</v>
      </c>
      <c r="F1577" s="22">
        <v>3</v>
      </c>
      <c r="G1577" s="20" t="s">
        <v>10</v>
      </c>
      <c r="H1577" s="20" t="s">
        <v>1577</v>
      </c>
      <c r="I1577" s="23">
        <f t="shared" si="48"/>
        <v>64.593333333333334</v>
      </c>
      <c r="J1577" s="28">
        <f t="shared" si="49"/>
        <v>1</v>
      </c>
    </row>
    <row r="1578" spans="1:10" ht="15.75" customHeight="1" x14ac:dyDescent="0.3">
      <c r="A1578" s="18">
        <v>45079</v>
      </c>
      <c r="B1578" s="19" t="s">
        <v>8</v>
      </c>
      <c r="C1578" s="20" t="s">
        <v>26</v>
      </c>
      <c r="D1578" s="21">
        <v>218.12</v>
      </c>
      <c r="E1578" s="21">
        <v>79.8</v>
      </c>
      <c r="F1578" s="22">
        <v>2</v>
      </c>
      <c r="G1578" s="20" t="s">
        <v>17</v>
      </c>
      <c r="H1578" s="20" t="s">
        <v>1578</v>
      </c>
      <c r="I1578" s="23">
        <f t="shared" si="48"/>
        <v>109.06</v>
      </c>
      <c r="J1578" s="28">
        <f t="shared" si="49"/>
        <v>0</v>
      </c>
    </row>
    <row r="1579" spans="1:10" ht="15.75" customHeight="1" x14ac:dyDescent="0.3">
      <c r="A1579" s="18">
        <v>45082</v>
      </c>
      <c r="B1579" s="19" t="s">
        <v>21</v>
      </c>
      <c r="C1579" s="20" t="s">
        <v>23</v>
      </c>
      <c r="D1579" s="21">
        <v>160.74</v>
      </c>
      <c r="E1579" s="21">
        <v>127.59</v>
      </c>
      <c r="F1579" s="22">
        <v>2</v>
      </c>
      <c r="G1579" s="20" t="s">
        <v>10</v>
      </c>
      <c r="H1579" s="20" t="s">
        <v>1579</v>
      </c>
      <c r="I1579" s="23">
        <f t="shared" si="48"/>
        <v>80.37</v>
      </c>
      <c r="J1579" s="28">
        <f t="shared" si="49"/>
        <v>1</v>
      </c>
    </row>
    <row r="1580" spans="1:10" ht="15.75" customHeight="1" x14ac:dyDescent="0.3">
      <c r="A1580" s="18">
        <v>45288</v>
      </c>
      <c r="B1580" s="19" t="s">
        <v>15</v>
      </c>
      <c r="C1580" s="20" t="s">
        <v>9</v>
      </c>
      <c r="D1580" s="21">
        <v>331.49</v>
      </c>
      <c r="E1580" s="21">
        <v>96.5</v>
      </c>
      <c r="F1580" s="22">
        <v>5</v>
      </c>
      <c r="G1580" s="20" t="s">
        <v>10</v>
      </c>
      <c r="H1580" s="20" t="s">
        <v>1580</v>
      </c>
      <c r="I1580" s="23">
        <f t="shared" si="48"/>
        <v>66.298000000000002</v>
      </c>
      <c r="J1580" s="28">
        <f t="shared" si="49"/>
        <v>1</v>
      </c>
    </row>
    <row r="1581" spans="1:10" ht="15.75" customHeight="1" x14ac:dyDescent="0.3">
      <c r="A1581" s="18">
        <v>45028</v>
      </c>
      <c r="B1581" s="19" t="s">
        <v>8</v>
      </c>
      <c r="C1581" s="20" t="s">
        <v>38</v>
      </c>
      <c r="D1581" s="21">
        <v>410.47</v>
      </c>
      <c r="E1581" s="21">
        <v>157.61000000000001</v>
      </c>
      <c r="F1581" s="22">
        <v>5</v>
      </c>
      <c r="G1581" s="20" t="s">
        <v>10</v>
      </c>
      <c r="H1581" s="20" t="s">
        <v>1581</v>
      </c>
      <c r="I1581" s="23">
        <f t="shared" si="48"/>
        <v>82.094000000000008</v>
      </c>
      <c r="J1581" s="28">
        <f t="shared" si="49"/>
        <v>1</v>
      </c>
    </row>
    <row r="1582" spans="1:10" ht="15.75" customHeight="1" x14ac:dyDescent="0.3">
      <c r="A1582" s="18">
        <v>45135</v>
      </c>
      <c r="B1582" s="19" t="s">
        <v>15</v>
      </c>
      <c r="C1582" s="20" t="s">
        <v>16</v>
      </c>
      <c r="D1582" s="21">
        <v>196.54</v>
      </c>
      <c r="E1582" s="21">
        <v>191.93</v>
      </c>
      <c r="F1582" s="22">
        <v>2</v>
      </c>
      <c r="G1582" s="20" t="s">
        <v>10</v>
      </c>
      <c r="H1582" s="20" t="s">
        <v>1582</v>
      </c>
      <c r="I1582" s="23">
        <f t="shared" si="48"/>
        <v>98.27</v>
      </c>
      <c r="J1582" s="28">
        <f t="shared" si="49"/>
        <v>1</v>
      </c>
    </row>
    <row r="1583" spans="1:10" ht="15.75" customHeight="1" x14ac:dyDescent="0.3">
      <c r="A1583" s="18">
        <v>45044</v>
      </c>
      <c r="B1583" s="19" t="s">
        <v>8</v>
      </c>
      <c r="C1583" s="20" t="s">
        <v>13</v>
      </c>
      <c r="D1583" s="21">
        <v>120.49</v>
      </c>
      <c r="E1583" s="21">
        <v>43.09</v>
      </c>
      <c r="F1583" s="22">
        <v>1</v>
      </c>
      <c r="G1583" s="20" t="s">
        <v>17</v>
      </c>
      <c r="H1583" s="20" t="s">
        <v>1583</v>
      </c>
      <c r="I1583" s="23">
        <f t="shared" si="48"/>
        <v>120.49</v>
      </c>
      <c r="J1583" s="28">
        <f t="shared" si="49"/>
        <v>0</v>
      </c>
    </row>
    <row r="1584" spans="1:10" ht="15.75" customHeight="1" x14ac:dyDescent="0.3">
      <c r="A1584" s="18">
        <v>45033</v>
      </c>
      <c r="B1584" s="19" t="s">
        <v>15</v>
      </c>
      <c r="C1584" s="20" t="s">
        <v>13</v>
      </c>
      <c r="D1584" s="21">
        <v>204.57</v>
      </c>
      <c r="E1584" s="21">
        <v>55.75</v>
      </c>
      <c r="F1584" s="22">
        <v>2</v>
      </c>
      <c r="G1584" s="20" t="s">
        <v>10</v>
      </c>
      <c r="H1584" s="20" t="s">
        <v>1584</v>
      </c>
      <c r="I1584" s="23">
        <f t="shared" si="48"/>
        <v>102.285</v>
      </c>
      <c r="J1584" s="28">
        <f t="shared" si="49"/>
        <v>1</v>
      </c>
    </row>
    <row r="1585" spans="1:10" ht="15.75" customHeight="1" x14ac:dyDescent="0.3">
      <c r="A1585" s="18">
        <v>45266</v>
      </c>
      <c r="B1585" s="19" t="s">
        <v>21</v>
      </c>
      <c r="C1585" s="20" t="s">
        <v>13</v>
      </c>
      <c r="D1585" s="21">
        <v>377.4</v>
      </c>
      <c r="E1585" s="21">
        <v>85.09</v>
      </c>
      <c r="F1585" s="22">
        <v>3</v>
      </c>
      <c r="G1585" s="20" t="s">
        <v>17</v>
      </c>
      <c r="H1585" s="20" t="s">
        <v>1585</v>
      </c>
      <c r="I1585" s="23">
        <f t="shared" si="48"/>
        <v>125.8</v>
      </c>
      <c r="J1585" s="28">
        <f t="shared" si="49"/>
        <v>0</v>
      </c>
    </row>
    <row r="1586" spans="1:10" ht="15.75" customHeight="1" x14ac:dyDescent="0.3">
      <c r="A1586" s="18">
        <v>45053</v>
      </c>
      <c r="B1586" s="19" t="s">
        <v>21</v>
      </c>
      <c r="C1586" s="20" t="s">
        <v>9</v>
      </c>
      <c r="D1586" s="21">
        <v>54.17</v>
      </c>
      <c r="E1586" s="21">
        <v>38.47</v>
      </c>
      <c r="F1586" s="22">
        <v>0</v>
      </c>
      <c r="G1586" s="20" t="s">
        <v>17</v>
      </c>
      <c r="H1586" s="20" t="s">
        <v>1586</v>
      </c>
      <c r="I1586" s="23">
        <f t="shared" si="48"/>
        <v>0</v>
      </c>
      <c r="J1586" s="28">
        <f t="shared" si="49"/>
        <v>0</v>
      </c>
    </row>
    <row r="1587" spans="1:10" ht="15.75" customHeight="1" x14ac:dyDescent="0.3">
      <c r="A1587" s="18">
        <v>45166</v>
      </c>
      <c r="B1587" s="19" t="s">
        <v>21</v>
      </c>
      <c r="C1587" s="20" t="s">
        <v>38</v>
      </c>
      <c r="D1587" s="21">
        <v>343.45</v>
      </c>
      <c r="E1587" s="21">
        <v>337.85</v>
      </c>
      <c r="F1587" s="22">
        <v>9</v>
      </c>
      <c r="G1587" s="20" t="s">
        <v>10</v>
      </c>
      <c r="H1587" s="20" t="s">
        <v>1587</v>
      </c>
      <c r="I1587" s="23">
        <f t="shared" si="48"/>
        <v>38.161111111111111</v>
      </c>
      <c r="J1587" s="28">
        <f t="shared" si="49"/>
        <v>1</v>
      </c>
    </row>
    <row r="1588" spans="1:10" ht="15.75" customHeight="1" x14ac:dyDescent="0.3">
      <c r="A1588" s="18">
        <v>45240</v>
      </c>
      <c r="B1588" s="19" t="s">
        <v>8</v>
      </c>
      <c r="C1588" s="20" t="s">
        <v>38</v>
      </c>
      <c r="D1588" s="21">
        <v>256.22000000000003</v>
      </c>
      <c r="E1588" s="21">
        <v>85.58</v>
      </c>
      <c r="F1588" s="22">
        <v>6</v>
      </c>
      <c r="G1588" s="20" t="s">
        <v>10</v>
      </c>
      <c r="H1588" s="20" t="s">
        <v>1588</v>
      </c>
      <c r="I1588" s="23">
        <f t="shared" si="48"/>
        <v>42.70333333333334</v>
      </c>
      <c r="J1588" s="28">
        <f t="shared" si="49"/>
        <v>1</v>
      </c>
    </row>
    <row r="1589" spans="1:10" ht="15.75" customHeight="1" x14ac:dyDescent="0.3">
      <c r="A1589" s="18">
        <v>45240</v>
      </c>
      <c r="B1589" s="19" t="s">
        <v>8</v>
      </c>
      <c r="C1589" s="20" t="s">
        <v>23</v>
      </c>
      <c r="D1589" s="21">
        <v>237.06</v>
      </c>
      <c r="E1589" s="21">
        <v>206.6</v>
      </c>
      <c r="F1589" s="22">
        <v>2</v>
      </c>
      <c r="G1589" s="20" t="s">
        <v>17</v>
      </c>
      <c r="H1589" s="20" t="s">
        <v>1589</v>
      </c>
      <c r="I1589" s="23">
        <f t="shared" si="48"/>
        <v>118.53</v>
      </c>
      <c r="J1589" s="28">
        <f t="shared" si="49"/>
        <v>0</v>
      </c>
    </row>
    <row r="1590" spans="1:10" ht="15.75" customHeight="1" x14ac:dyDescent="0.3">
      <c r="A1590" s="18">
        <v>45118</v>
      </c>
      <c r="B1590" s="19" t="s">
        <v>21</v>
      </c>
      <c r="C1590" s="20" t="s">
        <v>16</v>
      </c>
      <c r="D1590" s="21">
        <v>10.29</v>
      </c>
      <c r="E1590" s="21">
        <v>2.15</v>
      </c>
      <c r="F1590" s="22">
        <v>0</v>
      </c>
      <c r="G1590" s="20" t="s">
        <v>17</v>
      </c>
      <c r="H1590" s="20" t="s">
        <v>1590</v>
      </c>
      <c r="I1590" s="23">
        <f t="shared" si="48"/>
        <v>0</v>
      </c>
      <c r="J1590" s="28">
        <f t="shared" si="49"/>
        <v>0</v>
      </c>
    </row>
    <row r="1591" spans="1:10" ht="15.75" customHeight="1" x14ac:dyDescent="0.3">
      <c r="A1591" s="18">
        <v>45185</v>
      </c>
      <c r="B1591" s="19" t="s">
        <v>15</v>
      </c>
      <c r="C1591" s="20" t="s">
        <v>38</v>
      </c>
      <c r="D1591" s="21">
        <v>116.4</v>
      </c>
      <c r="E1591" s="21">
        <v>50.64</v>
      </c>
      <c r="F1591" s="22">
        <v>1</v>
      </c>
      <c r="G1591" s="20" t="s">
        <v>17</v>
      </c>
      <c r="H1591" s="20" t="s">
        <v>1591</v>
      </c>
      <c r="I1591" s="23">
        <f t="shared" si="48"/>
        <v>116.4</v>
      </c>
      <c r="J1591" s="28">
        <f t="shared" si="49"/>
        <v>0</v>
      </c>
    </row>
    <row r="1592" spans="1:10" ht="15.75" customHeight="1" x14ac:dyDescent="0.3">
      <c r="A1592" s="18">
        <v>44983</v>
      </c>
      <c r="B1592" s="19" t="s">
        <v>15</v>
      </c>
      <c r="C1592" s="20" t="s">
        <v>26</v>
      </c>
      <c r="D1592" s="21">
        <v>140.69</v>
      </c>
      <c r="E1592" s="21">
        <v>30.87</v>
      </c>
      <c r="F1592" s="22">
        <v>1</v>
      </c>
      <c r="G1592" s="20" t="s">
        <v>10</v>
      </c>
      <c r="H1592" s="20" t="s">
        <v>1418</v>
      </c>
      <c r="I1592" s="23">
        <f t="shared" si="48"/>
        <v>140.69</v>
      </c>
      <c r="J1592" s="28">
        <f t="shared" si="49"/>
        <v>1</v>
      </c>
    </row>
    <row r="1593" spans="1:10" ht="15.75" customHeight="1" x14ac:dyDescent="0.3">
      <c r="A1593" s="18">
        <v>45099</v>
      </c>
      <c r="B1593" s="19" t="s">
        <v>21</v>
      </c>
      <c r="C1593" s="20" t="s">
        <v>26</v>
      </c>
      <c r="D1593" s="21">
        <v>99.01</v>
      </c>
      <c r="E1593" s="21">
        <v>53.48</v>
      </c>
      <c r="F1593" s="22">
        <v>1</v>
      </c>
      <c r="G1593" s="20" t="s">
        <v>17</v>
      </c>
      <c r="H1593" s="20" t="s">
        <v>1592</v>
      </c>
      <c r="I1593" s="23">
        <f t="shared" si="48"/>
        <v>99.01</v>
      </c>
      <c r="J1593" s="28">
        <f t="shared" si="49"/>
        <v>0</v>
      </c>
    </row>
    <row r="1594" spans="1:10" ht="15.75" customHeight="1" x14ac:dyDescent="0.3">
      <c r="A1594" s="18">
        <v>45089</v>
      </c>
      <c r="B1594" s="19" t="s">
        <v>8</v>
      </c>
      <c r="C1594" s="20" t="s">
        <v>13</v>
      </c>
      <c r="D1594" s="21">
        <v>442.14</v>
      </c>
      <c r="E1594" s="21">
        <v>196.11</v>
      </c>
      <c r="F1594" s="22">
        <v>18</v>
      </c>
      <c r="G1594" s="20" t="s">
        <v>17</v>
      </c>
      <c r="H1594" s="20" t="s">
        <v>1593</v>
      </c>
      <c r="I1594" s="23">
        <f t="shared" si="48"/>
        <v>24.563333333333333</v>
      </c>
      <c r="J1594" s="28">
        <f t="shared" si="49"/>
        <v>0</v>
      </c>
    </row>
    <row r="1595" spans="1:10" ht="15.75" customHeight="1" x14ac:dyDescent="0.3">
      <c r="A1595" s="18">
        <v>45055</v>
      </c>
      <c r="B1595" s="19" t="s">
        <v>8</v>
      </c>
      <c r="C1595" s="20" t="s">
        <v>38</v>
      </c>
      <c r="D1595" s="21">
        <v>283.70999999999998</v>
      </c>
      <c r="E1595" s="21">
        <v>66.06</v>
      </c>
      <c r="F1595" s="22">
        <v>2</v>
      </c>
      <c r="G1595" s="20" t="s">
        <v>17</v>
      </c>
      <c r="H1595" s="20" t="s">
        <v>1594</v>
      </c>
      <c r="I1595" s="23">
        <f t="shared" si="48"/>
        <v>141.85499999999999</v>
      </c>
      <c r="J1595" s="28">
        <f t="shared" si="49"/>
        <v>0</v>
      </c>
    </row>
    <row r="1596" spans="1:10" ht="15.75" customHeight="1" x14ac:dyDescent="0.3">
      <c r="A1596" s="18">
        <v>45186</v>
      </c>
      <c r="B1596" s="19" t="s">
        <v>15</v>
      </c>
      <c r="C1596" s="20" t="s">
        <v>38</v>
      </c>
      <c r="D1596" s="21">
        <v>223.37</v>
      </c>
      <c r="E1596" s="21">
        <v>75.25</v>
      </c>
      <c r="F1596" s="22">
        <v>2</v>
      </c>
      <c r="G1596" s="20" t="s">
        <v>10</v>
      </c>
      <c r="H1596" s="20" t="s">
        <v>1595</v>
      </c>
      <c r="I1596" s="23">
        <f t="shared" si="48"/>
        <v>111.685</v>
      </c>
      <c r="J1596" s="28">
        <f t="shared" si="49"/>
        <v>1</v>
      </c>
    </row>
    <row r="1597" spans="1:10" ht="15.75" customHeight="1" x14ac:dyDescent="0.3">
      <c r="A1597" s="18">
        <v>45244</v>
      </c>
      <c r="B1597" s="19" t="s">
        <v>21</v>
      </c>
      <c r="C1597" s="20" t="s">
        <v>13</v>
      </c>
      <c r="D1597" s="21">
        <v>334.52</v>
      </c>
      <c r="E1597" s="21">
        <v>321.88</v>
      </c>
      <c r="F1597" s="22">
        <v>7</v>
      </c>
      <c r="G1597" s="20" t="s">
        <v>10</v>
      </c>
      <c r="H1597" s="20" t="s">
        <v>1596</v>
      </c>
      <c r="I1597" s="23">
        <f t="shared" si="48"/>
        <v>47.788571428571423</v>
      </c>
      <c r="J1597" s="28">
        <f t="shared" si="49"/>
        <v>1</v>
      </c>
    </row>
    <row r="1598" spans="1:10" ht="15.75" customHeight="1" x14ac:dyDescent="0.3">
      <c r="A1598" s="18">
        <v>45004</v>
      </c>
      <c r="B1598" s="19" t="s">
        <v>12</v>
      </c>
      <c r="C1598" s="20" t="s">
        <v>23</v>
      </c>
      <c r="D1598" s="21">
        <v>288.04000000000002</v>
      </c>
      <c r="E1598" s="21">
        <v>208.49</v>
      </c>
      <c r="F1598" s="22">
        <v>3</v>
      </c>
      <c r="G1598" s="20" t="s">
        <v>10</v>
      </c>
      <c r="H1598" s="20" t="s">
        <v>1597</v>
      </c>
      <c r="I1598" s="23">
        <f t="shared" si="48"/>
        <v>96.013333333333335</v>
      </c>
      <c r="J1598" s="28">
        <f t="shared" si="49"/>
        <v>1</v>
      </c>
    </row>
    <row r="1599" spans="1:10" ht="15.75" customHeight="1" x14ac:dyDescent="0.3">
      <c r="A1599" s="18">
        <v>44969</v>
      </c>
      <c r="B1599" s="19" t="s">
        <v>21</v>
      </c>
      <c r="C1599" s="20" t="s">
        <v>38</v>
      </c>
      <c r="D1599" s="21">
        <v>182.07</v>
      </c>
      <c r="E1599" s="21">
        <v>148.38999999999999</v>
      </c>
      <c r="F1599" s="22">
        <v>8</v>
      </c>
      <c r="G1599" s="20" t="s">
        <v>17</v>
      </c>
      <c r="H1599" s="20" t="s">
        <v>1598</v>
      </c>
      <c r="I1599" s="23">
        <f t="shared" si="48"/>
        <v>22.758749999999999</v>
      </c>
      <c r="J1599" s="28">
        <f t="shared" si="49"/>
        <v>0</v>
      </c>
    </row>
    <row r="1600" spans="1:10" ht="15.75" customHeight="1" x14ac:dyDescent="0.3">
      <c r="A1600" s="18">
        <v>45129</v>
      </c>
      <c r="B1600" s="19" t="s">
        <v>8</v>
      </c>
      <c r="C1600" s="20" t="s">
        <v>9</v>
      </c>
      <c r="D1600" s="21">
        <v>154.4</v>
      </c>
      <c r="E1600" s="21">
        <v>39.450000000000003</v>
      </c>
      <c r="F1600" s="22">
        <v>2</v>
      </c>
      <c r="G1600" s="20" t="s">
        <v>17</v>
      </c>
      <c r="H1600" s="20" t="s">
        <v>1599</v>
      </c>
      <c r="I1600" s="23">
        <f t="shared" si="48"/>
        <v>77.2</v>
      </c>
      <c r="J1600" s="28">
        <f t="shared" si="49"/>
        <v>0</v>
      </c>
    </row>
    <row r="1601" spans="1:10" ht="15.75" customHeight="1" x14ac:dyDescent="0.3">
      <c r="A1601" s="18">
        <v>45139</v>
      </c>
      <c r="B1601" s="19" t="s">
        <v>12</v>
      </c>
      <c r="C1601" s="20" t="s">
        <v>26</v>
      </c>
      <c r="D1601" s="21">
        <v>481.51</v>
      </c>
      <c r="E1601" s="21">
        <v>357.1</v>
      </c>
      <c r="F1601" s="22">
        <v>5</v>
      </c>
      <c r="G1601" s="20" t="s">
        <v>10</v>
      </c>
      <c r="H1601" s="20" t="s">
        <v>1600</v>
      </c>
      <c r="I1601" s="23">
        <f t="shared" si="48"/>
        <v>96.301999999999992</v>
      </c>
      <c r="J1601" s="28">
        <f t="shared" si="49"/>
        <v>1</v>
      </c>
    </row>
    <row r="1602" spans="1:10" ht="15.75" customHeight="1" x14ac:dyDescent="0.3">
      <c r="A1602" s="18">
        <v>45164</v>
      </c>
      <c r="B1602" s="19" t="s">
        <v>8</v>
      </c>
      <c r="C1602" s="20" t="s">
        <v>26</v>
      </c>
      <c r="D1602" s="21">
        <v>402.23</v>
      </c>
      <c r="E1602" s="21">
        <v>85.31</v>
      </c>
      <c r="F1602" s="22">
        <v>7</v>
      </c>
      <c r="G1602" s="20" t="s">
        <v>17</v>
      </c>
      <c r="H1602" s="20" t="s">
        <v>1601</v>
      </c>
      <c r="I1602" s="23">
        <f t="shared" ref="I1602:I1665" si="50">IF(F1602=0, 0, D1602/F1602)</f>
        <v>57.461428571428577</v>
      </c>
      <c r="J1602" s="28">
        <f t="shared" si="49"/>
        <v>0</v>
      </c>
    </row>
    <row r="1603" spans="1:10" ht="15.75" customHeight="1" x14ac:dyDescent="0.3">
      <c r="A1603" s="18">
        <v>45231</v>
      </c>
      <c r="B1603" s="19" t="s">
        <v>15</v>
      </c>
      <c r="C1603" s="20" t="s">
        <v>16</v>
      </c>
      <c r="D1603" s="21">
        <v>450.19</v>
      </c>
      <c r="E1603" s="21">
        <v>278</v>
      </c>
      <c r="F1603" s="22">
        <v>7</v>
      </c>
      <c r="G1603" s="20" t="s">
        <v>10</v>
      </c>
      <c r="H1603" s="20" t="s">
        <v>1602</v>
      </c>
      <c r="I1603" s="23">
        <f t="shared" si="50"/>
        <v>64.312857142857141</v>
      </c>
      <c r="J1603" s="28">
        <f t="shared" ref="J1603:J1666" si="51">IF(G1603="Returning", 1, 0)</f>
        <v>1</v>
      </c>
    </row>
    <row r="1604" spans="1:10" ht="15.75" customHeight="1" x14ac:dyDescent="0.3">
      <c r="A1604" s="18">
        <v>44972</v>
      </c>
      <c r="B1604" s="19" t="s">
        <v>21</v>
      </c>
      <c r="C1604" s="20" t="s">
        <v>16</v>
      </c>
      <c r="D1604" s="21">
        <v>129.51</v>
      </c>
      <c r="E1604" s="21">
        <v>55.1</v>
      </c>
      <c r="F1604" s="22">
        <v>1</v>
      </c>
      <c r="G1604" s="20" t="s">
        <v>10</v>
      </c>
      <c r="H1604" s="20" t="s">
        <v>388</v>
      </c>
      <c r="I1604" s="23">
        <f t="shared" si="50"/>
        <v>129.51</v>
      </c>
      <c r="J1604" s="28">
        <f t="shared" si="51"/>
        <v>1</v>
      </c>
    </row>
    <row r="1605" spans="1:10" ht="15.75" customHeight="1" x14ac:dyDescent="0.3">
      <c r="A1605" s="18">
        <v>45130</v>
      </c>
      <c r="B1605" s="19" t="s">
        <v>21</v>
      </c>
      <c r="C1605" s="20" t="s">
        <v>38</v>
      </c>
      <c r="D1605" s="21">
        <v>488.9</v>
      </c>
      <c r="E1605" s="21">
        <v>177.52</v>
      </c>
      <c r="F1605" s="22">
        <v>10</v>
      </c>
      <c r="G1605" s="20" t="s">
        <v>17</v>
      </c>
      <c r="H1605" s="20" t="s">
        <v>1603</v>
      </c>
      <c r="I1605" s="23">
        <f t="shared" si="50"/>
        <v>48.89</v>
      </c>
      <c r="J1605" s="28">
        <f t="shared" si="51"/>
        <v>0</v>
      </c>
    </row>
    <row r="1606" spans="1:10" ht="15.75" customHeight="1" x14ac:dyDescent="0.3">
      <c r="A1606" s="18">
        <v>45034</v>
      </c>
      <c r="B1606" s="19" t="s">
        <v>21</v>
      </c>
      <c r="C1606" s="20" t="s">
        <v>16</v>
      </c>
      <c r="D1606" s="21">
        <v>438.49</v>
      </c>
      <c r="E1606" s="21">
        <v>360.77</v>
      </c>
      <c r="F1606" s="22">
        <v>6</v>
      </c>
      <c r="G1606" s="20" t="s">
        <v>10</v>
      </c>
      <c r="H1606" s="20" t="s">
        <v>1604</v>
      </c>
      <c r="I1606" s="23">
        <f t="shared" si="50"/>
        <v>73.081666666666663</v>
      </c>
      <c r="J1606" s="28">
        <f t="shared" si="51"/>
        <v>1</v>
      </c>
    </row>
    <row r="1607" spans="1:10" ht="15.75" customHeight="1" x14ac:dyDescent="0.3">
      <c r="A1607" s="18">
        <v>45166</v>
      </c>
      <c r="B1607" s="19" t="s">
        <v>15</v>
      </c>
      <c r="C1607" s="20" t="s">
        <v>23</v>
      </c>
      <c r="D1607" s="21">
        <v>340.44</v>
      </c>
      <c r="E1607" s="21">
        <v>81.8</v>
      </c>
      <c r="F1607" s="22">
        <v>9</v>
      </c>
      <c r="G1607" s="20" t="s">
        <v>17</v>
      </c>
      <c r="H1607" s="20" t="s">
        <v>1605</v>
      </c>
      <c r="I1607" s="23">
        <f t="shared" si="50"/>
        <v>37.826666666666668</v>
      </c>
      <c r="J1607" s="28">
        <f t="shared" si="51"/>
        <v>0</v>
      </c>
    </row>
    <row r="1608" spans="1:10" ht="15.75" customHeight="1" x14ac:dyDescent="0.3">
      <c r="A1608" s="18">
        <v>45044</v>
      </c>
      <c r="B1608" s="19" t="s">
        <v>21</v>
      </c>
      <c r="C1608" s="20" t="s">
        <v>13</v>
      </c>
      <c r="D1608" s="21">
        <v>24.65</v>
      </c>
      <c r="E1608" s="21">
        <v>17.88</v>
      </c>
      <c r="F1608" s="22">
        <v>0</v>
      </c>
      <c r="G1608" s="20" t="s">
        <v>10</v>
      </c>
      <c r="H1608" s="20" t="s">
        <v>1606</v>
      </c>
      <c r="I1608" s="23">
        <f t="shared" si="50"/>
        <v>0</v>
      </c>
      <c r="J1608" s="28">
        <f t="shared" si="51"/>
        <v>1</v>
      </c>
    </row>
    <row r="1609" spans="1:10" ht="15.75" customHeight="1" x14ac:dyDescent="0.3">
      <c r="A1609" s="18">
        <v>45165</v>
      </c>
      <c r="B1609" s="19" t="s">
        <v>8</v>
      </c>
      <c r="C1609" s="20" t="s">
        <v>9</v>
      </c>
      <c r="D1609" s="21">
        <v>157.72</v>
      </c>
      <c r="E1609" s="21">
        <v>62.19</v>
      </c>
      <c r="F1609" s="22">
        <v>4</v>
      </c>
      <c r="G1609" s="20" t="s">
        <v>17</v>
      </c>
      <c r="H1609" s="20" t="s">
        <v>1607</v>
      </c>
      <c r="I1609" s="23">
        <f t="shared" si="50"/>
        <v>39.43</v>
      </c>
      <c r="J1609" s="28">
        <f t="shared" si="51"/>
        <v>0</v>
      </c>
    </row>
    <row r="1610" spans="1:10" ht="15.75" customHeight="1" x14ac:dyDescent="0.3">
      <c r="A1610" s="18">
        <v>45176</v>
      </c>
      <c r="B1610" s="19" t="s">
        <v>15</v>
      </c>
      <c r="C1610" s="20" t="s">
        <v>9</v>
      </c>
      <c r="D1610" s="21">
        <v>135.28</v>
      </c>
      <c r="E1610" s="21">
        <v>91.28</v>
      </c>
      <c r="F1610" s="22">
        <v>2</v>
      </c>
      <c r="G1610" s="20" t="s">
        <v>17</v>
      </c>
      <c r="H1610" s="20" t="s">
        <v>1608</v>
      </c>
      <c r="I1610" s="23">
        <f t="shared" si="50"/>
        <v>67.64</v>
      </c>
      <c r="J1610" s="28">
        <f t="shared" si="51"/>
        <v>0</v>
      </c>
    </row>
    <row r="1611" spans="1:10" ht="15.75" customHeight="1" x14ac:dyDescent="0.3">
      <c r="A1611" s="18">
        <v>45279</v>
      </c>
      <c r="B1611" s="19" t="s">
        <v>12</v>
      </c>
      <c r="C1611" s="20" t="s">
        <v>23</v>
      </c>
      <c r="D1611" s="21">
        <v>496.33</v>
      </c>
      <c r="E1611" s="21">
        <v>102.03</v>
      </c>
      <c r="F1611" s="22">
        <v>8</v>
      </c>
      <c r="G1611" s="20" t="s">
        <v>17</v>
      </c>
      <c r="H1611" s="20" t="s">
        <v>1609</v>
      </c>
      <c r="I1611" s="23">
        <f t="shared" si="50"/>
        <v>62.041249999999998</v>
      </c>
      <c r="J1611" s="28">
        <f t="shared" si="51"/>
        <v>0</v>
      </c>
    </row>
    <row r="1612" spans="1:10" ht="15.75" customHeight="1" x14ac:dyDescent="0.3">
      <c r="A1612" s="18">
        <v>44930</v>
      </c>
      <c r="B1612" s="19" t="s">
        <v>12</v>
      </c>
      <c r="C1612" s="20" t="s">
        <v>38</v>
      </c>
      <c r="D1612" s="21">
        <v>145.63999999999999</v>
      </c>
      <c r="E1612" s="21">
        <v>52.11</v>
      </c>
      <c r="F1612" s="22">
        <v>1</v>
      </c>
      <c r="G1612" s="20" t="s">
        <v>10</v>
      </c>
      <c r="H1612" s="20" t="s">
        <v>1610</v>
      </c>
      <c r="I1612" s="23">
        <f t="shared" si="50"/>
        <v>145.63999999999999</v>
      </c>
      <c r="J1612" s="28">
        <f t="shared" si="51"/>
        <v>1</v>
      </c>
    </row>
    <row r="1613" spans="1:10" ht="15.75" customHeight="1" x14ac:dyDescent="0.3">
      <c r="A1613" s="18">
        <v>45051</v>
      </c>
      <c r="B1613" s="19" t="s">
        <v>8</v>
      </c>
      <c r="C1613" s="20" t="s">
        <v>26</v>
      </c>
      <c r="D1613" s="21">
        <v>164.06</v>
      </c>
      <c r="E1613" s="21">
        <v>160.19</v>
      </c>
      <c r="F1613" s="22">
        <v>1</v>
      </c>
      <c r="G1613" s="20" t="s">
        <v>17</v>
      </c>
      <c r="H1613" s="20" t="s">
        <v>1611</v>
      </c>
      <c r="I1613" s="23">
        <f t="shared" si="50"/>
        <v>164.06</v>
      </c>
      <c r="J1613" s="28">
        <f t="shared" si="51"/>
        <v>0</v>
      </c>
    </row>
    <row r="1614" spans="1:10" ht="15.75" customHeight="1" x14ac:dyDescent="0.3">
      <c r="A1614" s="18">
        <v>45023</v>
      </c>
      <c r="B1614" s="19" t="s">
        <v>15</v>
      </c>
      <c r="C1614" s="20" t="s">
        <v>26</v>
      </c>
      <c r="D1614" s="21">
        <v>217.81</v>
      </c>
      <c r="E1614" s="21">
        <v>202.91</v>
      </c>
      <c r="F1614" s="22">
        <v>2</v>
      </c>
      <c r="G1614" s="20" t="s">
        <v>17</v>
      </c>
      <c r="H1614" s="20" t="s">
        <v>1612</v>
      </c>
      <c r="I1614" s="23">
        <f t="shared" si="50"/>
        <v>108.905</v>
      </c>
      <c r="J1614" s="28">
        <f t="shared" si="51"/>
        <v>0</v>
      </c>
    </row>
    <row r="1615" spans="1:10" ht="15.75" customHeight="1" x14ac:dyDescent="0.3">
      <c r="A1615" s="18">
        <v>45267</v>
      </c>
      <c r="B1615" s="19" t="s">
        <v>21</v>
      </c>
      <c r="C1615" s="20" t="s">
        <v>38</v>
      </c>
      <c r="D1615" s="21">
        <v>51.62</v>
      </c>
      <c r="E1615" s="21">
        <v>18.28</v>
      </c>
      <c r="F1615" s="22">
        <v>0</v>
      </c>
      <c r="G1615" s="20" t="s">
        <v>10</v>
      </c>
      <c r="H1615" s="20" t="s">
        <v>1613</v>
      </c>
      <c r="I1615" s="23">
        <f t="shared" si="50"/>
        <v>0</v>
      </c>
      <c r="J1615" s="28">
        <f t="shared" si="51"/>
        <v>1</v>
      </c>
    </row>
    <row r="1616" spans="1:10" ht="15.75" customHeight="1" x14ac:dyDescent="0.3">
      <c r="A1616" s="18">
        <v>44932</v>
      </c>
      <c r="B1616" s="19" t="s">
        <v>12</v>
      </c>
      <c r="C1616" s="20" t="s">
        <v>16</v>
      </c>
      <c r="D1616" s="21">
        <v>33.520000000000003</v>
      </c>
      <c r="E1616" s="21">
        <v>17.82</v>
      </c>
      <c r="F1616" s="22">
        <v>3</v>
      </c>
      <c r="G1616" s="20" t="s">
        <v>10</v>
      </c>
      <c r="H1616" s="20" t="s">
        <v>1614</v>
      </c>
      <c r="I1616" s="23">
        <f t="shared" si="50"/>
        <v>11.173333333333334</v>
      </c>
      <c r="J1616" s="28">
        <f t="shared" si="51"/>
        <v>1</v>
      </c>
    </row>
    <row r="1617" spans="1:10" ht="15.75" customHeight="1" x14ac:dyDescent="0.3">
      <c r="A1617" s="18">
        <v>44967</v>
      </c>
      <c r="B1617" s="19" t="s">
        <v>15</v>
      </c>
      <c r="C1617" s="20" t="s">
        <v>13</v>
      </c>
      <c r="D1617" s="21">
        <v>70.94</v>
      </c>
      <c r="E1617" s="21">
        <v>18.420000000000002</v>
      </c>
      <c r="F1617" s="22">
        <v>3</v>
      </c>
      <c r="G1617" s="20" t="s">
        <v>10</v>
      </c>
      <c r="H1617" s="20" t="s">
        <v>1615</v>
      </c>
      <c r="I1617" s="23">
        <f t="shared" si="50"/>
        <v>23.646666666666665</v>
      </c>
      <c r="J1617" s="28">
        <f t="shared" si="51"/>
        <v>1</v>
      </c>
    </row>
    <row r="1618" spans="1:10" ht="15.75" customHeight="1" x14ac:dyDescent="0.3">
      <c r="A1618" s="18">
        <v>45029</v>
      </c>
      <c r="B1618" s="19" t="s">
        <v>12</v>
      </c>
      <c r="C1618" s="20" t="s">
        <v>13</v>
      </c>
      <c r="D1618" s="21">
        <v>108.03</v>
      </c>
      <c r="E1618" s="21">
        <v>76.849999999999994</v>
      </c>
      <c r="F1618" s="22">
        <v>2</v>
      </c>
      <c r="G1618" s="20" t="s">
        <v>17</v>
      </c>
      <c r="H1618" s="20" t="s">
        <v>1616</v>
      </c>
      <c r="I1618" s="23">
        <f t="shared" si="50"/>
        <v>54.015000000000001</v>
      </c>
      <c r="J1618" s="28">
        <f t="shared" si="51"/>
        <v>0</v>
      </c>
    </row>
    <row r="1619" spans="1:10" ht="15.75" customHeight="1" x14ac:dyDescent="0.3">
      <c r="A1619" s="18">
        <v>45246</v>
      </c>
      <c r="B1619" s="19" t="s">
        <v>8</v>
      </c>
      <c r="C1619" s="20" t="s">
        <v>26</v>
      </c>
      <c r="D1619" s="21">
        <v>81.53</v>
      </c>
      <c r="E1619" s="21">
        <v>19.739999999999998</v>
      </c>
      <c r="F1619" s="22">
        <v>1</v>
      </c>
      <c r="G1619" s="20" t="s">
        <v>17</v>
      </c>
      <c r="H1619" s="20" t="s">
        <v>1617</v>
      </c>
      <c r="I1619" s="23">
        <f t="shared" si="50"/>
        <v>81.53</v>
      </c>
      <c r="J1619" s="28">
        <f t="shared" si="51"/>
        <v>0</v>
      </c>
    </row>
    <row r="1620" spans="1:10" ht="15.75" customHeight="1" x14ac:dyDescent="0.3">
      <c r="A1620" s="18">
        <v>45032</v>
      </c>
      <c r="B1620" s="19" t="s">
        <v>12</v>
      </c>
      <c r="C1620" s="20" t="s">
        <v>26</v>
      </c>
      <c r="D1620" s="21">
        <v>384.45</v>
      </c>
      <c r="E1620" s="21">
        <v>103.65</v>
      </c>
      <c r="F1620" s="22">
        <v>6</v>
      </c>
      <c r="G1620" s="20" t="s">
        <v>10</v>
      </c>
      <c r="H1620" s="20" t="s">
        <v>1618</v>
      </c>
      <c r="I1620" s="23">
        <f t="shared" si="50"/>
        <v>64.075000000000003</v>
      </c>
      <c r="J1620" s="28">
        <f t="shared" si="51"/>
        <v>1</v>
      </c>
    </row>
    <row r="1621" spans="1:10" ht="15.75" customHeight="1" x14ac:dyDescent="0.3">
      <c r="A1621" s="18">
        <v>45233</v>
      </c>
      <c r="B1621" s="19" t="s">
        <v>15</v>
      </c>
      <c r="C1621" s="20" t="s">
        <v>13</v>
      </c>
      <c r="D1621" s="21">
        <v>344.74</v>
      </c>
      <c r="E1621" s="21">
        <v>194.31</v>
      </c>
      <c r="F1621" s="22">
        <v>16</v>
      </c>
      <c r="G1621" s="20" t="s">
        <v>10</v>
      </c>
      <c r="H1621" s="20" t="s">
        <v>1619</v>
      </c>
      <c r="I1621" s="23">
        <f t="shared" si="50"/>
        <v>21.546250000000001</v>
      </c>
      <c r="J1621" s="28">
        <f t="shared" si="51"/>
        <v>1</v>
      </c>
    </row>
    <row r="1622" spans="1:10" ht="15.75" customHeight="1" x14ac:dyDescent="0.3">
      <c r="A1622" s="18">
        <v>45203</v>
      </c>
      <c r="B1622" s="19" t="s">
        <v>8</v>
      </c>
      <c r="C1622" s="20" t="s">
        <v>26</v>
      </c>
      <c r="D1622" s="21">
        <v>85.5</v>
      </c>
      <c r="E1622" s="21">
        <v>21.82</v>
      </c>
      <c r="F1622" s="22">
        <v>2</v>
      </c>
      <c r="G1622" s="20" t="s">
        <v>17</v>
      </c>
      <c r="H1622" s="20" t="s">
        <v>1620</v>
      </c>
      <c r="I1622" s="23">
        <f t="shared" si="50"/>
        <v>42.75</v>
      </c>
      <c r="J1622" s="28">
        <f t="shared" si="51"/>
        <v>0</v>
      </c>
    </row>
    <row r="1623" spans="1:10" ht="15.75" customHeight="1" x14ac:dyDescent="0.3">
      <c r="A1623" s="18">
        <v>44927</v>
      </c>
      <c r="B1623" s="19" t="s">
        <v>8</v>
      </c>
      <c r="C1623" s="20" t="s">
        <v>23</v>
      </c>
      <c r="D1623" s="21">
        <v>468.89</v>
      </c>
      <c r="E1623" s="21">
        <v>467.97</v>
      </c>
      <c r="F1623" s="22">
        <v>8</v>
      </c>
      <c r="G1623" s="20" t="s">
        <v>17</v>
      </c>
      <c r="H1623" s="20" t="s">
        <v>1621</v>
      </c>
      <c r="I1623" s="23">
        <f t="shared" si="50"/>
        <v>58.611249999999998</v>
      </c>
      <c r="J1623" s="28">
        <f t="shared" si="51"/>
        <v>0</v>
      </c>
    </row>
    <row r="1624" spans="1:10" ht="15.75" customHeight="1" x14ac:dyDescent="0.3">
      <c r="A1624" s="18">
        <v>45269</v>
      </c>
      <c r="B1624" s="19" t="s">
        <v>15</v>
      </c>
      <c r="C1624" s="20" t="s">
        <v>26</v>
      </c>
      <c r="D1624" s="21">
        <v>276.91000000000003</v>
      </c>
      <c r="E1624" s="21">
        <v>61.55</v>
      </c>
      <c r="F1624" s="22">
        <v>8</v>
      </c>
      <c r="G1624" s="20" t="s">
        <v>10</v>
      </c>
      <c r="H1624" s="20" t="s">
        <v>1622</v>
      </c>
      <c r="I1624" s="23">
        <f t="shared" si="50"/>
        <v>34.613750000000003</v>
      </c>
      <c r="J1624" s="28">
        <f t="shared" si="51"/>
        <v>1</v>
      </c>
    </row>
    <row r="1625" spans="1:10" ht="15.75" customHeight="1" x14ac:dyDescent="0.3">
      <c r="A1625" s="18">
        <v>45271</v>
      </c>
      <c r="B1625" s="19" t="s">
        <v>15</v>
      </c>
      <c r="C1625" s="20" t="s">
        <v>9</v>
      </c>
      <c r="D1625" s="21">
        <v>391.13</v>
      </c>
      <c r="E1625" s="21">
        <v>107.94</v>
      </c>
      <c r="F1625" s="22">
        <v>8</v>
      </c>
      <c r="G1625" s="20" t="s">
        <v>17</v>
      </c>
      <c r="H1625" s="20" t="s">
        <v>1623</v>
      </c>
      <c r="I1625" s="23">
        <f t="shared" si="50"/>
        <v>48.891249999999999</v>
      </c>
      <c r="J1625" s="28">
        <f t="shared" si="51"/>
        <v>0</v>
      </c>
    </row>
    <row r="1626" spans="1:10" ht="15.75" customHeight="1" x14ac:dyDescent="0.3">
      <c r="A1626" s="18">
        <v>45048</v>
      </c>
      <c r="B1626" s="19" t="s">
        <v>15</v>
      </c>
      <c r="C1626" s="20" t="s">
        <v>38</v>
      </c>
      <c r="D1626" s="21">
        <v>442.15</v>
      </c>
      <c r="E1626" s="21">
        <v>247.17</v>
      </c>
      <c r="F1626" s="22">
        <v>9</v>
      </c>
      <c r="G1626" s="20" t="s">
        <v>10</v>
      </c>
      <c r="H1626" s="20" t="s">
        <v>1624</v>
      </c>
      <c r="I1626" s="23">
        <f t="shared" si="50"/>
        <v>49.127777777777773</v>
      </c>
      <c r="J1626" s="28">
        <f t="shared" si="51"/>
        <v>1</v>
      </c>
    </row>
    <row r="1627" spans="1:10" ht="15.75" customHeight="1" x14ac:dyDescent="0.3">
      <c r="A1627" s="18">
        <v>45088</v>
      </c>
      <c r="B1627" s="19" t="s">
        <v>21</v>
      </c>
      <c r="C1627" s="20" t="s">
        <v>13</v>
      </c>
      <c r="D1627" s="21">
        <v>144.63</v>
      </c>
      <c r="E1627" s="21">
        <v>37.29</v>
      </c>
      <c r="F1627" s="22">
        <v>5</v>
      </c>
      <c r="G1627" s="20" t="s">
        <v>17</v>
      </c>
      <c r="H1627" s="20" t="s">
        <v>1625</v>
      </c>
      <c r="I1627" s="23">
        <f t="shared" si="50"/>
        <v>28.925999999999998</v>
      </c>
      <c r="J1627" s="28">
        <f t="shared" si="51"/>
        <v>0</v>
      </c>
    </row>
    <row r="1628" spans="1:10" ht="15.75" customHeight="1" x14ac:dyDescent="0.3">
      <c r="A1628" s="18">
        <v>44998</v>
      </c>
      <c r="B1628" s="19" t="s">
        <v>15</v>
      </c>
      <c r="C1628" s="20" t="s">
        <v>23</v>
      </c>
      <c r="D1628" s="21">
        <v>28.97</v>
      </c>
      <c r="E1628" s="21">
        <v>22.86</v>
      </c>
      <c r="F1628" s="22">
        <v>2</v>
      </c>
      <c r="G1628" s="20" t="s">
        <v>10</v>
      </c>
      <c r="H1628" s="20" t="s">
        <v>1626</v>
      </c>
      <c r="I1628" s="23">
        <f t="shared" si="50"/>
        <v>14.484999999999999</v>
      </c>
      <c r="J1628" s="28">
        <f t="shared" si="51"/>
        <v>1</v>
      </c>
    </row>
    <row r="1629" spans="1:10" ht="15.75" customHeight="1" x14ac:dyDescent="0.3">
      <c r="A1629" s="18">
        <v>45140</v>
      </c>
      <c r="B1629" s="19" t="s">
        <v>15</v>
      </c>
      <c r="C1629" s="20" t="s">
        <v>16</v>
      </c>
      <c r="D1629" s="21">
        <v>469.85</v>
      </c>
      <c r="E1629" s="21">
        <v>108.55</v>
      </c>
      <c r="F1629" s="22">
        <v>17</v>
      </c>
      <c r="G1629" s="20" t="s">
        <v>10</v>
      </c>
      <c r="H1629" s="20" t="s">
        <v>1627</v>
      </c>
      <c r="I1629" s="23">
        <f t="shared" si="50"/>
        <v>27.638235294117649</v>
      </c>
      <c r="J1629" s="28">
        <f t="shared" si="51"/>
        <v>1</v>
      </c>
    </row>
    <row r="1630" spans="1:10" ht="15.75" customHeight="1" x14ac:dyDescent="0.3">
      <c r="A1630" s="18">
        <v>44947</v>
      </c>
      <c r="B1630" s="19" t="s">
        <v>21</v>
      </c>
      <c r="C1630" s="20" t="s">
        <v>16</v>
      </c>
      <c r="D1630" s="21">
        <v>293.5</v>
      </c>
      <c r="E1630" s="21">
        <v>75.55</v>
      </c>
      <c r="F1630" s="22">
        <v>3</v>
      </c>
      <c r="G1630" s="20" t="s">
        <v>17</v>
      </c>
      <c r="H1630" s="20" t="s">
        <v>1628</v>
      </c>
      <c r="I1630" s="23">
        <f t="shared" si="50"/>
        <v>97.833333333333329</v>
      </c>
      <c r="J1630" s="28">
        <f t="shared" si="51"/>
        <v>0</v>
      </c>
    </row>
    <row r="1631" spans="1:10" ht="15.75" customHeight="1" x14ac:dyDescent="0.3">
      <c r="A1631" s="18">
        <v>44949</v>
      </c>
      <c r="B1631" s="19" t="s">
        <v>12</v>
      </c>
      <c r="C1631" s="20" t="s">
        <v>9</v>
      </c>
      <c r="D1631" s="21">
        <v>69.69</v>
      </c>
      <c r="E1631" s="21">
        <v>18.239999999999998</v>
      </c>
      <c r="F1631" s="22">
        <v>2</v>
      </c>
      <c r="G1631" s="20" t="s">
        <v>17</v>
      </c>
      <c r="H1631" s="20" t="s">
        <v>1629</v>
      </c>
      <c r="I1631" s="23">
        <f t="shared" si="50"/>
        <v>34.844999999999999</v>
      </c>
      <c r="J1631" s="28">
        <f t="shared" si="51"/>
        <v>0</v>
      </c>
    </row>
    <row r="1632" spans="1:10" ht="15.75" customHeight="1" x14ac:dyDescent="0.3">
      <c r="A1632" s="18">
        <v>45015</v>
      </c>
      <c r="B1632" s="19" t="s">
        <v>8</v>
      </c>
      <c r="C1632" s="20" t="s">
        <v>26</v>
      </c>
      <c r="D1632" s="21">
        <v>496.33</v>
      </c>
      <c r="E1632" s="21">
        <v>124.93</v>
      </c>
      <c r="F1632" s="22">
        <v>7</v>
      </c>
      <c r="G1632" s="20" t="s">
        <v>10</v>
      </c>
      <c r="H1632" s="20" t="s">
        <v>1630</v>
      </c>
      <c r="I1632" s="23">
        <f t="shared" si="50"/>
        <v>70.904285714285706</v>
      </c>
      <c r="J1632" s="28">
        <f t="shared" si="51"/>
        <v>1</v>
      </c>
    </row>
    <row r="1633" spans="1:10" ht="15.75" customHeight="1" x14ac:dyDescent="0.3">
      <c r="A1633" s="18">
        <v>45246</v>
      </c>
      <c r="B1633" s="19" t="s">
        <v>8</v>
      </c>
      <c r="C1633" s="20" t="s">
        <v>16</v>
      </c>
      <c r="D1633" s="21">
        <v>491.32</v>
      </c>
      <c r="E1633" s="21">
        <v>252.07</v>
      </c>
      <c r="F1633" s="22">
        <v>5</v>
      </c>
      <c r="G1633" s="20" t="s">
        <v>10</v>
      </c>
      <c r="H1633" s="20" t="s">
        <v>1631</v>
      </c>
      <c r="I1633" s="23">
        <f t="shared" si="50"/>
        <v>98.263999999999996</v>
      </c>
      <c r="J1633" s="28">
        <f t="shared" si="51"/>
        <v>1</v>
      </c>
    </row>
    <row r="1634" spans="1:10" ht="15.75" customHeight="1" x14ac:dyDescent="0.3">
      <c r="A1634" s="18">
        <v>45045</v>
      </c>
      <c r="B1634" s="19" t="s">
        <v>12</v>
      </c>
      <c r="C1634" s="20" t="s">
        <v>23</v>
      </c>
      <c r="D1634" s="21">
        <v>453.31</v>
      </c>
      <c r="E1634" s="21">
        <v>259.36</v>
      </c>
      <c r="F1634" s="22">
        <v>7</v>
      </c>
      <c r="G1634" s="20" t="s">
        <v>17</v>
      </c>
      <c r="H1634" s="20" t="s">
        <v>1632</v>
      </c>
      <c r="I1634" s="23">
        <f t="shared" si="50"/>
        <v>64.758571428571429</v>
      </c>
      <c r="J1634" s="28">
        <f t="shared" si="51"/>
        <v>0</v>
      </c>
    </row>
    <row r="1635" spans="1:10" ht="15.75" customHeight="1" x14ac:dyDescent="0.3">
      <c r="A1635" s="18">
        <v>45192</v>
      </c>
      <c r="B1635" s="19" t="s">
        <v>15</v>
      </c>
      <c r="C1635" s="20" t="s">
        <v>23</v>
      </c>
      <c r="D1635" s="21">
        <v>35.75</v>
      </c>
      <c r="E1635" s="21">
        <v>10.26</v>
      </c>
      <c r="F1635" s="22">
        <v>1</v>
      </c>
      <c r="G1635" s="20" t="s">
        <v>17</v>
      </c>
      <c r="H1635" s="20" t="s">
        <v>1633</v>
      </c>
      <c r="I1635" s="23">
        <f t="shared" si="50"/>
        <v>35.75</v>
      </c>
      <c r="J1635" s="28">
        <f t="shared" si="51"/>
        <v>0</v>
      </c>
    </row>
    <row r="1636" spans="1:10" ht="15.75" customHeight="1" x14ac:dyDescent="0.3">
      <c r="A1636" s="18">
        <v>45188</v>
      </c>
      <c r="B1636" s="19" t="s">
        <v>8</v>
      </c>
      <c r="C1636" s="20" t="s">
        <v>13</v>
      </c>
      <c r="D1636" s="21">
        <v>465.74</v>
      </c>
      <c r="E1636" s="21">
        <v>103.9</v>
      </c>
      <c r="F1636" s="22">
        <v>9</v>
      </c>
      <c r="G1636" s="20" t="s">
        <v>17</v>
      </c>
      <c r="H1636" s="20" t="s">
        <v>1634</v>
      </c>
      <c r="I1636" s="23">
        <f t="shared" si="50"/>
        <v>51.748888888888892</v>
      </c>
      <c r="J1636" s="28">
        <f t="shared" si="51"/>
        <v>0</v>
      </c>
    </row>
    <row r="1637" spans="1:10" ht="15.75" customHeight="1" x14ac:dyDescent="0.3">
      <c r="A1637" s="18">
        <v>44951</v>
      </c>
      <c r="B1637" s="19" t="s">
        <v>12</v>
      </c>
      <c r="C1637" s="20" t="s">
        <v>38</v>
      </c>
      <c r="D1637" s="21">
        <v>106.27</v>
      </c>
      <c r="E1637" s="21">
        <v>49.12</v>
      </c>
      <c r="F1637" s="22">
        <v>1</v>
      </c>
      <c r="G1637" s="20" t="s">
        <v>17</v>
      </c>
      <c r="H1637" s="20" t="s">
        <v>1635</v>
      </c>
      <c r="I1637" s="23">
        <f t="shared" si="50"/>
        <v>106.27</v>
      </c>
      <c r="J1637" s="28">
        <f t="shared" si="51"/>
        <v>0</v>
      </c>
    </row>
    <row r="1638" spans="1:10" ht="15.75" customHeight="1" x14ac:dyDescent="0.3">
      <c r="A1638" s="18">
        <v>45202</v>
      </c>
      <c r="B1638" s="19" t="s">
        <v>8</v>
      </c>
      <c r="C1638" s="20" t="s">
        <v>23</v>
      </c>
      <c r="D1638" s="21">
        <v>431.68</v>
      </c>
      <c r="E1638" s="21">
        <v>189.86</v>
      </c>
      <c r="F1638" s="22">
        <v>5</v>
      </c>
      <c r="G1638" s="20" t="s">
        <v>10</v>
      </c>
      <c r="H1638" s="20" t="s">
        <v>1636</v>
      </c>
      <c r="I1638" s="23">
        <f t="shared" si="50"/>
        <v>86.335999999999999</v>
      </c>
      <c r="J1638" s="28">
        <f t="shared" si="51"/>
        <v>1</v>
      </c>
    </row>
    <row r="1639" spans="1:10" ht="15.75" customHeight="1" x14ac:dyDescent="0.3">
      <c r="A1639" s="18">
        <v>44959</v>
      </c>
      <c r="B1639" s="19" t="s">
        <v>8</v>
      </c>
      <c r="C1639" s="20" t="s">
        <v>23</v>
      </c>
      <c r="D1639" s="21">
        <v>13.54</v>
      </c>
      <c r="E1639" s="21">
        <v>2.77</v>
      </c>
      <c r="F1639" s="22">
        <v>0</v>
      </c>
      <c r="G1639" s="20" t="s">
        <v>17</v>
      </c>
      <c r="H1639" s="20" t="s">
        <v>1637</v>
      </c>
      <c r="I1639" s="23">
        <f t="shared" si="50"/>
        <v>0</v>
      </c>
      <c r="J1639" s="28">
        <f t="shared" si="51"/>
        <v>0</v>
      </c>
    </row>
    <row r="1640" spans="1:10" ht="15.75" customHeight="1" x14ac:dyDescent="0.3">
      <c r="A1640" s="18">
        <v>45100</v>
      </c>
      <c r="B1640" s="19" t="s">
        <v>12</v>
      </c>
      <c r="C1640" s="20" t="s">
        <v>9</v>
      </c>
      <c r="D1640" s="21">
        <v>20.18</v>
      </c>
      <c r="E1640" s="21">
        <v>13.81</v>
      </c>
      <c r="F1640" s="22">
        <v>0</v>
      </c>
      <c r="G1640" s="20" t="s">
        <v>10</v>
      </c>
      <c r="H1640" s="20" t="s">
        <v>1638</v>
      </c>
      <c r="I1640" s="23">
        <f t="shared" si="50"/>
        <v>0</v>
      </c>
      <c r="J1640" s="28">
        <f t="shared" si="51"/>
        <v>1</v>
      </c>
    </row>
    <row r="1641" spans="1:10" ht="15.75" customHeight="1" x14ac:dyDescent="0.3">
      <c r="A1641" s="18">
        <v>45111</v>
      </c>
      <c r="B1641" s="19" t="s">
        <v>15</v>
      </c>
      <c r="C1641" s="20" t="s">
        <v>23</v>
      </c>
      <c r="D1641" s="21">
        <v>44.13</v>
      </c>
      <c r="E1641" s="21">
        <v>10.46</v>
      </c>
      <c r="F1641" s="22">
        <v>0</v>
      </c>
      <c r="G1641" s="20" t="s">
        <v>10</v>
      </c>
      <c r="H1641" s="20" t="s">
        <v>1639</v>
      </c>
      <c r="I1641" s="23">
        <f t="shared" si="50"/>
        <v>0</v>
      </c>
      <c r="J1641" s="28">
        <f t="shared" si="51"/>
        <v>1</v>
      </c>
    </row>
    <row r="1642" spans="1:10" ht="15.75" customHeight="1" x14ac:dyDescent="0.3">
      <c r="A1642" s="18">
        <v>45110</v>
      </c>
      <c r="B1642" s="19" t="s">
        <v>8</v>
      </c>
      <c r="C1642" s="20" t="s">
        <v>16</v>
      </c>
      <c r="D1642" s="21">
        <v>163.75</v>
      </c>
      <c r="E1642" s="21">
        <v>38.71</v>
      </c>
      <c r="F1642" s="22">
        <v>4</v>
      </c>
      <c r="G1642" s="20" t="s">
        <v>17</v>
      </c>
      <c r="H1642" s="20" t="s">
        <v>1640</v>
      </c>
      <c r="I1642" s="23">
        <f t="shared" si="50"/>
        <v>40.9375</v>
      </c>
      <c r="J1642" s="28">
        <f t="shared" si="51"/>
        <v>0</v>
      </c>
    </row>
    <row r="1643" spans="1:10" ht="15.75" customHeight="1" x14ac:dyDescent="0.3">
      <c r="A1643" s="18">
        <v>45123</v>
      </c>
      <c r="B1643" s="19" t="s">
        <v>8</v>
      </c>
      <c r="C1643" s="20" t="s">
        <v>23</v>
      </c>
      <c r="D1643" s="21">
        <v>467.6</v>
      </c>
      <c r="E1643" s="21">
        <v>101.13</v>
      </c>
      <c r="F1643" s="22">
        <v>10</v>
      </c>
      <c r="G1643" s="20" t="s">
        <v>17</v>
      </c>
      <c r="H1643" s="20" t="s">
        <v>1641</v>
      </c>
      <c r="I1643" s="23">
        <f t="shared" si="50"/>
        <v>46.760000000000005</v>
      </c>
      <c r="J1643" s="28">
        <f t="shared" si="51"/>
        <v>0</v>
      </c>
    </row>
    <row r="1644" spans="1:10" ht="15.75" customHeight="1" x14ac:dyDescent="0.3">
      <c r="A1644" s="18">
        <v>45033</v>
      </c>
      <c r="B1644" s="19" t="s">
        <v>15</v>
      </c>
      <c r="C1644" s="20" t="s">
        <v>16</v>
      </c>
      <c r="D1644" s="21">
        <v>11.27</v>
      </c>
      <c r="E1644" s="21">
        <v>10.58</v>
      </c>
      <c r="F1644" s="22">
        <v>0</v>
      </c>
      <c r="G1644" s="20" t="s">
        <v>17</v>
      </c>
      <c r="H1644" s="20" t="s">
        <v>1642</v>
      </c>
      <c r="I1644" s="23">
        <f t="shared" si="50"/>
        <v>0</v>
      </c>
      <c r="J1644" s="28">
        <f t="shared" si="51"/>
        <v>0</v>
      </c>
    </row>
    <row r="1645" spans="1:10" ht="15.75" customHeight="1" x14ac:dyDescent="0.3">
      <c r="A1645" s="18">
        <v>45017</v>
      </c>
      <c r="B1645" s="19" t="s">
        <v>12</v>
      </c>
      <c r="C1645" s="20" t="s">
        <v>16</v>
      </c>
      <c r="D1645" s="21">
        <v>465.07</v>
      </c>
      <c r="E1645" s="21">
        <v>126.5</v>
      </c>
      <c r="F1645" s="22">
        <v>5</v>
      </c>
      <c r="G1645" s="20" t="s">
        <v>17</v>
      </c>
      <c r="H1645" s="20" t="s">
        <v>1643</v>
      </c>
      <c r="I1645" s="23">
        <f t="shared" si="50"/>
        <v>93.013999999999996</v>
      </c>
      <c r="J1645" s="28">
        <f t="shared" si="51"/>
        <v>0</v>
      </c>
    </row>
    <row r="1646" spans="1:10" ht="15.75" customHeight="1" x14ac:dyDescent="0.3">
      <c r="A1646" s="18">
        <v>45056</v>
      </c>
      <c r="B1646" s="19" t="s">
        <v>21</v>
      </c>
      <c r="C1646" s="20" t="s">
        <v>13</v>
      </c>
      <c r="D1646" s="21">
        <v>477.77</v>
      </c>
      <c r="E1646" s="21">
        <v>103.2</v>
      </c>
      <c r="F1646" s="22">
        <v>45</v>
      </c>
      <c r="G1646" s="20" t="s">
        <v>10</v>
      </c>
      <c r="H1646" s="20" t="s">
        <v>1644</v>
      </c>
      <c r="I1646" s="23">
        <f t="shared" si="50"/>
        <v>10.617111111111111</v>
      </c>
      <c r="J1646" s="28">
        <f t="shared" si="51"/>
        <v>1</v>
      </c>
    </row>
    <row r="1647" spans="1:10" ht="15.75" customHeight="1" x14ac:dyDescent="0.3">
      <c r="A1647" s="18">
        <v>45046</v>
      </c>
      <c r="B1647" s="19" t="s">
        <v>21</v>
      </c>
      <c r="C1647" s="20" t="s">
        <v>9</v>
      </c>
      <c r="D1647" s="21">
        <v>426.73</v>
      </c>
      <c r="E1647" s="21">
        <v>127.45</v>
      </c>
      <c r="F1647" s="22">
        <v>6</v>
      </c>
      <c r="G1647" s="20" t="s">
        <v>17</v>
      </c>
      <c r="H1647" s="20" t="s">
        <v>1645</v>
      </c>
      <c r="I1647" s="23">
        <f t="shared" si="50"/>
        <v>71.12166666666667</v>
      </c>
      <c r="J1647" s="28">
        <f t="shared" si="51"/>
        <v>0</v>
      </c>
    </row>
    <row r="1648" spans="1:10" ht="15.75" customHeight="1" x14ac:dyDescent="0.3">
      <c r="A1648" s="18">
        <v>45248</v>
      </c>
      <c r="B1648" s="19" t="s">
        <v>8</v>
      </c>
      <c r="C1648" s="20" t="s">
        <v>23</v>
      </c>
      <c r="D1648" s="21">
        <v>110.47</v>
      </c>
      <c r="E1648" s="21">
        <v>51.8</v>
      </c>
      <c r="F1648" s="22">
        <v>1</v>
      </c>
      <c r="G1648" s="20" t="s">
        <v>10</v>
      </c>
      <c r="H1648" s="20" t="s">
        <v>1646</v>
      </c>
      <c r="I1648" s="23">
        <f t="shared" si="50"/>
        <v>110.47</v>
      </c>
      <c r="J1648" s="28">
        <f t="shared" si="51"/>
        <v>1</v>
      </c>
    </row>
    <row r="1649" spans="1:10" ht="15.75" customHeight="1" x14ac:dyDescent="0.3">
      <c r="A1649" s="18">
        <v>45008</v>
      </c>
      <c r="B1649" s="19" t="s">
        <v>21</v>
      </c>
      <c r="C1649" s="20" t="s">
        <v>23</v>
      </c>
      <c r="D1649" s="21">
        <v>450.2</v>
      </c>
      <c r="E1649" s="21">
        <v>416.76</v>
      </c>
      <c r="F1649" s="22">
        <v>11</v>
      </c>
      <c r="G1649" s="20" t="s">
        <v>10</v>
      </c>
      <c r="H1649" s="20" t="s">
        <v>1647</v>
      </c>
      <c r="I1649" s="23">
        <f t="shared" si="50"/>
        <v>40.927272727272729</v>
      </c>
      <c r="J1649" s="28">
        <f t="shared" si="51"/>
        <v>1</v>
      </c>
    </row>
    <row r="1650" spans="1:10" ht="15.75" customHeight="1" x14ac:dyDescent="0.3">
      <c r="A1650" s="18">
        <v>45136</v>
      </c>
      <c r="B1650" s="19" t="s">
        <v>12</v>
      </c>
      <c r="C1650" s="20" t="s">
        <v>13</v>
      </c>
      <c r="D1650" s="21">
        <v>321.45999999999998</v>
      </c>
      <c r="E1650" s="21">
        <v>76.989999999999995</v>
      </c>
      <c r="F1650" s="22">
        <v>4</v>
      </c>
      <c r="G1650" s="20" t="s">
        <v>10</v>
      </c>
      <c r="H1650" s="20" t="s">
        <v>1648</v>
      </c>
      <c r="I1650" s="23">
        <f t="shared" si="50"/>
        <v>80.364999999999995</v>
      </c>
      <c r="J1650" s="28">
        <f t="shared" si="51"/>
        <v>1</v>
      </c>
    </row>
    <row r="1651" spans="1:10" ht="15.75" customHeight="1" x14ac:dyDescent="0.3">
      <c r="A1651" s="18">
        <v>45231</v>
      </c>
      <c r="B1651" s="19" t="s">
        <v>12</v>
      </c>
      <c r="C1651" s="20" t="s">
        <v>38</v>
      </c>
      <c r="D1651" s="21">
        <v>460.11</v>
      </c>
      <c r="E1651" s="21">
        <v>321.20999999999998</v>
      </c>
      <c r="F1651" s="22">
        <v>14</v>
      </c>
      <c r="G1651" s="20" t="s">
        <v>17</v>
      </c>
      <c r="H1651" s="20" t="s">
        <v>1649</v>
      </c>
      <c r="I1651" s="23">
        <f t="shared" si="50"/>
        <v>32.865000000000002</v>
      </c>
      <c r="J1651" s="28">
        <f t="shared" si="51"/>
        <v>0</v>
      </c>
    </row>
    <row r="1652" spans="1:10" ht="15.75" customHeight="1" x14ac:dyDescent="0.3">
      <c r="A1652" s="18">
        <v>44957</v>
      </c>
      <c r="B1652" s="19" t="s">
        <v>15</v>
      </c>
      <c r="C1652" s="20" t="s">
        <v>9</v>
      </c>
      <c r="D1652" s="21">
        <v>139.94999999999999</v>
      </c>
      <c r="E1652" s="21">
        <v>64.8</v>
      </c>
      <c r="F1652" s="22">
        <v>2</v>
      </c>
      <c r="G1652" s="20" t="s">
        <v>10</v>
      </c>
      <c r="H1652" s="20" t="s">
        <v>1650</v>
      </c>
      <c r="I1652" s="23">
        <f t="shared" si="50"/>
        <v>69.974999999999994</v>
      </c>
      <c r="J1652" s="28">
        <f t="shared" si="51"/>
        <v>1</v>
      </c>
    </row>
    <row r="1653" spans="1:10" ht="15.75" customHeight="1" x14ac:dyDescent="0.3">
      <c r="A1653" s="18">
        <v>45101</v>
      </c>
      <c r="B1653" s="19" t="s">
        <v>15</v>
      </c>
      <c r="C1653" s="20" t="s">
        <v>9</v>
      </c>
      <c r="D1653" s="21">
        <v>339.24</v>
      </c>
      <c r="E1653" s="21">
        <v>81.93</v>
      </c>
      <c r="F1653" s="22">
        <v>15</v>
      </c>
      <c r="G1653" s="20" t="s">
        <v>10</v>
      </c>
      <c r="H1653" s="20" t="s">
        <v>1651</v>
      </c>
      <c r="I1653" s="23">
        <f t="shared" si="50"/>
        <v>22.616</v>
      </c>
      <c r="J1653" s="28">
        <f t="shared" si="51"/>
        <v>1</v>
      </c>
    </row>
    <row r="1654" spans="1:10" ht="15.75" customHeight="1" x14ac:dyDescent="0.3">
      <c r="A1654" s="18">
        <v>45111</v>
      </c>
      <c r="B1654" s="19" t="s">
        <v>21</v>
      </c>
      <c r="C1654" s="20" t="s">
        <v>16</v>
      </c>
      <c r="D1654" s="21">
        <v>50.91</v>
      </c>
      <c r="E1654" s="21">
        <v>14.39</v>
      </c>
      <c r="F1654" s="22">
        <v>0</v>
      </c>
      <c r="G1654" s="20" t="s">
        <v>10</v>
      </c>
      <c r="H1654" s="20" t="s">
        <v>1652</v>
      </c>
      <c r="I1654" s="23">
        <f t="shared" si="50"/>
        <v>0</v>
      </c>
      <c r="J1654" s="28">
        <f t="shared" si="51"/>
        <v>1</v>
      </c>
    </row>
    <row r="1655" spans="1:10" ht="15.75" customHeight="1" x14ac:dyDescent="0.3">
      <c r="A1655" s="18">
        <v>45088</v>
      </c>
      <c r="B1655" s="19" t="s">
        <v>8</v>
      </c>
      <c r="C1655" s="20" t="s">
        <v>38</v>
      </c>
      <c r="D1655" s="21">
        <v>440.93</v>
      </c>
      <c r="E1655" s="21">
        <v>168</v>
      </c>
      <c r="F1655" s="22">
        <v>21</v>
      </c>
      <c r="G1655" s="20" t="s">
        <v>17</v>
      </c>
      <c r="H1655" s="20" t="s">
        <v>1653</v>
      </c>
      <c r="I1655" s="23">
        <f t="shared" si="50"/>
        <v>20.996666666666666</v>
      </c>
      <c r="J1655" s="28">
        <f t="shared" si="51"/>
        <v>0</v>
      </c>
    </row>
    <row r="1656" spans="1:10" ht="15.75" customHeight="1" x14ac:dyDescent="0.3">
      <c r="A1656" s="18">
        <v>45249</v>
      </c>
      <c r="B1656" s="19" t="s">
        <v>21</v>
      </c>
      <c r="C1656" s="20" t="s">
        <v>38</v>
      </c>
      <c r="D1656" s="21">
        <v>103.16</v>
      </c>
      <c r="E1656" s="21">
        <v>30.85</v>
      </c>
      <c r="F1656" s="22">
        <v>1</v>
      </c>
      <c r="G1656" s="20" t="s">
        <v>10</v>
      </c>
      <c r="H1656" s="20" t="s">
        <v>1654</v>
      </c>
      <c r="I1656" s="23">
        <f t="shared" si="50"/>
        <v>103.16</v>
      </c>
      <c r="J1656" s="28">
        <f t="shared" si="51"/>
        <v>1</v>
      </c>
    </row>
    <row r="1657" spans="1:10" ht="15.75" customHeight="1" x14ac:dyDescent="0.3">
      <c r="A1657" s="18">
        <v>45245</v>
      </c>
      <c r="B1657" s="19" t="s">
        <v>21</v>
      </c>
      <c r="C1657" s="20" t="s">
        <v>38</v>
      </c>
      <c r="D1657" s="21">
        <v>109.63</v>
      </c>
      <c r="E1657" s="21">
        <v>55.03</v>
      </c>
      <c r="F1657" s="22">
        <v>1</v>
      </c>
      <c r="G1657" s="20" t="s">
        <v>10</v>
      </c>
      <c r="H1657" s="20" t="s">
        <v>1655</v>
      </c>
      <c r="I1657" s="23">
        <f t="shared" si="50"/>
        <v>109.63</v>
      </c>
      <c r="J1657" s="28">
        <f t="shared" si="51"/>
        <v>1</v>
      </c>
    </row>
    <row r="1658" spans="1:10" ht="15.75" customHeight="1" x14ac:dyDescent="0.3">
      <c r="A1658" s="18">
        <v>45192</v>
      </c>
      <c r="B1658" s="19" t="s">
        <v>12</v>
      </c>
      <c r="C1658" s="20" t="s">
        <v>13</v>
      </c>
      <c r="D1658" s="21">
        <v>206.8</v>
      </c>
      <c r="E1658" s="21">
        <v>43.22</v>
      </c>
      <c r="F1658" s="22">
        <v>4</v>
      </c>
      <c r="G1658" s="20" t="s">
        <v>17</v>
      </c>
      <c r="H1658" s="20" t="s">
        <v>1656</v>
      </c>
      <c r="I1658" s="23">
        <f t="shared" si="50"/>
        <v>51.7</v>
      </c>
      <c r="J1658" s="28">
        <f t="shared" si="51"/>
        <v>0</v>
      </c>
    </row>
    <row r="1659" spans="1:10" ht="15.75" customHeight="1" x14ac:dyDescent="0.3">
      <c r="A1659" s="18">
        <v>44989</v>
      </c>
      <c r="B1659" s="19" t="s">
        <v>21</v>
      </c>
      <c r="C1659" s="20" t="s">
        <v>13</v>
      </c>
      <c r="D1659" s="21">
        <v>105.94</v>
      </c>
      <c r="E1659" s="21">
        <v>41.24</v>
      </c>
      <c r="F1659" s="22">
        <v>1</v>
      </c>
      <c r="G1659" s="20" t="s">
        <v>17</v>
      </c>
      <c r="H1659" s="20" t="s">
        <v>1657</v>
      </c>
      <c r="I1659" s="23">
        <f t="shared" si="50"/>
        <v>105.94</v>
      </c>
      <c r="J1659" s="28">
        <f t="shared" si="51"/>
        <v>0</v>
      </c>
    </row>
    <row r="1660" spans="1:10" ht="15.75" customHeight="1" x14ac:dyDescent="0.3">
      <c r="A1660" s="18">
        <v>45102</v>
      </c>
      <c r="B1660" s="19" t="s">
        <v>15</v>
      </c>
      <c r="C1660" s="20" t="s">
        <v>26</v>
      </c>
      <c r="D1660" s="21">
        <v>59.55</v>
      </c>
      <c r="E1660" s="21">
        <v>15.3</v>
      </c>
      <c r="F1660" s="22">
        <v>0</v>
      </c>
      <c r="G1660" s="20" t="s">
        <v>17</v>
      </c>
      <c r="H1660" s="20" t="s">
        <v>1658</v>
      </c>
      <c r="I1660" s="23">
        <f t="shared" si="50"/>
        <v>0</v>
      </c>
      <c r="J1660" s="28">
        <f t="shared" si="51"/>
        <v>0</v>
      </c>
    </row>
    <row r="1661" spans="1:10" ht="15.75" customHeight="1" x14ac:dyDescent="0.3">
      <c r="A1661" s="18">
        <v>45143</v>
      </c>
      <c r="B1661" s="19" t="s">
        <v>12</v>
      </c>
      <c r="C1661" s="20" t="s">
        <v>23</v>
      </c>
      <c r="D1661" s="21">
        <v>206.41</v>
      </c>
      <c r="E1661" s="21">
        <v>112.77</v>
      </c>
      <c r="F1661" s="22">
        <v>2</v>
      </c>
      <c r="G1661" s="20" t="s">
        <v>17</v>
      </c>
      <c r="H1661" s="20" t="s">
        <v>1659</v>
      </c>
      <c r="I1661" s="23">
        <f t="shared" si="50"/>
        <v>103.205</v>
      </c>
      <c r="J1661" s="28">
        <f t="shared" si="51"/>
        <v>0</v>
      </c>
    </row>
    <row r="1662" spans="1:10" ht="15.75" customHeight="1" x14ac:dyDescent="0.3">
      <c r="A1662" s="18">
        <v>45239</v>
      </c>
      <c r="B1662" s="19" t="s">
        <v>21</v>
      </c>
      <c r="C1662" s="20" t="s">
        <v>38</v>
      </c>
      <c r="D1662" s="21">
        <v>355.37</v>
      </c>
      <c r="E1662" s="21">
        <v>80.27</v>
      </c>
      <c r="F1662" s="22">
        <v>16</v>
      </c>
      <c r="G1662" s="20" t="s">
        <v>17</v>
      </c>
      <c r="H1662" s="20" t="s">
        <v>1660</v>
      </c>
      <c r="I1662" s="23">
        <f t="shared" si="50"/>
        <v>22.210625</v>
      </c>
      <c r="J1662" s="28">
        <f t="shared" si="51"/>
        <v>0</v>
      </c>
    </row>
    <row r="1663" spans="1:10" ht="15.75" customHeight="1" x14ac:dyDescent="0.3">
      <c r="A1663" s="18">
        <v>45115</v>
      </c>
      <c r="B1663" s="19" t="s">
        <v>8</v>
      </c>
      <c r="C1663" s="20" t="s">
        <v>9</v>
      </c>
      <c r="D1663" s="21">
        <v>284.38</v>
      </c>
      <c r="E1663" s="21">
        <v>67.650000000000006</v>
      </c>
      <c r="F1663" s="22">
        <v>2</v>
      </c>
      <c r="G1663" s="20" t="s">
        <v>10</v>
      </c>
      <c r="H1663" s="20" t="s">
        <v>1661</v>
      </c>
      <c r="I1663" s="23">
        <f t="shared" si="50"/>
        <v>142.19</v>
      </c>
      <c r="J1663" s="28">
        <f t="shared" si="51"/>
        <v>1</v>
      </c>
    </row>
    <row r="1664" spans="1:10" ht="15.75" customHeight="1" x14ac:dyDescent="0.3">
      <c r="A1664" s="18">
        <v>45117</v>
      </c>
      <c r="B1664" s="19" t="s">
        <v>8</v>
      </c>
      <c r="C1664" s="20" t="s">
        <v>26</v>
      </c>
      <c r="D1664" s="21">
        <v>315.95999999999998</v>
      </c>
      <c r="E1664" s="21">
        <v>147.41999999999999</v>
      </c>
      <c r="F1664" s="22">
        <v>12</v>
      </c>
      <c r="G1664" s="20" t="s">
        <v>17</v>
      </c>
      <c r="H1664" s="20" t="s">
        <v>1662</v>
      </c>
      <c r="I1664" s="23">
        <f t="shared" si="50"/>
        <v>26.33</v>
      </c>
      <c r="J1664" s="28">
        <f t="shared" si="51"/>
        <v>0</v>
      </c>
    </row>
    <row r="1665" spans="1:10" ht="15.75" customHeight="1" x14ac:dyDescent="0.3">
      <c r="A1665" s="18">
        <v>45007</v>
      </c>
      <c r="B1665" s="19" t="s">
        <v>12</v>
      </c>
      <c r="C1665" s="20" t="s">
        <v>13</v>
      </c>
      <c r="D1665" s="21">
        <v>236.59</v>
      </c>
      <c r="E1665" s="21">
        <v>68.709999999999994</v>
      </c>
      <c r="F1665" s="22">
        <v>3</v>
      </c>
      <c r="G1665" s="20" t="s">
        <v>17</v>
      </c>
      <c r="H1665" s="20" t="s">
        <v>1663</v>
      </c>
      <c r="I1665" s="23">
        <f t="shared" si="50"/>
        <v>78.86333333333333</v>
      </c>
      <c r="J1665" s="28">
        <f t="shared" si="51"/>
        <v>0</v>
      </c>
    </row>
    <row r="1666" spans="1:10" ht="15.75" customHeight="1" x14ac:dyDescent="0.3">
      <c r="A1666" s="18">
        <v>45214</v>
      </c>
      <c r="B1666" s="19" t="s">
        <v>8</v>
      </c>
      <c r="C1666" s="20" t="s">
        <v>23</v>
      </c>
      <c r="D1666" s="21">
        <v>384.66</v>
      </c>
      <c r="E1666" s="21">
        <v>86.54</v>
      </c>
      <c r="F1666" s="22">
        <v>6</v>
      </c>
      <c r="G1666" s="20" t="s">
        <v>17</v>
      </c>
      <c r="H1666" s="20" t="s">
        <v>1664</v>
      </c>
      <c r="I1666" s="23">
        <f t="shared" ref="I1666:I1729" si="52">IF(F1666=0, 0, D1666/F1666)</f>
        <v>64.11</v>
      </c>
      <c r="J1666" s="28">
        <f t="shared" si="51"/>
        <v>0</v>
      </c>
    </row>
    <row r="1667" spans="1:10" ht="15.75" customHeight="1" x14ac:dyDescent="0.3">
      <c r="A1667" s="18">
        <v>45275</v>
      </c>
      <c r="B1667" s="19" t="s">
        <v>8</v>
      </c>
      <c r="C1667" s="20" t="s">
        <v>23</v>
      </c>
      <c r="D1667" s="21">
        <v>167.32</v>
      </c>
      <c r="E1667" s="21">
        <v>83.06</v>
      </c>
      <c r="F1667" s="22">
        <v>6</v>
      </c>
      <c r="G1667" s="20" t="s">
        <v>17</v>
      </c>
      <c r="H1667" s="20" t="s">
        <v>1665</v>
      </c>
      <c r="I1667" s="23">
        <f t="shared" si="52"/>
        <v>27.886666666666667</v>
      </c>
      <c r="J1667" s="28">
        <f t="shared" ref="J1667:J1730" si="53">IF(G1667="Returning", 1, 0)</f>
        <v>0</v>
      </c>
    </row>
    <row r="1668" spans="1:10" ht="15.75" customHeight="1" x14ac:dyDescent="0.3">
      <c r="A1668" s="18">
        <v>44944</v>
      </c>
      <c r="B1668" s="19" t="s">
        <v>15</v>
      </c>
      <c r="C1668" s="20" t="s">
        <v>38</v>
      </c>
      <c r="D1668" s="21">
        <v>23.14</v>
      </c>
      <c r="E1668" s="21">
        <v>7.66</v>
      </c>
      <c r="F1668" s="22">
        <v>0</v>
      </c>
      <c r="G1668" s="20" t="s">
        <v>17</v>
      </c>
      <c r="H1668" s="20" t="s">
        <v>1666</v>
      </c>
      <c r="I1668" s="23">
        <f t="shared" si="52"/>
        <v>0</v>
      </c>
      <c r="J1668" s="28">
        <f t="shared" si="53"/>
        <v>0</v>
      </c>
    </row>
    <row r="1669" spans="1:10" ht="15.75" customHeight="1" x14ac:dyDescent="0.3">
      <c r="A1669" s="18">
        <v>45011</v>
      </c>
      <c r="B1669" s="19" t="s">
        <v>15</v>
      </c>
      <c r="C1669" s="20" t="s">
        <v>38</v>
      </c>
      <c r="D1669" s="21">
        <v>192.4</v>
      </c>
      <c r="E1669" s="21">
        <v>47.71</v>
      </c>
      <c r="F1669" s="22">
        <v>2</v>
      </c>
      <c r="G1669" s="20" t="s">
        <v>10</v>
      </c>
      <c r="H1669" s="20" t="s">
        <v>1667</v>
      </c>
      <c r="I1669" s="23">
        <f t="shared" si="52"/>
        <v>96.2</v>
      </c>
      <c r="J1669" s="28">
        <f t="shared" si="53"/>
        <v>1</v>
      </c>
    </row>
    <row r="1670" spans="1:10" ht="15.75" customHeight="1" x14ac:dyDescent="0.3">
      <c r="A1670" s="18">
        <v>44951</v>
      </c>
      <c r="B1670" s="19" t="s">
        <v>15</v>
      </c>
      <c r="C1670" s="20" t="s">
        <v>9</v>
      </c>
      <c r="D1670" s="21">
        <v>45.06</v>
      </c>
      <c r="E1670" s="21">
        <v>10.48</v>
      </c>
      <c r="F1670" s="22">
        <v>0</v>
      </c>
      <c r="G1670" s="20" t="s">
        <v>17</v>
      </c>
      <c r="H1670" s="20" t="s">
        <v>1668</v>
      </c>
      <c r="I1670" s="23">
        <f t="shared" si="52"/>
        <v>0</v>
      </c>
      <c r="J1670" s="28">
        <f t="shared" si="53"/>
        <v>0</v>
      </c>
    </row>
    <row r="1671" spans="1:10" ht="15.75" customHeight="1" x14ac:dyDescent="0.3">
      <c r="A1671" s="18">
        <v>45062</v>
      </c>
      <c r="B1671" s="19" t="s">
        <v>12</v>
      </c>
      <c r="C1671" s="20" t="s">
        <v>16</v>
      </c>
      <c r="D1671" s="21">
        <v>171.37</v>
      </c>
      <c r="E1671" s="21">
        <v>96.4</v>
      </c>
      <c r="F1671" s="22">
        <v>1</v>
      </c>
      <c r="G1671" s="20" t="s">
        <v>10</v>
      </c>
      <c r="H1671" s="20" t="s">
        <v>1669</v>
      </c>
      <c r="I1671" s="23">
        <f t="shared" si="52"/>
        <v>171.37</v>
      </c>
      <c r="J1671" s="28">
        <f t="shared" si="53"/>
        <v>1</v>
      </c>
    </row>
    <row r="1672" spans="1:10" ht="15.75" customHeight="1" x14ac:dyDescent="0.3">
      <c r="A1672" s="18">
        <v>45196</v>
      </c>
      <c r="B1672" s="19" t="s">
        <v>8</v>
      </c>
      <c r="C1672" s="20" t="s">
        <v>23</v>
      </c>
      <c r="D1672" s="21">
        <v>101.26</v>
      </c>
      <c r="E1672" s="21">
        <v>20.39</v>
      </c>
      <c r="F1672" s="22">
        <v>2</v>
      </c>
      <c r="G1672" s="20" t="s">
        <v>10</v>
      </c>
      <c r="H1672" s="20" t="s">
        <v>1670</v>
      </c>
      <c r="I1672" s="23">
        <f t="shared" si="52"/>
        <v>50.63</v>
      </c>
      <c r="J1672" s="28">
        <f t="shared" si="53"/>
        <v>1</v>
      </c>
    </row>
    <row r="1673" spans="1:10" ht="15.75" customHeight="1" x14ac:dyDescent="0.3">
      <c r="A1673" s="18">
        <v>45254</v>
      </c>
      <c r="B1673" s="19" t="s">
        <v>21</v>
      </c>
      <c r="C1673" s="20" t="s">
        <v>23</v>
      </c>
      <c r="D1673" s="21">
        <v>352.35</v>
      </c>
      <c r="E1673" s="21">
        <v>92.32</v>
      </c>
      <c r="F1673" s="22">
        <v>3</v>
      </c>
      <c r="G1673" s="20" t="s">
        <v>17</v>
      </c>
      <c r="H1673" s="20" t="s">
        <v>1671</v>
      </c>
      <c r="I1673" s="23">
        <f t="shared" si="52"/>
        <v>117.45</v>
      </c>
      <c r="J1673" s="28">
        <f t="shared" si="53"/>
        <v>0</v>
      </c>
    </row>
    <row r="1674" spans="1:10" ht="15.75" customHeight="1" x14ac:dyDescent="0.3">
      <c r="A1674" s="18">
        <v>45239</v>
      </c>
      <c r="B1674" s="19" t="s">
        <v>12</v>
      </c>
      <c r="C1674" s="20" t="s">
        <v>38</v>
      </c>
      <c r="D1674" s="21">
        <v>99.02</v>
      </c>
      <c r="E1674" s="21">
        <v>21.56</v>
      </c>
      <c r="F1674" s="22">
        <v>5</v>
      </c>
      <c r="G1674" s="20" t="s">
        <v>10</v>
      </c>
      <c r="H1674" s="20" t="s">
        <v>1672</v>
      </c>
      <c r="I1674" s="23">
        <f t="shared" si="52"/>
        <v>19.803999999999998</v>
      </c>
      <c r="J1674" s="28">
        <f t="shared" si="53"/>
        <v>1</v>
      </c>
    </row>
    <row r="1675" spans="1:10" ht="15.75" customHeight="1" x14ac:dyDescent="0.3">
      <c r="A1675" s="18">
        <v>45119</v>
      </c>
      <c r="B1675" s="19" t="s">
        <v>8</v>
      </c>
      <c r="C1675" s="20" t="s">
        <v>16</v>
      </c>
      <c r="D1675" s="21">
        <v>413.91</v>
      </c>
      <c r="E1675" s="21">
        <v>132.03</v>
      </c>
      <c r="F1675" s="22">
        <v>4</v>
      </c>
      <c r="G1675" s="20" t="s">
        <v>17</v>
      </c>
      <c r="H1675" s="20" t="s">
        <v>1673</v>
      </c>
      <c r="I1675" s="23">
        <f t="shared" si="52"/>
        <v>103.47750000000001</v>
      </c>
      <c r="J1675" s="28">
        <f t="shared" si="53"/>
        <v>0</v>
      </c>
    </row>
    <row r="1676" spans="1:10" ht="15.75" customHeight="1" x14ac:dyDescent="0.3">
      <c r="A1676" s="18">
        <v>44940</v>
      </c>
      <c r="B1676" s="19" t="s">
        <v>8</v>
      </c>
      <c r="C1676" s="20" t="s">
        <v>16</v>
      </c>
      <c r="D1676" s="21">
        <v>258.57</v>
      </c>
      <c r="E1676" s="21">
        <v>87.32</v>
      </c>
      <c r="F1676" s="22">
        <v>7</v>
      </c>
      <c r="G1676" s="20" t="s">
        <v>10</v>
      </c>
      <c r="H1676" s="20" t="s">
        <v>1674</v>
      </c>
      <c r="I1676" s="23">
        <f t="shared" si="52"/>
        <v>36.938571428571429</v>
      </c>
      <c r="J1676" s="28">
        <f t="shared" si="53"/>
        <v>1</v>
      </c>
    </row>
    <row r="1677" spans="1:10" ht="15.75" customHeight="1" x14ac:dyDescent="0.3">
      <c r="A1677" s="18">
        <v>45164</v>
      </c>
      <c r="B1677" s="19" t="s">
        <v>8</v>
      </c>
      <c r="C1677" s="20" t="s">
        <v>26</v>
      </c>
      <c r="D1677" s="21">
        <v>354.5</v>
      </c>
      <c r="E1677" s="21">
        <v>75.17</v>
      </c>
      <c r="F1677" s="22">
        <v>5</v>
      </c>
      <c r="G1677" s="20" t="s">
        <v>17</v>
      </c>
      <c r="H1677" s="20" t="s">
        <v>1675</v>
      </c>
      <c r="I1677" s="23">
        <f t="shared" si="52"/>
        <v>70.900000000000006</v>
      </c>
      <c r="J1677" s="28">
        <f t="shared" si="53"/>
        <v>0</v>
      </c>
    </row>
    <row r="1678" spans="1:10" ht="15.75" customHeight="1" x14ac:dyDescent="0.3">
      <c r="A1678" s="18">
        <v>45210</v>
      </c>
      <c r="B1678" s="19" t="s">
        <v>12</v>
      </c>
      <c r="C1678" s="20" t="s">
        <v>13</v>
      </c>
      <c r="D1678" s="21">
        <v>432.16</v>
      </c>
      <c r="E1678" s="21">
        <v>117.18</v>
      </c>
      <c r="F1678" s="22">
        <v>30</v>
      </c>
      <c r="G1678" s="20" t="s">
        <v>10</v>
      </c>
      <c r="H1678" s="20" t="s">
        <v>1676</v>
      </c>
      <c r="I1678" s="23">
        <f t="shared" si="52"/>
        <v>14.405333333333335</v>
      </c>
      <c r="J1678" s="28">
        <f t="shared" si="53"/>
        <v>1</v>
      </c>
    </row>
    <row r="1679" spans="1:10" ht="15.75" customHeight="1" x14ac:dyDescent="0.3">
      <c r="A1679" s="18">
        <v>45182</v>
      </c>
      <c r="B1679" s="19" t="s">
        <v>8</v>
      </c>
      <c r="C1679" s="20" t="s">
        <v>16</v>
      </c>
      <c r="D1679" s="21">
        <v>266.87</v>
      </c>
      <c r="E1679" s="21">
        <v>54.46</v>
      </c>
      <c r="F1679" s="22">
        <v>11</v>
      </c>
      <c r="G1679" s="20" t="s">
        <v>17</v>
      </c>
      <c r="H1679" s="20" t="s">
        <v>1677</v>
      </c>
      <c r="I1679" s="23">
        <f t="shared" si="52"/>
        <v>24.260909090909092</v>
      </c>
      <c r="J1679" s="28">
        <f t="shared" si="53"/>
        <v>0</v>
      </c>
    </row>
    <row r="1680" spans="1:10" ht="15.75" customHeight="1" x14ac:dyDescent="0.3">
      <c r="A1680" s="18">
        <v>45045</v>
      </c>
      <c r="B1680" s="19" t="s">
        <v>15</v>
      </c>
      <c r="C1680" s="20" t="s">
        <v>9</v>
      </c>
      <c r="D1680" s="21">
        <v>411.64</v>
      </c>
      <c r="E1680" s="21">
        <v>86.98</v>
      </c>
      <c r="F1680" s="22">
        <v>16</v>
      </c>
      <c r="G1680" s="20" t="s">
        <v>10</v>
      </c>
      <c r="H1680" s="20" t="s">
        <v>1678</v>
      </c>
      <c r="I1680" s="23">
        <f t="shared" si="52"/>
        <v>25.727499999999999</v>
      </c>
      <c r="J1680" s="28">
        <f t="shared" si="53"/>
        <v>1</v>
      </c>
    </row>
    <row r="1681" spans="1:10" ht="15.75" customHeight="1" x14ac:dyDescent="0.3">
      <c r="A1681" s="18">
        <v>45231</v>
      </c>
      <c r="B1681" s="19" t="s">
        <v>21</v>
      </c>
      <c r="C1681" s="20" t="s">
        <v>26</v>
      </c>
      <c r="D1681" s="21">
        <v>490.37</v>
      </c>
      <c r="E1681" s="21">
        <v>170.22</v>
      </c>
      <c r="F1681" s="22">
        <v>9</v>
      </c>
      <c r="G1681" s="20" t="s">
        <v>17</v>
      </c>
      <c r="H1681" s="20" t="s">
        <v>1679</v>
      </c>
      <c r="I1681" s="23">
        <f t="shared" si="52"/>
        <v>54.485555555555557</v>
      </c>
      <c r="J1681" s="28">
        <f t="shared" si="53"/>
        <v>0</v>
      </c>
    </row>
    <row r="1682" spans="1:10" ht="15.75" customHeight="1" x14ac:dyDescent="0.3">
      <c r="A1682" s="18">
        <v>45149</v>
      </c>
      <c r="B1682" s="19" t="s">
        <v>21</v>
      </c>
      <c r="C1682" s="20" t="s">
        <v>9</v>
      </c>
      <c r="D1682" s="21">
        <v>208.31</v>
      </c>
      <c r="E1682" s="21">
        <v>92.38</v>
      </c>
      <c r="F1682" s="22">
        <v>3</v>
      </c>
      <c r="G1682" s="20" t="s">
        <v>10</v>
      </c>
      <c r="H1682" s="20" t="s">
        <v>1680</v>
      </c>
      <c r="I1682" s="23">
        <f t="shared" si="52"/>
        <v>69.436666666666667</v>
      </c>
      <c r="J1682" s="28">
        <f t="shared" si="53"/>
        <v>1</v>
      </c>
    </row>
    <row r="1683" spans="1:10" ht="15.75" customHeight="1" x14ac:dyDescent="0.3">
      <c r="A1683" s="18">
        <v>45062</v>
      </c>
      <c r="B1683" s="19" t="s">
        <v>21</v>
      </c>
      <c r="C1683" s="20" t="s">
        <v>26</v>
      </c>
      <c r="D1683" s="21">
        <v>268.39</v>
      </c>
      <c r="E1683" s="21">
        <v>64.209999999999994</v>
      </c>
      <c r="F1683" s="22">
        <v>11</v>
      </c>
      <c r="G1683" s="20" t="s">
        <v>17</v>
      </c>
      <c r="H1683" s="20" t="s">
        <v>1681</v>
      </c>
      <c r="I1683" s="23">
        <f t="shared" si="52"/>
        <v>24.399090909090908</v>
      </c>
      <c r="J1683" s="28">
        <f t="shared" si="53"/>
        <v>0</v>
      </c>
    </row>
    <row r="1684" spans="1:10" ht="15.75" customHeight="1" x14ac:dyDescent="0.3">
      <c r="A1684" s="18">
        <v>45278</v>
      </c>
      <c r="B1684" s="19" t="s">
        <v>15</v>
      </c>
      <c r="C1684" s="20" t="s">
        <v>38</v>
      </c>
      <c r="D1684" s="21">
        <v>123.67</v>
      </c>
      <c r="E1684" s="21">
        <v>57.93</v>
      </c>
      <c r="F1684" s="22">
        <v>1</v>
      </c>
      <c r="G1684" s="20" t="s">
        <v>10</v>
      </c>
      <c r="H1684" s="20" t="s">
        <v>1682</v>
      </c>
      <c r="I1684" s="23">
        <f t="shared" si="52"/>
        <v>123.67</v>
      </c>
      <c r="J1684" s="28">
        <f t="shared" si="53"/>
        <v>1</v>
      </c>
    </row>
    <row r="1685" spans="1:10" ht="15.75" customHeight="1" x14ac:dyDescent="0.3">
      <c r="A1685" s="18">
        <v>45273</v>
      </c>
      <c r="B1685" s="19" t="s">
        <v>8</v>
      </c>
      <c r="C1685" s="20" t="s">
        <v>23</v>
      </c>
      <c r="D1685" s="21">
        <v>375.61</v>
      </c>
      <c r="E1685" s="21">
        <v>124.84</v>
      </c>
      <c r="F1685" s="22">
        <v>10</v>
      </c>
      <c r="G1685" s="20" t="s">
        <v>10</v>
      </c>
      <c r="H1685" s="20" t="s">
        <v>1683</v>
      </c>
      <c r="I1685" s="23">
        <f t="shared" si="52"/>
        <v>37.561</v>
      </c>
      <c r="J1685" s="28">
        <f t="shared" si="53"/>
        <v>1</v>
      </c>
    </row>
    <row r="1686" spans="1:10" ht="15.75" customHeight="1" x14ac:dyDescent="0.3">
      <c r="A1686" s="18">
        <v>44973</v>
      </c>
      <c r="B1686" s="19" t="s">
        <v>12</v>
      </c>
      <c r="C1686" s="20" t="s">
        <v>23</v>
      </c>
      <c r="D1686" s="21">
        <v>18.2</v>
      </c>
      <c r="E1686" s="21">
        <v>4.97</v>
      </c>
      <c r="F1686" s="22">
        <v>0</v>
      </c>
      <c r="G1686" s="20" t="s">
        <v>10</v>
      </c>
      <c r="H1686" s="20" t="s">
        <v>1684</v>
      </c>
      <c r="I1686" s="23">
        <f t="shared" si="52"/>
        <v>0</v>
      </c>
      <c r="J1686" s="28">
        <f t="shared" si="53"/>
        <v>1</v>
      </c>
    </row>
    <row r="1687" spans="1:10" ht="15.75" customHeight="1" x14ac:dyDescent="0.3">
      <c r="A1687" s="18">
        <v>45029</v>
      </c>
      <c r="B1687" s="19" t="s">
        <v>12</v>
      </c>
      <c r="C1687" s="20" t="s">
        <v>38</v>
      </c>
      <c r="D1687" s="21">
        <v>277.8</v>
      </c>
      <c r="E1687" s="21">
        <v>114.47</v>
      </c>
      <c r="F1687" s="22">
        <v>3</v>
      </c>
      <c r="G1687" s="20" t="s">
        <v>17</v>
      </c>
      <c r="H1687" s="20" t="s">
        <v>1685</v>
      </c>
      <c r="I1687" s="23">
        <f t="shared" si="52"/>
        <v>92.600000000000009</v>
      </c>
      <c r="J1687" s="28">
        <f t="shared" si="53"/>
        <v>0</v>
      </c>
    </row>
    <row r="1688" spans="1:10" ht="15.75" customHeight="1" x14ac:dyDescent="0.3">
      <c r="A1688" s="18">
        <v>45053</v>
      </c>
      <c r="B1688" s="19" t="s">
        <v>12</v>
      </c>
      <c r="C1688" s="20" t="s">
        <v>13</v>
      </c>
      <c r="D1688" s="21">
        <v>170.73</v>
      </c>
      <c r="E1688" s="21">
        <v>79.099999999999994</v>
      </c>
      <c r="F1688" s="22">
        <v>2</v>
      </c>
      <c r="G1688" s="20" t="s">
        <v>17</v>
      </c>
      <c r="H1688" s="20" t="s">
        <v>1686</v>
      </c>
      <c r="I1688" s="23">
        <f t="shared" si="52"/>
        <v>85.364999999999995</v>
      </c>
      <c r="J1688" s="28">
        <f t="shared" si="53"/>
        <v>0</v>
      </c>
    </row>
    <row r="1689" spans="1:10" ht="15.75" customHeight="1" x14ac:dyDescent="0.3">
      <c r="A1689" s="18">
        <v>45215</v>
      </c>
      <c r="B1689" s="19" t="s">
        <v>21</v>
      </c>
      <c r="C1689" s="20" t="s">
        <v>16</v>
      </c>
      <c r="D1689" s="21">
        <v>91.2</v>
      </c>
      <c r="E1689" s="21">
        <v>22.82</v>
      </c>
      <c r="F1689" s="22">
        <v>0</v>
      </c>
      <c r="G1689" s="20" t="s">
        <v>17</v>
      </c>
      <c r="H1689" s="20" t="s">
        <v>1687</v>
      </c>
      <c r="I1689" s="23">
        <f t="shared" si="52"/>
        <v>0</v>
      </c>
      <c r="J1689" s="28">
        <f t="shared" si="53"/>
        <v>0</v>
      </c>
    </row>
    <row r="1690" spans="1:10" ht="15.75" customHeight="1" x14ac:dyDescent="0.3">
      <c r="A1690" s="18">
        <v>45088</v>
      </c>
      <c r="B1690" s="19" t="s">
        <v>21</v>
      </c>
      <c r="C1690" s="20" t="s">
        <v>26</v>
      </c>
      <c r="D1690" s="21">
        <v>411.91</v>
      </c>
      <c r="E1690" s="21">
        <v>139.97999999999999</v>
      </c>
      <c r="F1690" s="22">
        <v>15</v>
      </c>
      <c r="G1690" s="20" t="s">
        <v>17</v>
      </c>
      <c r="H1690" s="20" t="s">
        <v>1688</v>
      </c>
      <c r="I1690" s="23">
        <f t="shared" si="52"/>
        <v>27.460666666666668</v>
      </c>
      <c r="J1690" s="28">
        <f t="shared" si="53"/>
        <v>0</v>
      </c>
    </row>
    <row r="1691" spans="1:10" ht="15.75" customHeight="1" x14ac:dyDescent="0.3">
      <c r="A1691" s="18">
        <v>45002</v>
      </c>
      <c r="B1691" s="19" t="s">
        <v>15</v>
      </c>
      <c r="C1691" s="20" t="s">
        <v>38</v>
      </c>
      <c r="D1691" s="21">
        <v>269.27</v>
      </c>
      <c r="E1691" s="21">
        <v>74.05</v>
      </c>
      <c r="F1691" s="22">
        <v>5</v>
      </c>
      <c r="G1691" s="20" t="s">
        <v>17</v>
      </c>
      <c r="H1691" s="20" t="s">
        <v>1689</v>
      </c>
      <c r="I1691" s="23">
        <f t="shared" si="52"/>
        <v>53.853999999999999</v>
      </c>
      <c r="J1691" s="28">
        <f t="shared" si="53"/>
        <v>0</v>
      </c>
    </row>
    <row r="1692" spans="1:10" ht="15.75" customHeight="1" x14ac:dyDescent="0.3">
      <c r="A1692" s="18">
        <v>45160</v>
      </c>
      <c r="B1692" s="19" t="s">
        <v>15</v>
      </c>
      <c r="C1692" s="20" t="s">
        <v>26</v>
      </c>
      <c r="D1692" s="21">
        <v>305.10000000000002</v>
      </c>
      <c r="E1692" s="21">
        <v>153.15</v>
      </c>
      <c r="F1692" s="22">
        <v>3</v>
      </c>
      <c r="G1692" s="20" t="s">
        <v>10</v>
      </c>
      <c r="H1692" s="20" t="s">
        <v>1690</v>
      </c>
      <c r="I1692" s="23">
        <f t="shared" si="52"/>
        <v>101.7</v>
      </c>
      <c r="J1692" s="28">
        <f t="shared" si="53"/>
        <v>1</v>
      </c>
    </row>
    <row r="1693" spans="1:10" ht="15.75" customHeight="1" x14ac:dyDescent="0.3">
      <c r="A1693" s="18">
        <v>45015</v>
      </c>
      <c r="B1693" s="19" t="s">
        <v>8</v>
      </c>
      <c r="C1693" s="20" t="s">
        <v>26</v>
      </c>
      <c r="D1693" s="21">
        <v>105.75</v>
      </c>
      <c r="E1693" s="21">
        <v>32.909999999999997</v>
      </c>
      <c r="F1693" s="22">
        <v>2</v>
      </c>
      <c r="G1693" s="20" t="s">
        <v>17</v>
      </c>
      <c r="H1693" s="20" t="s">
        <v>1691</v>
      </c>
      <c r="I1693" s="23">
        <f t="shared" si="52"/>
        <v>52.875</v>
      </c>
      <c r="J1693" s="28">
        <f t="shared" si="53"/>
        <v>0</v>
      </c>
    </row>
    <row r="1694" spans="1:10" ht="15.75" customHeight="1" x14ac:dyDescent="0.3">
      <c r="A1694" s="18">
        <v>44951</v>
      </c>
      <c r="B1694" s="19" t="s">
        <v>15</v>
      </c>
      <c r="C1694" s="20" t="s">
        <v>23</v>
      </c>
      <c r="D1694" s="21">
        <v>341.52</v>
      </c>
      <c r="E1694" s="21">
        <v>74.790000000000006</v>
      </c>
      <c r="F1694" s="22">
        <v>6</v>
      </c>
      <c r="G1694" s="20" t="s">
        <v>17</v>
      </c>
      <c r="H1694" s="20" t="s">
        <v>1692</v>
      </c>
      <c r="I1694" s="23">
        <f t="shared" si="52"/>
        <v>56.919999999999995</v>
      </c>
      <c r="J1694" s="28">
        <f t="shared" si="53"/>
        <v>0</v>
      </c>
    </row>
    <row r="1695" spans="1:10" ht="15.75" customHeight="1" x14ac:dyDescent="0.3">
      <c r="A1695" s="18">
        <v>44958</v>
      </c>
      <c r="B1695" s="19" t="s">
        <v>15</v>
      </c>
      <c r="C1695" s="20" t="s">
        <v>38</v>
      </c>
      <c r="D1695" s="21">
        <v>77.87</v>
      </c>
      <c r="E1695" s="21">
        <v>43.84</v>
      </c>
      <c r="F1695" s="22">
        <v>3</v>
      </c>
      <c r="G1695" s="20" t="s">
        <v>17</v>
      </c>
      <c r="H1695" s="20" t="s">
        <v>1693</v>
      </c>
      <c r="I1695" s="23">
        <f t="shared" si="52"/>
        <v>25.956666666666667</v>
      </c>
      <c r="J1695" s="28">
        <f t="shared" si="53"/>
        <v>0</v>
      </c>
    </row>
    <row r="1696" spans="1:10" ht="15.75" customHeight="1" x14ac:dyDescent="0.3">
      <c r="A1696" s="18">
        <v>45142</v>
      </c>
      <c r="B1696" s="19" t="s">
        <v>15</v>
      </c>
      <c r="C1696" s="20" t="s">
        <v>38</v>
      </c>
      <c r="D1696" s="21">
        <v>12.44</v>
      </c>
      <c r="E1696" s="21">
        <v>2.97</v>
      </c>
      <c r="F1696" s="22">
        <v>0</v>
      </c>
      <c r="G1696" s="20" t="s">
        <v>10</v>
      </c>
      <c r="H1696" s="20" t="s">
        <v>1694</v>
      </c>
      <c r="I1696" s="23">
        <f t="shared" si="52"/>
        <v>0</v>
      </c>
      <c r="J1696" s="28">
        <f t="shared" si="53"/>
        <v>1</v>
      </c>
    </row>
    <row r="1697" spans="1:10" ht="15.75" customHeight="1" x14ac:dyDescent="0.3">
      <c r="A1697" s="18">
        <v>45005</v>
      </c>
      <c r="B1697" s="19" t="s">
        <v>21</v>
      </c>
      <c r="C1697" s="20" t="s">
        <v>26</v>
      </c>
      <c r="D1697" s="21">
        <v>34.21</v>
      </c>
      <c r="E1697" s="21">
        <v>11.35</v>
      </c>
      <c r="F1697" s="22">
        <v>3</v>
      </c>
      <c r="G1697" s="20" t="s">
        <v>17</v>
      </c>
      <c r="H1697" s="20" t="s">
        <v>1695</v>
      </c>
      <c r="I1697" s="23">
        <f t="shared" si="52"/>
        <v>11.403333333333334</v>
      </c>
      <c r="J1697" s="28">
        <f t="shared" si="53"/>
        <v>0</v>
      </c>
    </row>
    <row r="1698" spans="1:10" ht="15.75" customHeight="1" x14ac:dyDescent="0.3">
      <c r="A1698" s="18">
        <v>45061</v>
      </c>
      <c r="B1698" s="19" t="s">
        <v>15</v>
      </c>
      <c r="C1698" s="20" t="s">
        <v>26</v>
      </c>
      <c r="D1698" s="21">
        <v>375.46</v>
      </c>
      <c r="E1698" s="21">
        <v>78.25</v>
      </c>
      <c r="F1698" s="22">
        <v>11</v>
      </c>
      <c r="G1698" s="20" t="s">
        <v>10</v>
      </c>
      <c r="H1698" s="20" t="s">
        <v>1696</v>
      </c>
      <c r="I1698" s="23">
        <f t="shared" si="52"/>
        <v>34.132727272727273</v>
      </c>
      <c r="J1698" s="28">
        <f t="shared" si="53"/>
        <v>1</v>
      </c>
    </row>
    <row r="1699" spans="1:10" ht="15.75" customHeight="1" x14ac:dyDescent="0.3">
      <c r="A1699" s="18">
        <v>44941</v>
      </c>
      <c r="B1699" s="19" t="s">
        <v>8</v>
      </c>
      <c r="C1699" s="20" t="s">
        <v>23</v>
      </c>
      <c r="D1699" s="21">
        <v>445.61</v>
      </c>
      <c r="E1699" s="21">
        <v>166.26</v>
      </c>
      <c r="F1699" s="22">
        <v>8</v>
      </c>
      <c r="G1699" s="20" t="s">
        <v>17</v>
      </c>
      <c r="H1699" s="20" t="s">
        <v>1697</v>
      </c>
      <c r="I1699" s="23">
        <f t="shared" si="52"/>
        <v>55.701250000000002</v>
      </c>
      <c r="J1699" s="28">
        <f t="shared" si="53"/>
        <v>0</v>
      </c>
    </row>
    <row r="1700" spans="1:10" ht="15.75" customHeight="1" x14ac:dyDescent="0.3">
      <c r="A1700" s="18">
        <v>45040</v>
      </c>
      <c r="B1700" s="19" t="s">
        <v>15</v>
      </c>
      <c r="C1700" s="20" t="s">
        <v>38</v>
      </c>
      <c r="D1700" s="21">
        <v>86.21</v>
      </c>
      <c r="E1700" s="21">
        <v>30.01</v>
      </c>
      <c r="F1700" s="22">
        <v>0</v>
      </c>
      <c r="G1700" s="20" t="s">
        <v>10</v>
      </c>
      <c r="H1700" s="20" t="s">
        <v>1698</v>
      </c>
      <c r="I1700" s="23">
        <f t="shared" si="52"/>
        <v>0</v>
      </c>
      <c r="J1700" s="28">
        <f t="shared" si="53"/>
        <v>1</v>
      </c>
    </row>
    <row r="1701" spans="1:10" ht="15.75" customHeight="1" x14ac:dyDescent="0.3">
      <c r="A1701" s="18">
        <v>44936</v>
      </c>
      <c r="B1701" s="19" t="s">
        <v>12</v>
      </c>
      <c r="C1701" s="20" t="s">
        <v>26</v>
      </c>
      <c r="D1701" s="21">
        <v>272.33999999999997</v>
      </c>
      <c r="E1701" s="21">
        <v>117.9</v>
      </c>
      <c r="F1701" s="22">
        <v>25</v>
      </c>
      <c r="G1701" s="20" t="s">
        <v>10</v>
      </c>
      <c r="H1701" s="20" t="s">
        <v>1699</v>
      </c>
      <c r="I1701" s="23">
        <f t="shared" si="52"/>
        <v>10.893599999999999</v>
      </c>
      <c r="J1701" s="28">
        <f t="shared" si="53"/>
        <v>1</v>
      </c>
    </row>
    <row r="1702" spans="1:10" ht="15.75" customHeight="1" x14ac:dyDescent="0.3">
      <c r="A1702" s="18">
        <v>44972</v>
      </c>
      <c r="B1702" s="19" t="s">
        <v>21</v>
      </c>
      <c r="C1702" s="20" t="s">
        <v>16</v>
      </c>
      <c r="D1702" s="21">
        <v>66.73</v>
      </c>
      <c r="E1702" s="21">
        <v>18.97</v>
      </c>
      <c r="F1702" s="22">
        <v>0</v>
      </c>
      <c r="G1702" s="20" t="s">
        <v>10</v>
      </c>
      <c r="H1702" s="20" t="s">
        <v>1700</v>
      </c>
      <c r="I1702" s="23">
        <f t="shared" si="52"/>
        <v>0</v>
      </c>
      <c r="J1702" s="28">
        <f t="shared" si="53"/>
        <v>1</v>
      </c>
    </row>
    <row r="1703" spans="1:10" ht="15.75" customHeight="1" x14ac:dyDescent="0.3">
      <c r="A1703" s="18">
        <v>44989</v>
      </c>
      <c r="B1703" s="19" t="s">
        <v>12</v>
      </c>
      <c r="C1703" s="20" t="s">
        <v>9</v>
      </c>
      <c r="D1703" s="21">
        <v>335.53</v>
      </c>
      <c r="E1703" s="21">
        <v>69.03</v>
      </c>
      <c r="F1703" s="22">
        <v>11</v>
      </c>
      <c r="G1703" s="20" t="s">
        <v>10</v>
      </c>
      <c r="H1703" s="20" t="s">
        <v>1701</v>
      </c>
      <c r="I1703" s="23">
        <f t="shared" si="52"/>
        <v>30.50272727272727</v>
      </c>
      <c r="J1703" s="28">
        <f t="shared" si="53"/>
        <v>1</v>
      </c>
    </row>
    <row r="1704" spans="1:10" ht="15.75" customHeight="1" x14ac:dyDescent="0.3">
      <c r="A1704" s="18">
        <v>45087</v>
      </c>
      <c r="B1704" s="19" t="s">
        <v>15</v>
      </c>
      <c r="C1704" s="20" t="s">
        <v>13</v>
      </c>
      <c r="D1704" s="21">
        <v>153.24</v>
      </c>
      <c r="E1704" s="21">
        <v>54.52</v>
      </c>
      <c r="F1704" s="22">
        <v>2</v>
      </c>
      <c r="G1704" s="20" t="s">
        <v>10</v>
      </c>
      <c r="H1704" s="20" t="s">
        <v>1702</v>
      </c>
      <c r="I1704" s="23">
        <f t="shared" si="52"/>
        <v>76.62</v>
      </c>
      <c r="J1704" s="28">
        <f t="shared" si="53"/>
        <v>1</v>
      </c>
    </row>
    <row r="1705" spans="1:10" ht="15.75" customHeight="1" x14ac:dyDescent="0.3">
      <c r="A1705" s="18">
        <v>45145</v>
      </c>
      <c r="B1705" s="19" t="s">
        <v>12</v>
      </c>
      <c r="C1705" s="20" t="s">
        <v>9</v>
      </c>
      <c r="D1705" s="21">
        <v>47.87</v>
      </c>
      <c r="E1705" s="21">
        <v>10.33</v>
      </c>
      <c r="F1705" s="22">
        <v>0</v>
      </c>
      <c r="G1705" s="20" t="s">
        <v>10</v>
      </c>
      <c r="H1705" s="20" t="s">
        <v>1703</v>
      </c>
      <c r="I1705" s="23">
        <f t="shared" si="52"/>
        <v>0</v>
      </c>
      <c r="J1705" s="28">
        <f t="shared" si="53"/>
        <v>1</v>
      </c>
    </row>
    <row r="1706" spans="1:10" ht="15.75" customHeight="1" x14ac:dyDescent="0.3">
      <c r="A1706" s="18">
        <v>44955</v>
      </c>
      <c r="B1706" s="19" t="s">
        <v>8</v>
      </c>
      <c r="C1706" s="20" t="s">
        <v>38</v>
      </c>
      <c r="D1706" s="21">
        <v>339.45</v>
      </c>
      <c r="E1706" s="21">
        <v>278.85000000000002</v>
      </c>
      <c r="F1706" s="22">
        <v>6</v>
      </c>
      <c r="G1706" s="20" t="s">
        <v>17</v>
      </c>
      <c r="H1706" s="20" t="s">
        <v>1704</v>
      </c>
      <c r="I1706" s="23">
        <f t="shared" si="52"/>
        <v>56.574999999999996</v>
      </c>
      <c r="J1706" s="28">
        <f t="shared" si="53"/>
        <v>0</v>
      </c>
    </row>
    <row r="1707" spans="1:10" ht="15.75" customHeight="1" x14ac:dyDescent="0.3">
      <c r="A1707" s="18">
        <v>45246</v>
      </c>
      <c r="B1707" s="19" t="s">
        <v>21</v>
      </c>
      <c r="C1707" s="20" t="s">
        <v>26</v>
      </c>
      <c r="D1707" s="21">
        <v>175.97</v>
      </c>
      <c r="E1707" s="21">
        <v>141.97999999999999</v>
      </c>
      <c r="F1707" s="22">
        <v>4</v>
      </c>
      <c r="G1707" s="20" t="s">
        <v>10</v>
      </c>
      <c r="H1707" s="20" t="s">
        <v>1705</v>
      </c>
      <c r="I1707" s="23">
        <f t="shared" si="52"/>
        <v>43.9925</v>
      </c>
      <c r="J1707" s="28">
        <f t="shared" si="53"/>
        <v>1</v>
      </c>
    </row>
    <row r="1708" spans="1:10" ht="15.75" customHeight="1" x14ac:dyDescent="0.3">
      <c r="A1708" s="18">
        <v>45149</v>
      </c>
      <c r="B1708" s="19" t="s">
        <v>15</v>
      </c>
      <c r="C1708" s="20" t="s">
        <v>26</v>
      </c>
      <c r="D1708" s="21">
        <v>114.23</v>
      </c>
      <c r="E1708" s="21">
        <v>40.39</v>
      </c>
      <c r="F1708" s="22">
        <v>2</v>
      </c>
      <c r="G1708" s="20" t="s">
        <v>17</v>
      </c>
      <c r="H1708" s="20" t="s">
        <v>1706</v>
      </c>
      <c r="I1708" s="23">
        <f t="shared" si="52"/>
        <v>57.115000000000002</v>
      </c>
      <c r="J1708" s="28">
        <f t="shared" si="53"/>
        <v>0</v>
      </c>
    </row>
    <row r="1709" spans="1:10" ht="15.75" customHeight="1" x14ac:dyDescent="0.3">
      <c r="A1709" s="18">
        <v>44937</v>
      </c>
      <c r="B1709" s="19" t="s">
        <v>12</v>
      </c>
      <c r="C1709" s="20" t="s">
        <v>9</v>
      </c>
      <c r="D1709" s="21">
        <v>234.5</v>
      </c>
      <c r="E1709" s="21">
        <v>75.739999999999995</v>
      </c>
      <c r="F1709" s="22">
        <v>3</v>
      </c>
      <c r="G1709" s="20" t="s">
        <v>17</v>
      </c>
      <c r="H1709" s="20" t="s">
        <v>1707</v>
      </c>
      <c r="I1709" s="23">
        <f t="shared" si="52"/>
        <v>78.166666666666671</v>
      </c>
      <c r="J1709" s="28">
        <f t="shared" si="53"/>
        <v>0</v>
      </c>
    </row>
    <row r="1710" spans="1:10" ht="15.75" customHeight="1" x14ac:dyDescent="0.3">
      <c r="A1710" s="18">
        <v>45169</v>
      </c>
      <c r="B1710" s="19" t="s">
        <v>8</v>
      </c>
      <c r="C1710" s="20" t="s">
        <v>9</v>
      </c>
      <c r="D1710" s="21">
        <v>458.44</v>
      </c>
      <c r="E1710" s="21">
        <v>166.03</v>
      </c>
      <c r="F1710" s="22">
        <v>26</v>
      </c>
      <c r="G1710" s="20" t="s">
        <v>10</v>
      </c>
      <c r="H1710" s="20" t="s">
        <v>1708</v>
      </c>
      <c r="I1710" s="23">
        <f t="shared" si="52"/>
        <v>17.632307692307691</v>
      </c>
      <c r="J1710" s="28">
        <f t="shared" si="53"/>
        <v>1</v>
      </c>
    </row>
    <row r="1711" spans="1:10" ht="15.75" customHeight="1" x14ac:dyDescent="0.3">
      <c r="A1711" s="18">
        <v>45079</v>
      </c>
      <c r="B1711" s="19" t="s">
        <v>15</v>
      </c>
      <c r="C1711" s="20" t="s">
        <v>23</v>
      </c>
      <c r="D1711" s="21">
        <v>364.72</v>
      </c>
      <c r="E1711" s="21">
        <v>86.27</v>
      </c>
      <c r="F1711" s="22">
        <v>4</v>
      </c>
      <c r="G1711" s="20" t="s">
        <v>10</v>
      </c>
      <c r="H1711" s="20" t="s">
        <v>1709</v>
      </c>
      <c r="I1711" s="23">
        <f t="shared" si="52"/>
        <v>91.18</v>
      </c>
      <c r="J1711" s="28">
        <f t="shared" si="53"/>
        <v>1</v>
      </c>
    </row>
    <row r="1712" spans="1:10" ht="15.75" customHeight="1" x14ac:dyDescent="0.3">
      <c r="A1712" s="18">
        <v>44937</v>
      </c>
      <c r="B1712" s="19" t="s">
        <v>15</v>
      </c>
      <c r="C1712" s="20" t="s">
        <v>23</v>
      </c>
      <c r="D1712" s="21">
        <v>469.23</v>
      </c>
      <c r="E1712" s="21">
        <v>97.55</v>
      </c>
      <c r="F1712" s="22">
        <v>8</v>
      </c>
      <c r="G1712" s="20" t="s">
        <v>17</v>
      </c>
      <c r="H1712" s="20" t="s">
        <v>1710</v>
      </c>
      <c r="I1712" s="23">
        <f t="shared" si="52"/>
        <v>58.653750000000002</v>
      </c>
      <c r="J1712" s="28">
        <f t="shared" si="53"/>
        <v>0</v>
      </c>
    </row>
    <row r="1713" spans="1:10" ht="15.75" customHeight="1" x14ac:dyDescent="0.3">
      <c r="A1713" s="18">
        <v>45261</v>
      </c>
      <c r="B1713" s="19" t="s">
        <v>12</v>
      </c>
      <c r="C1713" s="20" t="s">
        <v>9</v>
      </c>
      <c r="D1713" s="21">
        <v>215.31</v>
      </c>
      <c r="E1713" s="21">
        <v>60.96</v>
      </c>
      <c r="F1713" s="22">
        <v>3</v>
      </c>
      <c r="G1713" s="20" t="s">
        <v>17</v>
      </c>
      <c r="H1713" s="20" t="s">
        <v>1711</v>
      </c>
      <c r="I1713" s="23">
        <f t="shared" si="52"/>
        <v>71.77</v>
      </c>
      <c r="J1713" s="28">
        <f t="shared" si="53"/>
        <v>0</v>
      </c>
    </row>
    <row r="1714" spans="1:10" ht="15.75" customHeight="1" x14ac:dyDescent="0.3">
      <c r="A1714" s="18">
        <v>45174</v>
      </c>
      <c r="B1714" s="19" t="s">
        <v>8</v>
      </c>
      <c r="C1714" s="20" t="s">
        <v>23</v>
      </c>
      <c r="D1714" s="21">
        <v>321.3</v>
      </c>
      <c r="E1714" s="21">
        <v>73.78</v>
      </c>
      <c r="F1714" s="22">
        <v>19</v>
      </c>
      <c r="G1714" s="20" t="s">
        <v>17</v>
      </c>
      <c r="H1714" s="20" t="s">
        <v>1712</v>
      </c>
      <c r="I1714" s="23">
        <f t="shared" si="52"/>
        <v>16.910526315789475</v>
      </c>
      <c r="J1714" s="28">
        <f t="shared" si="53"/>
        <v>0</v>
      </c>
    </row>
    <row r="1715" spans="1:10" ht="15.75" customHeight="1" x14ac:dyDescent="0.3">
      <c r="A1715" s="18">
        <v>45149</v>
      </c>
      <c r="B1715" s="19" t="s">
        <v>12</v>
      </c>
      <c r="C1715" s="20" t="s">
        <v>13</v>
      </c>
      <c r="D1715" s="21">
        <v>26.26</v>
      </c>
      <c r="E1715" s="21">
        <v>5.95</v>
      </c>
      <c r="F1715" s="22">
        <v>0</v>
      </c>
      <c r="G1715" s="20" t="s">
        <v>17</v>
      </c>
      <c r="H1715" s="20" t="s">
        <v>1713</v>
      </c>
      <c r="I1715" s="23">
        <f t="shared" si="52"/>
        <v>0</v>
      </c>
      <c r="J1715" s="28">
        <f t="shared" si="53"/>
        <v>0</v>
      </c>
    </row>
    <row r="1716" spans="1:10" ht="15.75" customHeight="1" x14ac:dyDescent="0.3">
      <c r="A1716" s="18">
        <v>44944</v>
      </c>
      <c r="B1716" s="19" t="s">
        <v>12</v>
      </c>
      <c r="C1716" s="20" t="s">
        <v>38</v>
      </c>
      <c r="D1716" s="21">
        <v>200.89</v>
      </c>
      <c r="E1716" s="21">
        <v>44.15</v>
      </c>
      <c r="F1716" s="22">
        <v>5</v>
      </c>
      <c r="G1716" s="20" t="s">
        <v>17</v>
      </c>
      <c r="H1716" s="20" t="s">
        <v>1714</v>
      </c>
      <c r="I1716" s="23">
        <f t="shared" si="52"/>
        <v>40.177999999999997</v>
      </c>
      <c r="J1716" s="28">
        <f t="shared" si="53"/>
        <v>0</v>
      </c>
    </row>
    <row r="1717" spans="1:10" ht="15.75" customHeight="1" x14ac:dyDescent="0.3">
      <c r="A1717" s="18">
        <v>45285</v>
      </c>
      <c r="B1717" s="19" t="s">
        <v>8</v>
      </c>
      <c r="C1717" s="20" t="s">
        <v>38</v>
      </c>
      <c r="D1717" s="21">
        <v>323.08</v>
      </c>
      <c r="E1717" s="21">
        <v>71.900000000000006</v>
      </c>
      <c r="F1717" s="22">
        <v>3</v>
      </c>
      <c r="G1717" s="20" t="s">
        <v>17</v>
      </c>
      <c r="H1717" s="20" t="s">
        <v>1715</v>
      </c>
      <c r="I1717" s="23">
        <f t="shared" si="52"/>
        <v>107.69333333333333</v>
      </c>
      <c r="J1717" s="28">
        <f t="shared" si="53"/>
        <v>0</v>
      </c>
    </row>
    <row r="1718" spans="1:10" ht="15.75" customHeight="1" x14ac:dyDescent="0.3">
      <c r="A1718" s="18">
        <v>45247</v>
      </c>
      <c r="B1718" s="19" t="s">
        <v>12</v>
      </c>
      <c r="C1718" s="20" t="s">
        <v>23</v>
      </c>
      <c r="D1718" s="21">
        <v>498.31</v>
      </c>
      <c r="E1718" s="21">
        <v>169.3</v>
      </c>
      <c r="F1718" s="22">
        <v>42</v>
      </c>
      <c r="G1718" s="20" t="s">
        <v>17</v>
      </c>
      <c r="H1718" s="20" t="s">
        <v>1716</v>
      </c>
      <c r="I1718" s="23">
        <f t="shared" si="52"/>
        <v>11.86452380952381</v>
      </c>
      <c r="J1718" s="28">
        <f t="shared" si="53"/>
        <v>0</v>
      </c>
    </row>
    <row r="1719" spans="1:10" ht="15.75" customHeight="1" x14ac:dyDescent="0.3">
      <c r="A1719" s="18">
        <v>45037</v>
      </c>
      <c r="B1719" s="19" t="s">
        <v>15</v>
      </c>
      <c r="C1719" s="20" t="s">
        <v>9</v>
      </c>
      <c r="D1719" s="21">
        <v>347.74</v>
      </c>
      <c r="E1719" s="21">
        <v>97.36</v>
      </c>
      <c r="F1719" s="22">
        <v>6</v>
      </c>
      <c r="G1719" s="20" t="s">
        <v>10</v>
      </c>
      <c r="H1719" s="20" t="s">
        <v>1717</v>
      </c>
      <c r="I1719" s="23">
        <f t="shared" si="52"/>
        <v>57.956666666666671</v>
      </c>
      <c r="J1719" s="28">
        <f t="shared" si="53"/>
        <v>1</v>
      </c>
    </row>
    <row r="1720" spans="1:10" ht="15.75" customHeight="1" x14ac:dyDescent="0.3">
      <c r="A1720" s="18">
        <v>45092</v>
      </c>
      <c r="B1720" s="19" t="s">
        <v>15</v>
      </c>
      <c r="C1720" s="20" t="s">
        <v>9</v>
      </c>
      <c r="D1720" s="21">
        <v>326.41000000000003</v>
      </c>
      <c r="E1720" s="21">
        <v>69.16</v>
      </c>
      <c r="F1720" s="22">
        <v>11</v>
      </c>
      <c r="G1720" s="20" t="s">
        <v>17</v>
      </c>
      <c r="H1720" s="20" t="s">
        <v>1718</v>
      </c>
      <c r="I1720" s="23">
        <f t="shared" si="52"/>
        <v>29.673636363636366</v>
      </c>
      <c r="J1720" s="28">
        <f t="shared" si="53"/>
        <v>0</v>
      </c>
    </row>
    <row r="1721" spans="1:10" ht="15.75" customHeight="1" x14ac:dyDescent="0.3">
      <c r="A1721" s="18">
        <v>45083</v>
      </c>
      <c r="B1721" s="19" t="s">
        <v>15</v>
      </c>
      <c r="C1721" s="20" t="s">
        <v>13</v>
      </c>
      <c r="D1721" s="21">
        <v>429.47</v>
      </c>
      <c r="E1721" s="21">
        <v>115.93</v>
      </c>
      <c r="F1721" s="22">
        <v>22</v>
      </c>
      <c r="G1721" s="20" t="s">
        <v>17</v>
      </c>
      <c r="H1721" s="20" t="s">
        <v>1719</v>
      </c>
      <c r="I1721" s="23">
        <f t="shared" si="52"/>
        <v>19.521363636363638</v>
      </c>
      <c r="J1721" s="28">
        <f t="shared" si="53"/>
        <v>0</v>
      </c>
    </row>
    <row r="1722" spans="1:10" ht="15.75" customHeight="1" x14ac:dyDescent="0.3">
      <c r="A1722" s="18">
        <v>45257</v>
      </c>
      <c r="B1722" s="19" t="s">
        <v>8</v>
      </c>
      <c r="C1722" s="20" t="s">
        <v>38</v>
      </c>
      <c r="D1722" s="21">
        <v>393.26</v>
      </c>
      <c r="E1722" s="21">
        <v>161.79</v>
      </c>
      <c r="F1722" s="22">
        <v>5</v>
      </c>
      <c r="G1722" s="20" t="s">
        <v>17</v>
      </c>
      <c r="H1722" s="20" t="s">
        <v>1720</v>
      </c>
      <c r="I1722" s="23">
        <f t="shared" si="52"/>
        <v>78.652000000000001</v>
      </c>
      <c r="J1722" s="28">
        <f t="shared" si="53"/>
        <v>0</v>
      </c>
    </row>
    <row r="1723" spans="1:10" ht="15.75" customHeight="1" x14ac:dyDescent="0.3">
      <c r="A1723" s="18">
        <v>45086</v>
      </c>
      <c r="B1723" s="19" t="s">
        <v>15</v>
      </c>
      <c r="C1723" s="20" t="s">
        <v>38</v>
      </c>
      <c r="D1723" s="21">
        <v>98.38</v>
      </c>
      <c r="E1723" s="21">
        <v>20.329999999999998</v>
      </c>
      <c r="F1723" s="22">
        <v>1</v>
      </c>
      <c r="G1723" s="20" t="s">
        <v>17</v>
      </c>
      <c r="H1723" s="20" t="s">
        <v>1721</v>
      </c>
      <c r="I1723" s="23">
        <f t="shared" si="52"/>
        <v>98.38</v>
      </c>
      <c r="J1723" s="28">
        <f t="shared" si="53"/>
        <v>0</v>
      </c>
    </row>
    <row r="1724" spans="1:10" ht="15.75" customHeight="1" x14ac:dyDescent="0.3">
      <c r="A1724" s="18">
        <v>45081</v>
      </c>
      <c r="B1724" s="19" t="s">
        <v>12</v>
      </c>
      <c r="C1724" s="20" t="s">
        <v>16</v>
      </c>
      <c r="D1724" s="21">
        <v>38.79</v>
      </c>
      <c r="E1724" s="21">
        <v>20.309999999999999</v>
      </c>
      <c r="F1724" s="22">
        <v>0</v>
      </c>
      <c r="G1724" s="20" t="s">
        <v>10</v>
      </c>
      <c r="H1724" s="20" t="s">
        <v>1722</v>
      </c>
      <c r="I1724" s="23">
        <f t="shared" si="52"/>
        <v>0</v>
      </c>
      <c r="J1724" s="28">
        <f t="shared" si="53"/>
        <v>1</v>
      </c>
    </row>
    <row r="1725" spans="1:10" ht="15.75" customHeight="1" x14ac:dyDescent="0.3">
      <c r="A1725" s="18">
        <v>44934</v>
      </c>
      <c r="B1725" s="19" t="s">
        <v>8</v>
      </c>
      <c r="C1725" s="20" t="s">
        <v>26</v>
      </c>
      <c r="D1725" s="21">
        <v>388.82</v>
      </c>
      <c r="E1725" s="21">
        <v>218.2</v>
      </c>
      <c r="F1725" s="22">
        <v>25</v>
      </c>
      <c r="G1725" s="20" t="s">
        <v>17</v>
      </c>
      <c r="H1725" s="20" t="s">
        <v>1723</v>
      </c>
      <c r="I1725" s="23">
        <f t="shared" si="52"/>
        <v>15.5528</v>
      </c>
      <c r="J1725" s="28">
        <f t="shared" si="53"/>
        <v>0</v>
      </c>
    </row>
    <row r="1726" spans="1:10" ht="15.75" customHeight="1" x14ac:dyDescent="0.3">
      <c r="A1726" s="18">
        <v>45160</v>
      </c>
      <c r="B1726" s="19" t="s">
        <v>8</v>
      </c>
      <c r="C1726" s="20" t="s">
        <v>9</v>
      </c>
      <c r="D1726" s="21">
        <v>295.39</v>
      </c>
      <c r="E1726" s="21">
        <v>106.57</v>
      </c>
      <c r="F1726" s="22">
        <v>6</v>
      </c>
      <c r="G1726" s="20" t="s">
        <v>17</v>
      </c>
      <c r="H1726" s="20" t="s">
        <v>1724</v>
      </c>
      <c r="I1726" s="23">
        <f t="shared" si="52"/>
        <v>49.231666666666662</v>
      </c>
      <c r="J1726" s="28">
        <f t="shared" si="53"/>
        <v>0</v>
      </c>
    </row>
    <row r="1727" spans="1:10" ht="15.75" customHeight="1" x14ac:dyDescent="0.3">
      <c r="A1727" s="18">
        <v>45225</v>
      </c>
      <c r="B1727" s="19" t="s">
        <v>8</v>
      </c>
      <c r="C1727" s="20" t="s">
        <v>13</v>
      </c>
      <c r="D1727" s="21">
        <v>405.7</v>
      </c>
      <c r="E1727" s="21">
        <v>111.07</v>
      </c>
      <c r="F1727" s="22">
        <v>4</v>
      </c>
      <c r="G1727" s="20" t="s">
        <v>10</v>
      </c>
      <c r="H1727" s="20" t="s">
        <v>1725</v>
      </c>
      <c r="I1727" s="23">
        <f t="shared" si="52"/>
        <v>101.425</v>
      </c>
      <c r="J1727" s="28">
        <f t="shared" si="53"/>
        <v>1</v>
      </c>
    </row>
    <row r="1728" spans="1:10" ht="15.75" customHeight="1" x14ac:dyDescent="0.3">
      <c r="A1728" s="18">
        <v>45040</v>
      </c>
      <c r="B1728" s="19" t="s">
        <v>21</v>
      </c>
      <c r="C1728" s="20" t="s">
        <v>26</v>
      </c>
      <c r="D1728" s="21">
        <v>77.19</v>
      </c>
      <c r="E1728" s="21">
        <v>33.58</v>
      </c>
      <c r="F1728" s="22">
        <v>1</v>
      </c>
      <c r="G1728" s="20" t="s">
        <v>10</v>
      </c>
      <c r="H1728" s="20" t="s">
        <v>1401</v>
      </c>
      <c r="I1728" s="23">
        <f t="shared" si="52"/>
        <v>77.19</v>
      </c>
      <c r="J1728" s="28">
        <f t="shared" si="53"/>
        <v>1</v>
      </c>
    </row>
    <row r="1729" spans="1:10" ht="15.75" customHeight="1" x14ac:dyDescent="0.3">
      <c r="A1729" s="18">
        <v>45072</v>
      </c>
      <c r="B1729" s="19" t="s">
        <v>12</v>
      </c>
      <c r="C1729" s="20" t="s">
        <v>9</v>
      </c>
      <c r="D1729" s="21">
        <v>306.45</v>
      </c>
      <c r="E1729" s="21">
        <v>79.23</v>
      </c>
      <c r="F1729" s="22">
        <v>3</v>
      </c>
      <c r="G1729" s="20" t="s">
        <v>17</v>
      </c>
      <c r="H1729" s="20" t="s">
        <v>1726</v>
      </c>
      <c r="I1729" s="23">
        <f t="shared" si="52"/>
        <v>102.14999999999999</v>
      </c>
      <c r="J1729" s="28">
        <f t="shared" si="53"/>
        <v>0</v>
      </c>
    </row>
    <row r="1730" spans="1:10" ht="15.75" customHeight="1" x14ac:dyDescent="0.3">
      <c r="A1730" s="18">
        <v>45089</v>
      </c>
      <c r="B1730" s="19" t="s">
        <v>12</v>
      </c>
      <c r="C1730" s="20" t="s">
        <v>13</v>
      </c>
      <c r="D1730" s="21">
        <v>178.66</v>
      </c>
      <c r="E1730" s="21">
        <v>176.48</v>
      </c>
      <c r="F1730" s="22">
        <v>3</v>
      </c>
      <c r="G1730" s="20" t="s">
        <v>10</v>
      </c>
      <c r="H1730" s="20" t="s">
        <v>1727</v>
      </c>
      <c r="I1730" s="23">
        <f t="shared" ref="I1730:I1793" si="54">IF(F1730=0, 0, D1730/F1730)</f>
        <v>59.553333333333335</v>
      </c>
      <c r="J1730" s="28">
        <f t="shared" si="53"/>
        <v>1</v>
      </c>
    </row>
    <row r="1731" spans="1:10" ht="15.75" customHeight="1" x14ac:dyDescent="0.3">
      <c r="A1731" s="18">
        <v>45076</v>
      </c>
      <c r="B1731" s="19" t="s">
        <v>12</v>
      </c>
      <c r="C1731" s="20" t="s">
        <v>16</v>
      </c>
      <c r="D1731" s="21">
        <v>256.31</v>
      </c>
      <c r="E1731" s="21">
        <v>55.63</v>
      </c>
      <c r="F1731" s="22">
        <v>7</v>
      </c>
      <c r="G1731" s="20" t="s">
        <v>10</v>
      </c>
      <c r="H1731" s="20" t="s">
        <v>1728</v>
      </c>
      <c r="I1731" s="23">
        <f t="shared" si="54"/>
        <v>36.615714285714283</v>
      </c>
      <c r="J1731" s="28">
        <f t="shared" ref="J1731:J1794" si="55">IF(G1731="Returning", 1, 0)</f>
        <v>1</v>
      </c>
    </row>
    <row r="1732" spans="1:10" ht="15.75" customHeight="1" x14ac:dyDescent="0.3">
      <c r="A1732" s="18">
        <v>45138</v>
      </c>
      <c r="B1732" s="19" t="s">
        <v>21</v>
      </c>
      <c r="C1732" s="20" t="s">
        <v>23</v>
      </c>
      <c r="D1732" s="21">
        <v>322.24</v>
      </c>
      <c r="E1732" s="21">
        <v>95.37</v>
      </c>
      <c r="F1732" s="22">
        <v>5</v>
      </c>
      <c r="G1732" s="20" t="s">
        <v>10</v>
      </c>
      <c r="H1732" s="20" t="s">
        <v>416</v>
      </c>
      <c r="I1732" s="23">
        <f t="shared" si="54"/>
        <v>64.448000000000008</v>
      </c>
      <c r="J1732" s="28">
        <f t="shared" si="55"/>
        <v>1</v>
      </c>
    </row>
    <row r="1733" spans="1:10" ht="15.75" customHeight="1" x14ac:dyDescent="0.3">
      <c r="A1733" s="18">
        <v>45272</v>
      </c>
      <c r="B1733" s="19" t="s">
        <v>8</v>
      </c>
      <c r="C1733" s="20" t="s">
        <v>16</v>
      </c>
      <c r="D1733" s="21">
        <v>430.61</v>
      </c>
      <c r="E1733" s="21">
        <v>320.20999999999998</v>
      </c>
      <c r="F1733" s="22">
        <v>14</v>
      </c>
      <c r="G1733" s="20" t="s">
        <v>17</v>
      </c>
      <c r="H1733" s="20" t="s">
        <v>1729</v>
      </c>
      <c r="I1733" s="23">
        <f t="shared" si="54"/>
        <v>30.757857142857144</v>
      </c>
      <c r="J1733" s="28">
        <f t="shared" si="55"/>
        <v>0</v>
      </c>
    </row>
    <row r="1734" spans="1:10" ht="15.75" customHeight="1" x14ac:dyDescent="0.3">
      <c r="A1734" s="18">
        <v>45066</v>
      </c>
      <c r="B1734" s="19" t="s">
        <v>12</v>
      </c>
      <c r="C1734" s="20" t="s">
        <v>38</v>
      </c>
      <c r="D1734" s="21">
        <v>124.44</v>
      </c>
      <c r="E1734" s="21">
        <v>96.76</v>
      </c>
      <c r="F1734" s="22">
        <v>1</v>
      </c>
      <c r="G1734" s="20" t="s">
        <v>10</v>
      </c>
      <c r="H1734" s="20" t="s">
        <v>1502</v>
      </c>
      <c r="I1734" s="23">
        <f t="shared" si="54"/>
        <v>124.44</v>
      </c>
      <c r="J1734" s="28">
        <f t="shared" si="55"/>
        <v>1</v>
      </c>
    </row>
    <row r="1735" spans="1:10" ht="15.75" customHeight="1" x14ac:dyDescent="0.3">
      <c r="A1735" s="18">
        <v>45269</v>
      </c>
      <c r="B1735" s="19" t="s">
        <v>12</v>
      </c>
      <c r="C1735" s="20" t="s">
        <v>26</v>
      </c>
      <c r="D1735" s="21">
        <v>324.27999999999997</v>
      </c>
      <c r="E1735" s="21">
        <v>283.3</v>
      </c>
      <c r="F1735" s="22">
        <v>3</v>
      </c>
      <c r="G1735" s="20" t="s">
        <v>10</v>
      </c>
      <c r="H1735" s="20" t="s">
        <v>1730</v>
      </c>
      <c r="I1735" s="23">
        <f t="shared" si="54"/>
        <v>108.09333333333332</v>
      </c>
      <c r="J1735" s="28">
        <f t="shared" si="55"/>
        <v>1</v>
      </c>
    </row>
    <row r="1736" spans="1:10" ht="15.75" customHeight="1" x14ac:dyDescent="0.3">
      <c r="A1736" s="18">
        <v>45033</v>
      </c>
      <c r="B1736" s="19" t="s">
        <v>21</v>
      </c>
      <c r="C1736" s="20" t="s">
        <v>16</v>
      </c>
      <c r="D1736" s="21">
        <v>165.17</v>
      </c>
      <c r="E1736" s="21">
        <v>62.23</v>
      </c>
      <c r="F1736" s="22">
        <v>12</v>
      </c>
      <c r="G1736" s="20" t="s">
        <v>17</v>
      </c>
      <c r="H1736" s="20" t="s">
        <v>1731</v>
      </c>
      <c r="I1736" s="23">
        <f t="shared" si="54"/>
        <v>13.764166666666666</v>
      </c>
      <c r="J1736" s="28">
        <f t="shared" si="55"/>
        <v>0</v>
      </c>
    </row>
    <row r="1737" spans="1:10" ht="15.75" customHeight="1" x14ac:dyDescent="0.3">
      <c r="A1737" s="18">
        <v>45200</v>
      </c>
      <c r="B1737" s="19" t="s">
        <v>15</v>
      </c>
      <c r="C1737" s="20" t="s">
        <v>13</v>
      </c>
      <c r="D1737" s="21">
        <v>278.77</v>
      </c>
      <c r="E1737" s="21">
        <v>99.66</v>
      </c>
      <c r="F1737" s="22">
        <v>4</v>
      </c>
      <c r="G1737" s="20" t="s">
        <v>17</v>
      </c>
      <c r="H1737" s="20" t="s">
        <v>1732</v>
      </c>
      <c r="I1737" s="23">
        <f t="shared" si="54"/>
        <v>69.692499999999995</v>
      </c>
      <c r="J1737" s="28">
        <f t="shared" si="55"/>
        <v>0</v>
      </c>
    </row>
    <row r="1738" spans="1:10" ht="15.75" customHeight="1" x14ac:dyDescent="0.3">
      <c r="A1738" s="18">
        <v>45074</v>
      </c>
      <c r="B1738" s="19" t="s">
        <v>15</v>
      </c>
      <c r="C1738" s="20" t="s">
        <v>13</v>
      </c>
      <c r="D1738" s="21">
        <v>425.6</v>
      </c>
      <c r="E1738" s="21">
        <v>101.7</v>
      </c>
      <c r="F1738" s="22">
        <v>13</v>
      </c>
      <c r="G1738" s="20" t="s">
        <v>10</v>
      </c>
      <c r="H1738" s="20" t="s">
        <v>1733</v>
      </c>
      <c r="I1738" s="23">
        <f t="shared" si="54"/>
        <v>32.738461538461543</v>
      </c>
      <c r="J1738" s="28">
        <f t="shared" si="55"/>
        <v>1</v>
      </c>
    </row>
    <row r="1739" spans="1:10" ht="15.75" customHeight="1" x14ac:dyDescent="0.3">
      <c r="A1739" s="18">
        <v>45074</v>
      </c>
      <c r="B1739" s="19" t="s">
        <v>8</v>
      </c>
      <c r="C1739" s="20" t="s">
        <v>38</v>
      </c>
      <c r="D1739" s="21">
        <v>342.75</v>
      </c>
      <c r="E1739" s="21">
        <v>71.39</v>
      </c>
      <c r="F1739" s="22">
        <v>7</v>
      </c>
      <c r="G1739" s="20" t="s">
        <v>10</v>
      </c>
      <c r="H1739" s="20" t="s">
        <v>1734</v>
      </c>
      <c r="I1739" s="23">
        <f t="shared" si="54"/>
        <v>48.964285714285715</v>
      </c>
      <c r="J1739" s="28">
        <f t="shared" si="55"/>
        <v>1</v>
      </c>
    </row>
    <row r="1740" spans="1:10" ht="15.75" customHeight="1" x14ac:dyDescent="0.3">
      <c r="A1740" s="18">
        <v>45204</v>
      </c>
      <c r="B1740" s="19" t="s">
        <v>15</v>
      </c>
      <c r="C1740" s="20" t="s">
        <v>13</v>
      </c>
      <c r="D1740" s="21">
        <v>282.49</v>
      </c>
      <c r="E1740" s="21">
        <v>144.38999999999999</v>
      </c>
      <c r="F1740" s="22">
        <v>3</v>
      </c>
      <c r="G1740" s="20" t="s">
        <v>17</v>
      </c>
      <c r="H1740" s="20" t="s">
        <v>1735</v>
      </c>
      <c r="I1740" s="23">
        <f t="shared" si="54"/>
        <v>94.163333333333341</v>
      </c>
      <c r="J1740" s="28">
        <f t="shared" si="55"/>
        <v>0</v>
      </c>
    </row>
    <row r="1741" spans="1:10" ht="15.75" customHeight="1" x14ac:dyDescent="0.3">
      <c r="A1741" s="18">
        <v>45055</v>
      </c>
      <c r="B1741" s="19" t="s">
        <v>12</v>
      </c>
      <c r="C1741" s="20" t="s">
        <v>16</v>
      </c>
      <c r="D1741" s="21">
        <v>169.64</v>
      </c>
      <c r="E1741" s="21">
        <v>104.51</v>
      </c>
      <c r="F1741" s="22">
        <v>1</v>
      </c>
      <c r="G1741" s="20" t="s">
        <v>17</v>
      </c>
      <c r="H1741" s="20" t="s">
        <v>1736</v>
      </c>
      <c r="I1741" s="23">
        <f t="shared" si="54"/>
        <v>169.64</v>
      </c>
      <c r="J1741" s="28">
        <f t="shared" si="55"/>
        <v>0</v>
      </c>
    </row>
    <row r="1742" spans="1:10" ht="15.75" customHeight="1" x14ac:dyDescent="0.3">
      <c r="A1742" s="18">
        <v>45123</v>
      </c>
      <c r="B1742" s="19" t="s">
        <v>21</v>
      </c>
      <c r="C1742" s="20" t="s">
        <v>9</v>
      </c>
      <c r="D1742" s="21">
        <v>125.91</v>
      </c>
      <c r="E1742" s="21">
        <v>60.61</v>
      </c>
      <c r="F1742" s="22">
        <v>5</v>
      </c>
      <c r="G1742" s="20" t="s">
        <v>10</v>
      </c>
      <c r="H1742" s="20" t="s">
        <v>1737</v>
      </c>
      <c r="I1742" s="23">
        <f t="shared" si="54"/>
        <v>25.181999999999999</v>
      </c>
      <c r="J1742" s="28">
        <f t="shared" si="55"/>
        <v>1</v>
      </c>
    </row>
    <row r="1743" spans="1:10" ht="15.75" customHeight="1" x14ac:dyDescent="0.3">
      <c r="A1743" s="18">
        <v>45116</v>
      </c>
      <c r="B1743" s="19" t="s">
        <v>8</v>
      </c>
      <c r="C1743" s="20" t="s">
        <v>38</v>
      </c>
      <c r="D1743" s="21">
        <v>474.96</v>
      </c>
      <c r="E1743" s="21">
        <v>112.28</v>
      </c>
      <c r="F1743" s="22">
        <v>5</v>
      </c>
      <c r="G1743" s="20" t="s">
        <v>17</v>
      </c>
      <c r="H1743" s="20" t="s">
        <v>1738</v>
      </c>
      <c r="I1743" s="23">
        <f t="shared" si="54"/>
        <v>94.99199999999999</v>
      </c>
      <c r="J1743" s="28">
        <f t="shared" si="55"/>
        <v>0</v>
      </c>
    </row>
    <row r="1744" spans="1:10" ht="15.75" customHeight="1" x14ac:dyDescent="0.3">
      <c r="A1744" s="18">
        <v>45173</v>
      </c>
      <c r="B1744" s="19" t="s">
        <v>8</v>
      </c>
      <c r="C1744" s="20" t="s">
        <v>23</v>
      </c>
      <c r="D1744" s="21">
        <v>50.92</v>
      </c>
      <c r="E1744" s="21">
        <v>14.55</v>
      </c>
      <c r="F1744" s="22">
        <v>0</v>
      </c>
      <c r="G1744" s="20" t="s">
        <v>17</v>
      </c>
      <c r="H1744" s="20" t="s">
        <v>1739</v>
      </c>
      <c r="I1744" s="23">
        <f t="shared" si="54"/>
        <v>0</v>
      </c>
      <c r="J1744" s="28">
        <f t="shared" si="55"/>
        <v>0</v>
      </c>
    </row>
    <row r="1745" spans="1:10" ht="15.75" customHeight="1" x14ac:dyDescent="0.3">
      <c r="A1745" s="18">
        <v>44967</v>
      </c>
      <c r="B1745" s="19" t="s">
        <v>21</v>
      </c>
      <c r="C1745" s="20" t="s">
        <v>38</v>
      </c>
      <c r="D1745" s="21">
        <v>79.709999999999994</v>
      </c>
      <c r="E1745" s="21">
        <v>17.86</v>
      </c>
      <c r="F1745" s="22">
        <v>0</v>
      </c>
      <c r="G1745" s="20" t="s">
        <v>17</v>
      </c>
      <c r="H1745" s="20" t="s">
        <v>1740</v>
      </c>
      <c r="I1745" s="23">
        <f t="shared" si="54"/>
        <v>0</v>
      </c>
      <c r="J1745" s="28">
        <f t="shared" si="55"/>
        <v>0</v>
      </c>
    </row>
    <row r="1746" spans="1:10" ht="15.75" customHeight="1" x14ac:dyDescent="0.3">
      <c r="A1746" s="18">
        <v>45191</v>
      </c>
      <c r="B1746" s="19" t="s">
        <v>12</v>
      </c>
      <c r="C1746" s="20" t="s">
        <v>38</v>
      </c>
      <c r="D1746" s="21">
        <v>69.64</v>
      </c>
      <c r="E1746" s="21">
        <v>56.61</v>
      </c>
      <c r="F1746" s="22">
        <v>3</v>
      </c>
      <c r="G1746" s="20" t="s">
        <v>17</v>
      </c>
      <c r="H1746" s="20" t="s">
        <v>1741</v>
      </c>
      <c r="I1746" s="23">
        <f t="shared" si="54"/>
        <v>23.213333333333335</v>
      </c>
      <c r="J1746" s="28">
        <f t="shared" si="55"/>
        <v>0</v>
      </c>
    </row>
    <row r="1747" spans="1:10" ht="15.75" customHeight="1" x14ac:dyDescent="0.3">
      <c r="A1747" s="18">
        <v>45021</v>
      </c>
      <c r="B1747" s="19" t="s">
        <v>21</v>
      </c>
      <c r="C1747" s="20" t="s">
        <v>38</v>
      </c>
      <c r="D1747" s="21">
        <v>256.47000000000003</v>
      </c>
      <c r="E1747" s="21">
        <v>60.13</v>
      </c>
      <c r="F1747" s="22">
        <v>2</v>
      </c>
      <c r="G1747" s="20" t="s">
        <v>10</v>
      </c>
      <c r="H1747" s="20" t="s">
        <v>1742</v>
      </c>
      <c r="I1747" s="23">
        <f t="shared" si="54"/>
        <v>128.23500000000001</v>
      </c>
      <c r="J1747" s="28">
        <f t="shared" si="55"/>
        <v>1</v>
      </c>
    </row>
    <row r="1748" spans="1:10" ht="15.75" customHeight="1" x14ac:dyDescent="0.3">
      <c r="A1748" s="18">
        <v>44940</v>
      </c>
      <c r="B1748" s="19" t="s">
        <v>12</v>
      </c>
      <c r="C1748" s="20" t="s">
        <v>16</v>
      </c>
      <c r="D1748" s="21">
        <v>163.95</v>
      </c>
      <c r="E1748" s="21">
        <v>89.81</v>
      </c>
      <c r="F1748" s="22">
        <v>2</v>
      </c>
      <c r="G1748" s="20" t="s">
        <v>17</v>
      </c>
      <c r="H1748" s="20" t="s">
        <v>1743</v>
      </c>
      <c r="I1748" s="23">
        <f t="shared" si="54"/>
        <v>81.974999999999994</v>
      </c>
      <c r="J1748" s="28">
        <f t="shared" si="55"/>
        <v>0</v>
      </c>
    </row>
    <row r="1749" spans="1:10" ht="15.75" customHeight="1" x14ac:dyDescent="0.3">
      <c r="A1749" s="18">
        <v>45066</v>
      </c>
      <c r="B1749" s="19" t="s">
        <v>12</v>
      </c>
      <c r="C1749" s="20" t="s">
        <v>38</v>
      </c>
      <c r="D1749" s="21">
        <v>332.97</v>
      </c>
      <c r="E1749" s="21">
        <v>97.93</v>
      </c>
      <c r="F1749" s="22">
        <v>10</v>
      </c>
      <c r="G1749" s="20" t="s">
        <v>17</v>
      </c>
      <c r="H1749" s="20" t="s">
        <v>1744</v>
      </c>
      <c r="I1749" s="23">
        <f t="shared" si="54"/>
        <v>33.297000000000004</v>
      </c>
      <c r="J1749" s="28">
        <f t="shared" si="55"/>
        <v>0</v>
      </c>
    </row>
    <row r="1750" spans="1:10" ht="15.75" customHeight="1" x14ac:dyDescent="0.3">
      <c r="A1750" s="18">
        <v>45250</v>
      </c>
      <c r="B1750" s="19" t="s">
        <v>15</v>
      </c>
      <c r="C1750" s="20" t="s">
        <v>9</v>
      </c>
      <c r="D1750" s="21">
        <v>339.6</v>
      </c>
      <c r="E1750" s="21">
        <v>84.45</v>
      </c>
      <c r="F1750" s="22">
        <v>27</v>
      </c>
      <c r="G1750" s="20" t="s">
        <v>10</v>
      </c>
      <c r="H1750" s="20" t="s">
        <v>1745</v>
      </c>
      <c r="I1750" s="23">
        <f t="shared" si="54"/>
        <v>12.577777777777779</v>
      </c>
      <c r="J1750" s="28">
        <f t="shared" si="55"/>
        <v>1</v>
      </c>
    </row>
    <row r="1751" spans="1:10" ht="15.75" customHeight="1" x14ac:dyDescent="0.3">
      <c r="A1751" s="18">
        <v>44932</v>
      </c>
      <c r="B1751" s="19" t="s">
        <v>12</v>
      </c>
      <c r="C1751" s="20" t="s">
        <v>13</v>
      </c>
      <c r="D1751" s="21">
        <v>215.61</v>
      </c>
      <c r="E1751" s="21">
        <v>89.14</v>
      </c>
      <c r="F1751" s="22">
        <v>16</v>
      </c>
      <c r="G1751" s="20" t="s">
        <v>17</v>
      </c>
      <c r="H1751" s="20" t="s">
        <v>1746</v>
      </c>
      <c r="I1751" s="23">
        <f t="shared" si="54"/>
        <v>13.475625000000001</v>
      </c>
      <c r="J1751" s="28">
        <f t="shared" si="55"/>
        <v>0</v>
      </c>
    </row>
    <row r="1752" spans="1:10" ht="15.75" customHeight="1" x14ac:dyDescent="0.3">
      <c r="A1752" s="18">
        <v>45110</v>
      </c>
      <c r="B1752" s="19" t="s">
        <v>21</v>
      </c>
      <c r="C1752" s="20" t="s">
        <v>13</v>
      </c>
      <c r="D1752" s="21">
        <v>128.46</v>
      </c>
      <c r="E1752" s="21">
        <v>63.46</v>
      </c>
      <c r="F1752" s="22">
        <v>5</v>
      </c>
      <c r="G1752" s="20" t="s">
        <v>10</v>
      </c>
      <c r="H1752" s="20" t="s">
        <v>1747</v>
      </c>
      <c r="I1752" s="23">
        <f t="shared" si="54"/>
        <v>25.692</v>
      </c>
      <c r="J1752" s="28">
        <f t="shared" si="55"/>
        <v>1</v>
      </c>
    </row>
    <row r="1753" spans="1:10" ht="15.75" customHeight="1" x14ac:dyDescent="0.3">
      <c r="A1753" s="18">
        <v>45056</v>
      </c>
      <c r="B1753" s="19" t="s">
        <v>8</v>
      </c>
      <c r="C1753" s="20" t="s">
        <v>9</v>
      </c>
      <c r="D1753" s="21">
        <v>76.69</v>
      </c>
      <c r="E1753" s="21">
        <v>47.13</v>
      </c>
      <c r="F1753" s="22">
        <v>1</v>
      </c>
      <c r="G1753" s="20" t="s">
        <v>10</v>
      </c>
      <c r="H1753" s="20" t="s">
        <v>1748</v>
      </c>
      <c r="I1753" s="23">
        <f t="shared" si="54"/>
        <v>76.69</v>
      </c>
      <c r="J1753" s="28">
        <f t="shared" si="55"/>
        <v>1</v>
      </c>
    </row>
    <row r="1754" spans="1:10" ht="15.75" customHeight="1" x14ac:dyDescent="0.3">
      <c r="A1754" s="18">
        <v>45105</v>
      </c>
      <c r="B1754" s="19" t="s">
        <v>8</v>
      </c>
      <c r="C1754" s="20" t="s">
        <v>13</v>
      </c>
      <c r="D1754" s="21">
        <v>243.99</v>
      </c>
      <c r="E1754" s="21">
        <v>68.45</v>
      </c>
      <c r="F1754" s="22">
        <v>5</v>
      </c>
      <c r="G1754" s="20" t="s">
        <v>10</v>
      </c>
      <c r="H1754" s="20" t="s">
        <v>1749</v>
      </c>
      <c r="I1754" s="23">
        <f t="shared" si="54"/>
        <v>48.798000000000002</v>
      </c>
      <c r="J1754" s="28">
        <f t="shared" si="55"/>
        <v>1</v>
      </c>
    </row>
    <row r="1755" spans="1:10" ht="15.75" customHeight="1" x14ac:dyDescent="0.3">
      <c r="A1755" s="18">
        <v>45078</v>
      </c>
      <c r="B1755" s="19" t="s">
        <v>21</v>
      </c>
      <c r="C1755" s="20" t="s">
        <v>16</v>
      </c>
      <c r="D1755" s="21">
        <v>348.95</v>
      </c>
      <c r="E1755" s="21">
        <v>90.09</v>
      </c>
      <c r="F1755" s="22">
        <v>7</v>
      </c>
      <c r="G1755" s="20" t="s">
        <v>17</v>
      </c>
      <c r="H1755" s="20" t="s">
        <v>1750</v>
      </c>
      <c r="I1755" s="23">
        <f t="shared" si="54"/>
        <v>49.85</v>
      </c>
      <c r="J1755" s="28">
        <f t="shared" si="55"/>
        <v>0</v>
      </c>
    </row>
    <row r="1756" spans="1:10" ht="15.75" customHeight="1" x14ac:dyDescent="0.3">
      <c r="A1756" s="18">
        <v>45285</v>
      </c>
      <c r="B1756" s="19" t="s">
        <v>21</v>
      </c>
      <c r="C1756" s="20" t="s">
        <v>9</v>
      </c>
      <c r="D1756" s="21">
        <v>216.96</v>
      </c>
      <c r="E1756" s="21">
        <v>47.84</v>
      </c>
      <c r="F1756" s="22">
        <v>2</v>
      </c>
      <c r="G1756" s="20" t="s">
        <v>17</v>
      </c>
      <c r="H1756" s="20" t="s">
        <v>1751</v>
      </c>
      <c r="I1756" s="23">
        <f t="shared" si="54"/>
        <v>108.48</v>
      </c>
      <c r="J1756" s="28">
        <f t="shared" si="55"/>
        <v>0</v>
      </c>
    </row>
    <row r="1757" spans="1:10" ht="15.75" customHeight="1" x14ac:dyDescent="0.3">
      <c r="A1757" s="18">
        <v>45192</v>
      </c>
      <c r="B1757" s="19" t="s">
        <v>8</v>
      </c>
      <c r="C1757" s="20" t="s">
        <v>9</v>
      </c>
      <c r="D1757" s="21">
        <v>77.23</v>
      </c>
      <c r="E1757" s="21">
        <v>15.48</v>
      </c>
      <c r="F1757" s="22">
        <v>1</v>
      </c>
      <c r="G1757" s="20" t="s">
        <v>17</v>
      </c>
      <c r="H1757" s="20" t="s">
        <v>1752</v>
      </c>
      <c r="I1757" s="23">
        <f t="shared" si="54"/>
        <v>77.23</v>
      </c>
      <c r="J1757" s="28">
        <f t="shared" si="55"/>
        <v>0</v>
      </c>
    </row>
    <row r="1758" spans="1:10" ht="15.75" customHeight="1" x14ac:dyDescent="0.3">
      <c r="A1758" s="18">
        <v>45158</v>
      </c>
      <c r="B1758" s="19" t="s">
        <v>15</v>
      </c>
      <c r="C1758" s="20" t="s">
        <v>26</v>
      </c>
      <c r="D1758" s="21">
        <v>334.7</v>
      </c>
      <c r="E1758" s="21">
        <v>117.67</v>
      </c>
      <c r="F1758" s="22">
        <v>5</v>
      </c>
      <c r="G1758" s="20" t="s">
        <v>17</v>
      </c>
      <c r="H1758" s="20" t="s">
        <v>1753</v>
      </c>
      <c r="I1758" s="23">
        <f t="shared" si="54"/>
        <v>66.94</v>
      </c>
      <c r="J1758" s="28">
        <f t="shared" si="55"/>
        <v>0</v>
      </c>
    </row>
    <row r="1759" spans="1:10" ht="15.75" customHeight="1" x14ac:dyDescent="0.3">
      <c r="A1759" s="18">
        <v>45082</v>
      </c>
      <c r="B1759" s="19" t="s">
        <v>12</v>
      </c>
      <c r="C1759" s="20" t="s">
        <v>13</v>
      </c>
      <c r="D1759" s="21">
        <v>440.7</v>
      </c>
      <c r="E1759" s="21">
        <v>219.16</v>
      </c>
      <c r="F1759" s="22">
        <v>10</v>
      </c>
      <c r="G1759" s="20" t="s">
        <v>17</v>
      </c>
      <c r="H1759" s="20" t="s">
        <v>1754</v>
      </c>
      <c r="I1759" s="23">
        <f t="shared" si="54"/>
        <v>44.07</v>
      </c>
      <c r="J1759" s="28">
        <f t="shared" si="55"/>
        <v>0</v>
      </c>
    </row>
    <row r="1760" spans="1:10" ht="15.75" customHeight="1" x14ac:dyDescent="0.3">
      <c r="A1760" s="18">
        <v>45054</v>
      </c>
      <c r="B1760" s="19" t="s">
        <v>8</v>
      </c>
      <c r="C1760" s="20" t="s">
        <v>13</v>
      </c>
      <c r="D1760" s="21">
        <v>86.24</v>
      </c>
      <c r="E1760" s="21">
        <v>23.79</v>
      </c>
      <c r="F1760" s="22">
        <v>1</v>
      </c>
      <c r="G1760" s="20" t="s">
        <v>10</v>
      </c>
      <c r="H1760" s="20" t="s">
        <v>1755</v>
      </c>
      <c r="I1760" s="23">
        <f t="shared" si="54"/>
        <v>86.24</v>
      </c>
      <c r="J1760" s="28">
        <f t="shared" si="55"/>
        <v>1</v>
      </c>
    </row>
    <row r="1761" spans="1:10" ht="15.75" customHeight="1" x14ac:dyDescent="0.3">
      <c r="A1761" s="18">
        <v>45067</v>
      </c>
      <c r="B1761" s="19" t="s">
        <v>15</v>
      </c>
      <c r="C1761" s="20" t="s">
        <v>9</v>
      </c>
      <c r="D1761" s="21">
        <v>405.67</v>
      </c>
      <c r="E1761" s="21">
        <v>242.61</v>
      </c>
      <c r="F1761" s="22">
        <v>4</v>
      </c>
      <c r="G1761" s="20" t="s">
        <v>10</v>
      </c>
      <c r="H1761" s="20" t="s">
        <v>1756</v>
      </c>
      <c r="I1761" s="23">
        <f t="shared" si="54"/>
        <v>101.4175</v>
      </c>
      <c r="J1761" s="28">
        <f t="shared" si="55"/>
        <v>1</v>
      </c>
    </row>
    <row r="1762" spans="1:10" ht="15.75" customHeight="1" x14ac:dyDescent="0.3">
      <c r="A1762" s="18">
        <v>45240</v>
      </c>
      <c r="B1762" s="19" t="s">
        <v>21</v>
      </c>
      <c r="C1762" s="20" t="s">
        <v>26</v>
      </c>
      <c r="D1762" s="21">
        <v>331.9</v>
      </c>
      <c r="E1762" s="21">
        <v>166.01</v>
      </c>
      <c r="F1762" s="22">
        <v>14</v>
      </c>
      <c r="G1762" s="20" t="s">
        <v>10</v>
      </c>
      <c r="H1762" s="20" t="s">
        <v>1757</v>
      </c>
      <c r="I1762" s="23">
        <f t="shared" si="54"/>
        <v>23.707142857142856</v>
      </c>
      <c r="J1762" s="28">
        <f t="shared" si="55"/>
        <v>1</v>
      </c>
    </row>
    <row r="1763" spans="1:10" ht="15.75" customHeight="1" x14ac:dyDescent="0.3">
      <c r="A1763" s="18">
        <v>45005</v>
      </c>
      <c r="B1763" s="19" t="s">
        <v>15</v>
      </c>
      <c r="C1763" s="20" t="s">
        <v>26</v>
      </c>
      <c r="D1763" s="21">
        <v>29.63</v>
      </c>
      <c r="E1763" s="21">
        <v>5.96</v>
      </c>
      <c r="F1763" s="22">
        <v>0</v>
      </c>
      <c r="G1763" s="20" t="s">
        <v>17</v>
      </c>
      <c r="H1763" s="20" t="s">
        <v>1758</v>
      </c>
      <c r="I1763" s="23">
        <f t="shared" si="54"/>
        <v>0</v>
      </c>
      <c r="J1763" s="28">
        <f t="shared" si="55"/>
        <v>0</v>
      </c>
    </row>
    <row r="1764" spans="1:10" ht="15.75" customHeight="1" x14ac:dyDescent="0.3">
      <c r="A1764" s="18">
        <v>44946</v>
      </c>
      <c r="B1764" s="19" t="s">
        <v>8</v>
      </c>
      <c r="C1764" s="20" t="s">
        <v>26</v>
      </c>
      <c r="D1764" s="21">
        <v>462.2</v>
      </c>
      <c r="E1764" s="21">
        <v>163.75</v>
      </c>
      <c r="F1764" s="22">
        <v>14</v>
      </c>
      <c r="G1764" s="20" t="s">
        <v>10</v>
      </c>
      <c r="H1764" s="20" t="s">
        <v>1759</v>
      </c>
      <c r="I1764" s="23">
        <f t="shared" si="54"/>
        <v>33.014285714285712</v>
      </c>
      <c r="J1764" s="28">
        <f t="shared" si="55"/>
        <v>1</v>
      </c>
    </row>
    <row r="1765" spans="1:10" ht="15.75" customHeight="1" x14ac:dyDescent="0.3">
      <c r="A1765" s="18">
        <v>45075</v>
      </c>
      <c r="B1765" s="19" t="s">
        <v>21</v>
      </c>
      <c r="C1765" s="20" t="s">
        <v>9</v>
      </c>
      <c r="D1765" s="21">
        <v>328.81</v>
      </c>
      <c r="E1765" s="21">
        <v>146.61000000000001</v>
      </c>
      <c r="F1765" s="22">
        <v>6</v>
      </c>
      <c r="G1765" s="20" t="s">
        <v>10</v>
      </c>
      <c r="H1765" s="20" t="s">
        <v>1760</v>
      </c>
      <c r="I1765" s="23">
        <f t="shared" si="54"/>
        <v>54.801666666666669</v>
      </c>
      <c r="J1765" s="28">
        <f t="shared" si="55"/>
        <v>1</v>
      </c>
    </row>
    <row r="1766" spans="1:10" ht="15.75" customHeight="1" x14ac:dyDescent="0.3">
      <c r="A1766" s="18">
        <v>45032</v>
      </c>
      <c r="B1766" s="19" t="s">
        <v>12</v>
      </c>
      <c r="C1766" s="20" t="s">
        <v>38</v>
      </c>
      <c r="D1766" s="21">
        <v>60.98</v>
      </c>
      <c r="E1766" s="21">
        <v>43.58</v>
      </c>
      <c r="F1766" s="22">
        <v>1</v>
      </c>
      <c r="G1766" s="20" t="s">
        <v>17</v>
      </c>
      <c r="H1766" s="20" t="s">
        <v>1761</v>
      </c>
      <c r="I1766" s="23">
        <f t="shared" si="54"/>
        <v>60.98</v>
      </c>
      <c r="J1766" s="28">
        <f t="shared" si="55"/>
        <v>0</v>
      </c>
    </row>
    <row r="1767" spans="1:10" ht="15.75" customHeight="1" x14ac:dyDescent="0.3">
      <c r="A1767" s="18">
        <v>45267</v>
      </c>
      <c r="B1767" s="19" t="s">
        <v>8</v>
      </c>
      <c r="C1767" s="20" t="s">
        <v>13</v>
      </c>
      <c r="D1767" s="21">
        <v>265.35000000000002</v>
      </c>
      <c r="E1767" s="21">
        <v>53.8</v>
      </c>
      <c r="F1767" s="22">
        <v>7</v>
      </c>
      <c r="G1767" s="20" t="s">
        <v>10</v>
      </c>
      <c r="H1767" s="20" t="s">
        <v>1762</v>
      </c>
      <c r="I1767" s="23">
        <f t="shared" si="54"/>
        <v>37.907142857142858</v>
      </c>
      <c r="J1767" s="28">
        <f t="shared" si="55"/>
        <v>1</v>
      </c>
    </row>
    <row r="1768" spans="1:10" ht="15.75" customHeight="1" x14ac:dyDescent="0.3">
      <c r="A1768" s="18">
        <v>45285</v>
      </c>
      <c r="B1768" s="19" t="s">
        <v>15</v>
      </c>
      <c r="C1768" s="20" t="s">
        <v>9</v>
      </c>
      <c r="D1768" s="21">
        <v>152.83000000000001</v>
      </c>
      <c r="E1768" s="21">
        <v>64.88</v>
      </c>
      <c r="F1768" s="22">
        <v>1</v>
      </c>
      <c r="G1768" s="20" t="s">
        <v>10</v>
      </c>
      <c r="H1768" s="20" t="s">
        <v>1763</v>
      </c>
      <c r="I1768" s="23">
        <f t="shared" si="54"/>
        <v>152.83000000000001</v>
      </c>
      <c r="J1768" s="28">
        <f t="shared" si="55"/>
        <v>1</v>
      </c>
    </row>
    <row r="1769" spans="1:10" ht="15.75" customHeight="1" x14ac:dyDescent="0.3">
      <c r="A1769" s="18">
        <v>45040</v>
      </c>
      <c r="B1769" s="19" t="s">
        <v>15</v>
      </c>
      <c r="C1769" s="20" t="s">
        <v>23</v>
      </c>
      <c r="D1769" s="21">
        <v>485.58</v>
      </c>
      <c r="E1769" s="21">
        <v>139</v>
      </c>
      <c r="F1769" s="22">
        <v>6</v>
      </c>
      <c r="G1769" s="20" t="s">
        <v>17</v>
      </c>
      <c r="H1769" s="20" t="s">
        <v>1764</v>
      </c>
      <c r="I1769" s="23">
        <f t="shared" si="54"/>
        <v>80.929999999999993</v>
      </c>
      <c r="J1769" s="28">
        <f t="shared" si="55"/>
        <v>0</v>
      </c>
    </row>
    <row r="1770" spans="1:10" ht="15.75" customHeight="1" x14ac:dyDescent="0.3">
      <c r="A1770" s="18">
        <v>45118</v>
      </c>
      <c r="B1770" s="19" t="s">
        <v>15</v>
      </c>
      <c r="C1770" s="20" t="s">
        <v>13</v>
      </c>
      <c r="D1770" s="21">
        <v>381.16</v>
      </c>
      <c r="E1770" s="21">
        <v>103.27</v>
      </c>
      <c r="F1770" s="22">
        <v>3</v>
      </c>
      <c r="G1770" s="20" t="s">
        <v>17</v>
      </c>
      <c r="H1770" s="20" t="s">
        <v>1765</v>
      </c>
      <c r="I1770" s="23">
        <f t="shared" si="54"/>
        <v>127.05333333333334</v>
      </c>
      <c r="J1770" s="28">
        <f t="shared" si="55"/>
        <v>0</v>
      </c>
    </row>
    <row r="1771" spans="1:10" ht="15.75" customHeight="1" x14ac:dyDescent="0.3">
      <c r="A1771" s="18">
        <v>45118</v>
      </c>
      <c r="B1771" s="19" t="s">
        <v>15</v>
      </c>
      <c r="C1771" s="20" t="s">
        <v>38</v>
      </c>
      <c r="D1771" s="21">
        <v>255.51</v>
      </c>
      <c r="E1771" s="21">
        <v>83.93</v>
      </c>
      <c r="F1771" s="22">
        <v>6</v>
      </c>
      <c r="G1771" s="20" t="s">
        <v>10</v>
      </c>
      <c r="H1771" s="20" t="s">
        <v>1766</v>
      </c>
      <c r="I1771" s="23">
        <f t="shared" si="54"/>
        <v>42.585000000000001</v>
      </c>
      <c r="J1771" s="28">
        <f t="shared" si="55"/>
        <v>1</v>
      </c>
    </row>
    <row r="1772" spans="1:10" ht="15.75" customHeight="1" x14ac:dyDescent="0.3">
      <c r="A1772" s="18">
        <v>44990</v>
      </c>
      <c r="B1772" s="19" t="s">
        <v>8</v>
      </c>
      <c r="C1772" s="20" t="s">
        <v>13</v>
      </c>
      <c r="D1772" s="21">
        <v>229.16</v>
      </c>
      <c r="E1772" s="21">
        <v>66.33</v>
      </c>
      <c r="F1772" s="22">
        <v>3</v>
      </c>
      <c r="G1772" s="20" t="s">
        <v>17</v>
      </c>
      <c r="H1772" s="20" t="s">
        <v>1767</v>
      </c>
      <c r="I1772" s="23">
        <f t="shared" si="54"/>
        <v>76.38666666666667</v>
      </c>
      <c r="J1772" s="28">
        <f t="shared" si="55"/>
        <v>0</v>
      </c>
    </row>
    <row r="1773" spans="1:10" ht="15.75" customHeight="1" x14ac:dyDescent="0.3">
      <c r="A1773" s="18">
        <v>44946</v>
      </c>
      <c r="B1773" s="19" t="s">
        <v>12</v>
      </c>
      <c r="C1773" s="20" t="s">
        <v>26</v>
      </c>
      <c r="D1773" s="21">
        <v>170.6</v>
      </c>
      <c r="E1773" s="21">
        <v>34.92</v>
      </c>
      <c r="F1773" s="22">
        <v>2</v>
      </c>
      <c r="G1773" s="20" t="s">
        <v>17</v>
      </c>
      <c r="H1773" s="20" t="s">
        <v>1768</v>
      </c>
      <c r="I1773" s="23">
        <f t="shared" si="54"/>
        <v>85.3</v>
      </c>
      <c r="J1773" s="28">
        <f t="shared" si="55"/>
        <v>0</v>
      </c>
    </row>
    <row r="1774" spans="1:10" ht="15.75" customHeight="1" x14ac:dyDescent="0.3">
      <c r="A1774" s="18">
        <v>45221</v>
      </c>
      <c r="B1774" s="19" t="s">
        <v>21</v>
      </c>
      <c r="C1774" s="20" t="s">
        <v>26</v>
      </c>
      <c r="D1774" s="21">
        <v>353.58</v>
      </c>
      <c r="E1774" s="21">
        <v>119.47</v>
      </c>
      <c r="F1774" s="22">
        <v>4</v>
      </c>
      <c r="G1774" s="20" t="s">
        <v>17</v>
      </c>
      <c r="H1774" s="20" t="s">
        <v>1769</v>
      </c>
      <c r="I1774" s="23">
        <f t="shared" si="54"/>
        <v>88.394999999999996</v>
      </c>
      <c r="J1774" s="28">
        <f t="shared" si="55"/>
        <v>0</v>
      </c>
    </row>
    <row r="1775" spans="1:10" ht="15.75" customHeight="1" x14ac:dyDescent="0.3">
      <c r="A1775" s="18">
        <v>45065</v>
      </c>
      <c r="B1775" s="19" t="s">
        <v>8</v>
      </c>
      <c r="C1775" s="20" t="s">
        <v>13</v>
      </c>
      <c r="D1775" s="21">
        <v>88.46</v>
      </c>
      <c r="E1775" s="21">
        <v>66.98</v>
      </c>
      <c r="F1775" s="22">
        <v>2</v>
      </c>
      <c r="G1775" s="20" t="s">
        <v>10</v>
      </c>
      <c r="H1775" s="20" t="s">
        <v>1770</v>
      </c>
      <c r="I1775" s="23">
        <f t="shared" si="54"/>
        <v>44.23</v>
      </c>
      <c r="J1775" s="28">
        <f t="shared" si="55"/>
        <v>1</v>
      </c>
    </row>
    <row r="1776" spans="1:10" ht="15.75" customHeight="1" x14ac:dyDescent="0.3">
      <c r="A1776" s="18">
        <v>45277</v>
      </c>
      <c r="B1776" s="19" t="s">
        <v>21</v>
      </c>
      <c r="C1776" s="20" t="s">
        <v>9</v>
      </c>
      <c r="D1776" s="21">
        <v>110.04</v>
      </c>
      <c r="E1776" s="21">
        <v>31.22</v>
      </c>
      <c r="F1776" s="22">
        <v>1</v>
      </c>
      <c r="G1776" s="20" t="s">
        <v>10</v>
      </c>
      <c r="H1776" s="20" t="s">
        <v>1771</v>
      </c>
      <c r="I1776" s="23">
        <f t="shared" si="54"/>
        <v>110.04</v>
      </c>
      <c r="J1776" s="28">
        <f t="shared" si="55"/>
        <v>1</v>
      </c>
    </row>
    <row r="1777" spans="1:10" ht="15.75" customHeight="1" x14ac:dyDescent="0.3">
      <c r="A1777" s="18">
        <v>45251</v>
      </c>
      <c r="B1777" s="19" t="s">
        <v>15</v>
      </c>
      <c r="C1777" s="20" t="s">
        <v>38</v>
      </c>
      <c r="D1777" s="21">
        <v>159.69999999999999</v>
      </c>
      <c r="E1777" s="21">
        <v>46</v>
      </c>
      <c r="F1777" s="22">
        <v>3</v>
      </c>
      <c r="G1777" s="20" t="s">
        <v>17</v>
      </c>
      <c r="H1777" s="20" t="s">
        <v>1772</v>
      </c>
      <c r="I1777" s="23">
        <f t="shared" si="54"/>
        <v>53.233333333333327</v>
      </c>
      <c r="J1777" s="28">
        <f t="shared" si="55"/>
        <v>0</v>
      </c>
    </row>
    <row r="1778" spans="1:10" ht="15.75" customHeight="1" x14ac:dyDescent="0.3">
      <c r="A1778" s="18">
        <v>45048</v>
      </c>
      <c r="B1778" s="19" t="s">
        <v>15</v>
      </c>
      <c r="C1778" s="20" t="s">
        <v>16</v>
      </c>
      <c r="D1778" s="21">
        <v>97.98</v>
      </c>
      <c r="E1778" s="21">
        <v>32.56</v>
      </c>
      <c r="F1778" s="22">
        <v>3</v>
      </c>
      <c r="G1778" s="20" t="s">
        <v>10</v>
      </c>
      <c r="H1778" s="20" t="s">
        <v>1773</v>
      </c>
      <c r="I1778" s="23">
        <f t="shared" si="54"/>
        <v>32.660000000000004</v>
      </c>
      <c r="J1778" s="28">
        <f t="shared" si="55"/>
        <v>1</v>
      </c>
    </row>
    <row r="1779" spans="1:10" ht="15.75" customHeight="1" x14ac:dyDescent="0.3">
      <c r="A1779" s="18">
        <v>45097</v>
      </c>
      <c r="B1779" s="19" t="s">
        <v>15</v>
      </c>
      <c r="C1779" s="20" t="s">
        <v>26</v>
      </c>
      <c r="D1779" s="21">
        <v>164.71</v>
      </c>
      <c r="E1779" s="21">
        <v>45.37</v>
      </c>
      <c r="F1779" s="22">
        <v>1</v>
      </c>
      <c r="G1779" s="20" t="s">
        <v>10</v>
      </c>
      <c r="H1779" s="20" t="s">
        <v>1774</v>
      </c>
      <c r="I1779" s="23">
        <f t="shared" si="54"/>
        <v>164.71</v>
      </c>
      <c r="J1779" s="28">
        <f t="shared" si="55"/>
        <v>1</v>
      </c>
    </row>
    <row r="1780" spans="1:10" ht="15.75" customHeight="1" x14ac:dyDescent="0.3">
      <c r="A1780" s="18">
        <v>45115</v>
      </c>
      <c r="B1780" s="19" t="s">
        <v>21</v>
      </c>
      <c r="C1780" s="20" t="s">
        <v>9</v>
      </c>
      <c r="D1780" s="21">
        <v>155.38</v>
      </c>
      <c r="E1780" s="21">
        <v>32.4</v>
      </c>
      <c r="F1780" s="22">
        <v>1</v>
      </c>
      <c r="G1780" s="20" t="s">
        <v>17</v>
      </c>
      <c r="H1780" s="20" t="s">
        <v>1775</v>
      </c>
      <c r="I1780" s="23">
        <f t="shared" si="54"/>
        <v>155.38</v>
      </c>
      <c r="J1780" s="28">
        <f t="shared" si="55"/>
        <v>0</v>
      </c>
    </row>
    <row r="1781" spans="1:10" ht="15.75" customHeight="1" x14ac:dyDescent="0.3">
      <c r="A1781" s="18">
        <v>45285</v>
      </c>
      <c r="B1781" s="19" t="s">
        <v>21</v>
      </c>
      <c r="C1781" s="20" t="s">
        <v>26</v>
      </c>
      <c r="D1781" s="21">
        <v>402.58</v>
      </c>
      <c r="E1781" s="21">
        <v>279.39</v>
      </c>
      <c r="F1781" s="22">
        <v>5</v>
      </c>
      <c r="G1781" s="20" t="s">
        <v>17</v>
      </c>
      <c r="H1781" s="20" t="s">
        <v>1776</v>
      </c>
      <c r="I1781" s="23">
        <f t="shared" si="54"/>
        <v>80.515999999999991</v>
      </c>
      <c r="J1781" s="28">
        <f t="shared" si="55"/>
        <v>0</v>
      </c>
    </row>
    <row r="1782" spans="1:10" ht="15.75" customHeight="1" x14ac:dyDescent="0.3">
      <c r="A1782" s="18">
        <v>45269</v>
      </c>
      <c r="B1782" s="19" t="s">
        <v>12</v>
      </c>
      <c r="C1782" s="20" t="s">
        <v>9</v>
      </c>
      <c r="D1782" s="21">
        <v>350.17</v>
      </c>
      <c r="E1782" s="21">
        <v>92.19</v>
      </c>
      <c r="F1782" s="22">
        <v>5</v>
      </c>
      <c r="G1782" s="20" t="s">
        <v>10</v>
      </c>
      <c r="H1782" s="20" t="s">
        <v>1777</v>
      </c>
      <c r="I1782" s="23">
        <f t="shared" si="54"/>
        <v>70.034000000000006</v>
      </c>
      <c r="J1782" s="28">
        <f t="shared" si="55"/>
        <v>1</v>
      </c>
    </row>
    <row r="1783" spans="1:10" ht="15.75" customHeight="1" x14ac:dyDescent="0.3">
      <c r="A1783" s="18">
        <v>44946</v>
      </c>
      <c r="B1783" s="19" t="s">
        <v>15</v>
      </c>
      <c r="C1783" s="20" t="s">
        <v>23</v>
      </c>
      <c r="D1783" s="21">
        <v>282.49</v>
      </c>
      <c r="E1783" s="21">
        <v>267.74</v>
      </c>
      <c r="F1783" s="22">
        <v>11</v>
      </c>
      <c r="G1783" s="20" t="s">
        <v>10</v>
      </c>
      <c r="H1783" s="20" t="s">
        <v>1778</v>
      </c>
      <c r="I1783" s="23">
        <f t="shared" si="54"/>
        <v>25.680909090909093</v>
      </c>
      <c r="J1783" s="28">
        <f t="shared" si="55"/>
        <v>1</v>
      </c>
    </row>
    <row r="1784" spans="1:10" ht="15.75" customHeight="1" x14ac:dyDescent="0.3">
      <c r="A1784" s="18">
        <v>45072</v>
      </c>
      <c r="B1784" s="19" t="s">
        <v>8</v>
      </c>
      <c r="C1784" s="20" t="s">
        <v>13</v>
      </c>
      <c r="D1784" s="21">
        <v>209.87</v>
      </c>
      <c r="E1784" s="21">
        <v>45.71</v>
      </c>
      <c r="F1784" s="22">
        <v>2</v>
      </c>
      <c r="G1784" s="20" t="s">
        <v>17</v>
      </c>
      <c r="H1784" s="20" t="s">
        <v>1779</v>
      </c>
      <c r="I1784" s="23">
        <f t="shared" si="54"/>
        <v>104.935</v>
      </c>
      <c r="J1784" s="28">
        <f t="shared" si="55"/>
        <v>0</v>
      </c>
    </row>
    <row r="1785" spans="1:10" ht="15.75" customHeight="1" x14ac:dyDescent="0.3">
      <c r="A1785" s="18">
        <v>45018</v>
      </c>
      <c r="B1785" s="19" t="s">
        <v>15</v>
      </c>
      <c r="C1785" s="20" t="s">
        <v>26</v>
      </c>
      <c r="D1785" s="21">
        <v>60.36</v>
      </c>
      <c r="E1785" s="21">
        <v>31.65</v>
      </c>
      <c r="F1785" s="22">
        <v>1</v>
      </c>
      <c r="G1785" s="20" t="s">
        <v>10</v>
      </c>
      <c r="H1785" s="20" t="s">
        <v>1780</v>
      </c>
      <c r="I1785" s="23">
        <f t="shared" si="54"/>
        <v>60.36</v>
      </c>
      <c r="J1785" s="28">
        <f t="shared" si="55"/>
        <v>1</v>
      </c>
    </row>
    <row r="1786" spans="1:10" ht="15.75" customHeight="1" x14ac:dyDescent="0.3">
      <c r="A1786" s="18">
        <v>45256</v>
      </c>
      <c r="B1786" s="19" t="s">
        <v>15</v>
      </c>
      <c r="C1786" s="20" t="s">
        <v>38</v>
      </c>
      <c r="D1786" s="21">
        <v>45.69</v>
      </c>
      <c r="E1786" s="21">
        <v>14.88</v>
      </c>
      <c r="F1786" s="22">
        <v>1</v>
      </c>
      <c r="G1786" s="20" t="s">
        <v>10</v>
      </c>
      <c r="H1786" s="20" t="s">
        <v>1781</v>
      </c>
      <c r="I1786" s="23">
        <f t="shared" si="54"/>
        <v>45.69</v>
      </c>
      <c r="J1786" s="28">
        <f t="shared" si="55"/>
        <v>1</v>
      </c>
    </row>
    <row r="1787" spans="1:10" ht="15.75" customHeight="1" x14ac:dyDescent="0.3">
      <c r="A1787" s="18">
        <v>45260</v>
      </c>
      <c r="B1787" s="19" t="s">
        <v>8</v>
      </c>
      <c r="C1787" s="20" t="s">
        <v>26</v>
      </c>
      <c r="D1787" s="21">
        <v>77.209999999999994</v>
      </c>
      <c r="E1787" s="21">
        <v>21.73</v>
      </c>
      <c r="F1787" s="22">
        <v>1</v>
      </c>
      <c r="G1787" s="20" t="s">
        <v>10</v>
      </c>
      <c r="H1787" s="20" t="s">
        <v>1782</v>
      </c>
      <c r="I1787" s="23">
        <f t="shared" si="54"/>
        <v>77.209999999999994</v>
      </c>
      <c r="J1787" s="28">
        <f t="shared" si="55"/>
        <v>1</v>
      </c>
    </row>
    <row r="1788" spans="1:10" ht="15.75" customHeight="1" x14ac:dyDescent="0.3">
      <c r="A1788" s="18">
        <v>44972</v>
      </c>
      <c r="B1788" s="19" t="s">
        <v>8</v>
      </c>
      <c r="C1788" s="20" t="s">
        <v>26</v>
      </c>
      <c r="D1788" s="21">
        <v>62.45</v>
      </c>
      <c r="E1788" s="21">
        <v>42.37</v>
      </c>
      <c r="F1788" s="22">
        <v>1</v>
      </c>
      <c r="G1788" s="20" t="s">
        <v>17</v>
      </c>
      <c r="H1788" s="20" t="s">
        <v>1783</v>
      </c>
      <c r="I1788" s="23">
        <f t="shared" si="54"/>
        <v>62.45</v>
      </c>
      <c r="J1788" s="28">
        <f t="shared" si="55"/>
        <v>0</v>
      </c>
    </row>
    <row r="1789" spans="1:10" ht="15.75" customHeight="1" x14ac:dyDescent="0.3">
      <c r="A1789" s="18">
        <v>45124</v>
      </c>
      <c r="B1789" s="19" t="s">
        <v>21</v>
      </c>
      <c r="C1789" s="20" t="s">
        <v>38</v>
      </c>
      <c r="D1789" s="21">
        <v>451.38</v>
      </c>
      <c r="E1789" s="21">
        <v>181.88</v>
      </c>
      <c r="F1789" s="22">
        <v>4</v>
      </c>
      <c r="G1789" s="20" t="s">
        <v>10</v>
      </c>
      <c r="H1789" s="20" t="s">
        <v>1784</v>
      </c>
      <c r="I1789" s="23">
        <f t="shared" si="54"/>
        <v>112.845</v>
      </c>
      <c r="J1789" s="28">
        <f t="shared" si="55"/>
        <v>1</v>
      </c>
    </row>
    <row r="1790" spans="1:10" ht="15.75" customHeight="1" x14ac:dyDescent="0.3">
      <c r="A1790" s="18">
        <v>45200</v>
      </c>
      <c r="B1790" s="19" t="s">
        <v>21</v>
      </c>
      <c r="C1790" s="20" t="s">
        <v>13</v>
      </c>
      <c r="D1790" s="21">
        <v>412.71</v>
      </c>
      <c r="E1790" s="21">
        <v>89.5</v>
      </c>
      <c r="F1790" s="22">
        <v>9</v>
      </c>
      <c r="G1790" s="20" t="s">
        <v>10</v>
      </c>
      <c r="H1790" s="20" t="s">
        <v>1785</v>
      </c>
      <c r="I1790" s="23">
        <f t="shared" si="54"/>
        <v>45.856666666666662</v>
      </c>
      <c r="J1790" s="28">
        <f t="shared" si="55"/>
        <v>1</v>
      </c>
    </row>
    <row r="1791" spans="1:10" ht="15.75" customHeight="1" x14ac:dyDescent="0.3">
      <c r="A1791" s="18">
        <v>44949</v>
      </c>
      <c r="B1791" s="19" t="s">
        <v>21</v>
      </c>
      <c r="C1791" s="20" t="s">
        <v>38</v>
      </c>
      <c r="D1791" s="21">
        <v>453.34</v>
      </c>
      <c r="E1791" s="21">
        <v>155.57</v>
      </c>
      <c r="F1791" s="22">
        <v>22</v>
      </c>
      <c r="G1791" s="20" t="s">
        <v>17</v>
      </c>
      <c r="H1791" s="20" t="s">
        <v>1786</v>
      </c>
      <c r="I1791" s="23">
        <f t="shared" si="54"/>
        <v>20.606363636363636</v>
      </c>
      <c r="J1791" s="28">
        <f t="shared" si="55"/>
        <v>0</v>
      </c>
    </row>
    <row r="1792" spans="1:10" ht="15.75" customHeight="1" x14ac:dyDescent="0.3">
      <c r="A1792" s="18">
        <v>45289</v>
      </c>
      <c r="B1792" s="19" t="s">
        <v>8</v>
      </c>
      <c r="C1792" s="20" t="s">
        <v>13</v>
      </c>
      <c r="D1792" s="21">
        <v>172.74</v>
      </c>
      <c r="E1792" s="21">
        <v>119.69</v>
      </c>
      <c r="F1792" s="22">
        <v>2</v>
      </c>
      <c r="G1792" s="20" t="s">
        <v>10</v>
      </c>
      <c r="H1792" s="20" t="s">
        <v>1787</v>
      </c>
      <c r="I1792" s="23">
        <f t="shared" si="54"/>
        <v>86.37</v>
      </c>
      <c r="J1792" s="28">
        <f t="shared" si="55"/>
        <v>1</v>
      </c>
    </row>
    <row r="1793" spans="1:10" ht="15.75" customHeight="1" x14ac:dyDescent="0.3">
      <c r="A1793" s="18">
        <v>45269</v>
      </c>
      <c r="B1793" s="19" t="s">
        <v>21</v>
      </c>
      <c r="C1793" s="20" t="s">
        <v>38</v>
      </c>
      <c r="D1793" s="21">
        <v>349.3</v>
      </c>
      <c r="E1793" s="21">
        <v>80.709999999999994</v>
      </c>
      <c r="F1793" s="22">
        <v>6</v>
      </c>
      <c r="G1793" s="20" t="s">
        <v>10</v>
      </c>
      <c r="H1793" s="20" t="s">
        <v>1788</v>
      </c>
      <c r="I1793" s="23">
        <f t="shared" si="54"/>
        <v>58.216666666666669</v>
      </c>
      <c r="J1793" s="28">
        <f t="shared" si="55"/>
        <v>1</v>
      </c>
    </row>
    <row r="1794" spans="1:10" ht="15.75" customHeight="1" x14ac:dyDescent="0.3">
      <c r="A1794" s="18">
        <v>44977</v>
      </c>
      <c r="B1794" s="19" t="s">
        <v>21</v>
      </c>
      <c r="C1794" s="20" t="s">
        <v>13</v>
      </c>
      <c r="D1794" s="21">
        <v>161.16</v>
      </c>
      <c r="E1794" s="21">
        <v>36.409999999999997</v>
      </c>
      <c r="F1794" s="22">
        <v>2</v>
      </c>
      <c r="G1794" s="20" t="s">
        <v>10</v>
      </c>
      <c r="H1794" s="20" t="s">
        <v>1709</v>
      </c>
      <c r="I1794" s="23">
        <f t="shared" ref="I1794:I1857" si="56">IF(F1794=0, 0, D1794/F1794)</f>
        <v>80.58</v>
      </c>
      <c r="J1794" s="28">
        <f t="shared" si="55"/>
        <v>1</v>
      </c>
    </row>
    <row r="1795" spans="1:10" ht="15.75" customHeight="1" x14ac:dyDescent="0.3">
      <c r="A1795" s="18">
        <v>44927</v>
      </c>
      <c r="B1795" s="19" t="s">
        <v>12</v>
      </c>
      <c r="C1795" s="20" t="s">
        <v>16</v>
      </c>
      <c r="D1795" s="21">
        <v>371.42</v>
      </c>
      <c r="E1795" s="21">
        <v>101.41</v>
      </c>
      <c r="F1795" s="22">
        <v>4</v>
      </c>
      <c r="G1795" s="20" t="s">
        <v>17</v>
      </c>
      <c r="H1795" s="20" t="s">
        <v>1789</v>
      </c>
      <c r="I1795" s="23">
        <f t="shared" si="56"/>
        <v>92.855000000000004</v>
      </c>
      <c r="J1795" s="28">
        <f t="shared" ref="J1795:J1858" si="57">IF(G1795="Returning", 1, 0)</f>
        <v>0</v>
      </c>
    </row>
    <row r="1796" spans="1:10" ht="15.75" customHeight="1" x14ac:dyDescent="0.3">
      <c r="A1796" s="18">
        <v>45160</v>
      </c>
      <c r="B1796" s="19" t="s">
        <v>12</v>
      </c>
      <c r="C1796" s="20" t="s">
        <v>9</v>
      </c>
      <c r="D1796" s="21">
        <v>392.95</v>
      </c>
      <c r="E1796" s="21">
        <v>273.42</v>
      </c>
      <c r="F1796" s="22">
        <v>4</v>
      </c>
      <c r="G1796" s="20" t="s">
        <v>17</v>
      </c>
      <c r="H1796" s="20" t="s">
        <v>1581</v>
      </c>
      <c r="I1796" s="23">
        <f t="shared" si="56"/>
        <v>98.237499999999997</v>
      </c>
      <c r="J1796" s="28">
        <f t="shared" si="57"/>
        <v>0</v>
      </c>
    </row>
    <row r="1797" spans="1:10" ht="15.75" customHeight="1" x14ac:dyDescent="0.3">
      <c r="A1797" s="18">
        <v>45092</v>
      </c>
      <c r="B1797" s="19" t="s">
        <v>15</v>
      </c>
      <c r="C1797" s="20" t="s">
        <v>16</v>
      </c>
      <c r="D1797" s="21">
        <v>322.91000000000003</v>
      </c>
      <c r="E1797" s="21">
        <v>81.319999999999993</v>
      </c>
      <c r="F1797" s="22">
        <v>3</v>
      </c>
      <c r="G1797" s="20" t="s">
        <v>17</v>
      </c>
      <c r="H1797" s="20" t="s">
        <v>1790</v>
      </c>
      <c r="I1797" s="23">
        <f t="shared" si="56"/>
        <v>107.63666666666667</v>
      </c>
      <c r="J1797" s="28">
        <f t="shared" si="57"/>
        <v>0</v>
      </c>
    </row>
    <row r="1798" spans="1:10" ht="15.75" customHeight="1" x14ac:dyDescent="0.3">
      <c r="A1798" s="18">
        <v>45031</v>
      </c>
      <c r="B1798" s="19" t="s">
        <v>21</v>
      </c>
      <c r="C1798" s="20" t="s">
        <v>16</v>
      </c>
      <c r="D1798" s="21">
        <v>468.93</v>
      </c>
      <c r="E1798" s="21">
        <v>165.57</v>
      </c>
      <c r="F1798" s="22">
        <v>5</v>
      </c>
      <c r="G1798" s="20" t="s">
        <v>17</v>
      </c>
      <c r="H1798" s="20" t="s">
        <v>1791</v>
      </c>
      <c r="I1798" s="23">
        <f t="shared" si="56"/>
        <v>93.786000000000001</v>
      </c>
      <c r="J1798" s="28">
        <f t="shared" si="57"/>
        <v>0</v>
      </c>
    </row>
    <row r="1799" spans="1:10" ht="15.75" customHeight="1" x14ac:dyDescent="0.3">
      <c r="A1799" s="18">
        <v>45217</v>
      </c>
      <c r="B1799" s="19" t="s">
        <v>8</v>
      </c>
      <c r="C1799" s="20" t="s">
        <v>16</v>
      </c>
      <c r="D1799" s="21">
        <v>340.76</v>
      </c>
      <c r="E1799" s="21">
        <v>106.7</v>
      </c>
      <c r="F1799" s="22">
        <v>20</v>
      </c>
      <c r="G1799" s="20" t="s">
        <v>17</v>
      </c>
      <c r="H1799" s="20" t="s">
        <v>1792</v>
      </c>
      <c r="I1799" s="23">
        <f t="shared" si="56"/>
        <v>17.038</v>
      </c>
      <c r="J1799" s="28">
        <f t="shared" si="57"/>
        <v>0</v>
      </c>
    </row>
    <row r="1800" spans="1:10" ht="15.75" customHeight="1" x14ac:dyDescent="0.3">
      <c r="A1800" s="18">
        <v>45208</v>
      </c>
      <c r="B1800" s="19" t="s">
        <v>15</v>
      </c>
      <c r="C1800" s="20" t="s">
        <v>23</v>
      </c>
      <c r="D1800" s="21">
        <v>384.57</v>
      </c>
      <c r="E1800" s="21">
        <v>124.12</v>
      </c>
      <c r="F1800" s="22">
        <v>11</v>
      </c>
      <c r="G1800" s="20" t="s">
        <v>17</v>
      </c>
      <c r="H1800" s="20" t="s">
        <v>1793</v>
      </c>
      <c r="I1800" s="23">
        <f t="shared" si="56"/>
        <v>34.960909090909091</v>
      </c>
      <c r="J1800" s="28">
        <f t="shared" si="57"/>
        <v>0</v>
      </c>
    </row>
    <row r="1801" spans="1:10" ht="15.75" customHeight="1" x14ac:dyDescent="0.3">
      <c r="A1801" s="18">
        <v>45198</v>
      </c>
      <c r="B1801" s="19" t="s">
        <v>15</v>
      </c>
      <c r="C1801" s="20" t="s">
        <v>26</v>
      </c>
      <c r="D1801" s="21">
        <v>250.13</v>
      </c>
      <c r="E1801" s="21">
        <v>53.96</v>
      </c>
      <c r="F1801" s="22">
        <v>8</v>
      </c>
      <c r="G1801" s="20" t="s">
        <v>17</v>
      </c>
      <c r="H1801" s="20" t="s">
        <v>1794</v>
      </c>
      <c r="I1801" s="23">
        <f t="shared" si="56"/>
        <v>31.266249999999999</v>
      </c>
      <c r="J1801" s="28">
        <f t="shared" si="57"/>
        <v>0</v>
      </c>
    </row>
    <row r="1802" spans="1:10" ht="15.75" customHeight="1" x14ac:dyDescent="0.3">
      <c r="A1802" s="18">
        <v>44986</v>
      </c>
      <c r="B1802" s="19" t="s">
        <v>12</v>
      </c>
      <c r="C1802" s="20" t="s">
        <v>13</v>
      </c>
      <c r="D1802" s="21">
        <v>160.91</v>
      </c>
      <c r="E1802" s="21">
        <v>34.81</v>
      </c>
      <c r="F1802" s="22">
        <v>5</v>
      </c>
      <c r="G1802" s="20" t="s">
        <v>10</v>
      </c>
      <c r="H1802" s="20" t="s">
        <v>1795</v>
      </c>
      <c r="I1802" s="23">
        <f t="shared" si="56"/>
        <v>32.182000000000002</v>
      </c>
      <c r="J1802" s="28">
        <f t="shared" si="57"/>
        <v>1</v>
      </c>
    </row>
    <row r="1803" spans="1:10" ht="15.75" customHeight="1" x14ac:dyDescent="0.3">
      <c r="A1803" s="18">
        <v>45109</v>
      </c>
      <c r="B1803" s="19" t="s">
        <v>21</v>
      </c>
      <c r="C1803" s="20" t="s">
        <v>38</v>
      </c>
      <c r="D1803" s="21">
        <v>278.25</v>
      </c>
      <c r="E1803" s="21">
        <v>63.59</v>
      </c>
      <c r="F1803" s="22">
        <v>4</v>
      </c>
      <c r="G1803" s="20" t="s">
        <v>17</v>
      </c>
      <c r="H1803" s="20" t="s">
        <v>1796</v>
      </c>
      <c r="I1803" s="23">
        <f t="shared" si="56"/>
        <v>69.5625</v>
      </c>
      <c r="J1803" s="28">
        <f t="shared" si="57"/>
        <v>0</v>
      </c>
    </row>
    <row r="1804" spans="1:10" ht="15.75" customHeight="1" x14ac:dyDescent="0.3">
      <c r="A1804" s="18">
        <v>45125</v>
      </c>
      <c r="B1804" s="19" t="s">
        <v>8</v>
      </c>
      <c r="C1804" s="20" t="s">
        <v>13</v>
      </c>
      <c r="D1804" s="21">
        <v>444.95</v>
      </c>
      <c r="E1804" s="21">
        <v>171.34</v>
      </c>
      <c r="F1804" s="22">
        <v>5</v>
      </c>
      <c r="G1804" s="20" t="s">
        <v>10</v>
      </c>
      <c r="H1804" s="20" t="s">
        <v>1797</v>
      </c>
      <c r="I1804" s="23">
        <f t="shared" si="56"/>
        <v>88.99</v>
      </c>
      <c r="J1804" s="28">
        <f t="shared" si="57"/>
        <v>1</v>
      </c>
    </row>
    <row r="1805" spans="1:10" ht="15.75" customHeight="1" x14ac:dyDescent="0.3">
      <c r="A1805" s="18">
        <v>45166</v>
      </c>
      <c r="B1805" s="19" t="s">
        <v>15</v>
      </c>
      <c r="C1805" s="20" t="s">
        <v>26</v>
      </c>
      <c r="D1805" s="21">
        <v>395.64</v>
      </c>
      <c r="E1805" s="21">
        <v>142.72</v>
      </c>
      <c r="F1805" s="22">
        <v>11</v>
      </c>
      <c r="G1805" s="20" t="s">
        <v>10</v>
      </c>
      <c r="H1805" s="20" t="s">
        <v>1798</v>
      </c>
      <c r="I1805" s="23">
        <f t="shared" si="56"/>
        <v>35.967272727272729</v>
      </c>
      <c r="J1805" s="28">
        <f t="shared" si="57"/>
        <v>1</v>
      </c>
    </row>
    <row r="1806" spans="1:10" ht="15.75" customHeight="1" x14ac:dyDescent="0.3">
      <c r="A1806" s="18">
        <v>45026</v>
      </c>
      <c r="B1806" s="19" t="s">
        <v>21</v>
      </c>
      <c r="C1806" s="20" t="s">
        <v>13</v>
      </c>
      <c r="D1806" s="21">
        <v>119.75</v>
      </c>
      <c r="E1806" s="21">
        <v>25.16</v>
      </c>
      <c r="F1806" s="22">
        <v>1</v>
      </c>
      <c r="G1806" s="20" t="s">
        <v>10</v>
      </c>
      <c r="H1806" s="20" t="s">
        <v>1799</v>
      </c>
      <c r="I1806" s="23">
        <f t="shared" si="56"/>
        <v>119.75</v>
      </c>
      <c r="J1806" s="28">
        <f t="shared" si="57"/>
        <v>1</v>
      </c>
    </row>
    <row r="1807" spans="1:10" ht="15.75" customHeight="1" x14ac:dyDescent="0.3">
      <c r="A1807" s="18">
        <v>45286</v>
      </c>
      <c r="B1807" s="19" t="s">
        <v>21</v>
      </c>
      <c r="C1807" s="20" t="s">
        <v>26</v>
      </c>
      <c r="D1807" s="21">
        <v>323.44</v>
      </c>
      <c r="E1807" s="21">
        <v>105.29</v>
      </c>
      <c r="F1807" s="22">
        <v>3</v>
      </c>
      <c r="G1807" s="20" t="s">
        <v>10</v>
      </c>
      <c r="H1807" s="20" t="s">
        <v>1800</v>
      </c>
      <c r="I1807" s="23">
        <f t="shared" si="56"/>
        <v>107.81333333333333</v>
      </c>
      <c r="J1807" s="28">
        <f t="shared" si="57"/>
        <v>1</v>
      </c>
    </row>
    <row r="1808" spans="1:10" ht="15.75" customHeight="1" x14ac:dyDescent="0.3">
      <c r="A1808" s="18">
        <v>45051</v>
      </c>
      <c r="B1808" s="19" t="s">
        <v>21</v>
      </c>
      <c r="C1808" s="20" t="s">
        <v>23</v>
      </c>
      <c r="D1808" s="21">
        <v>320.38</v>
      </c>
      <c r="E1808" s="21">
        <v>75.599999999999994</v>
      </c>
      <c r="F1808" s="22">
        <v>14</v>
      </c>
      <c r="G1808" s="20" t="s">
        <v>10</v>
      </c>
      <c r="H1808" s="20" t="s">
        <v>1801</v>
      </c>
      <c r="I1808" s="23">
        <f t="shared" si="56"/>
        <v>22.884285714285713</v>
      </c>
      <c r="J1808" s="28">
        <f t="shared" si="57"/>
        <v>1</v>
      </c>
    </row>
    <row r="1809" spans="1:10" ht="15.75" customHeight="1" x14ac:dyDescent="0.3">
      <c r="A1809" s="18">
        <v>45198</v>
      </c>
      <c r="B1809" s="19" t="s">
        <v>8</v>
      </c>
      <c r="C1809" s="20" t="s">
        <v>16</v>
      </c>
      <c r="D1809" s="21">
        <v>228.07</v>
      </c>
      <c r="E1809" s="21">
        <v>81.819999999999993</v>
      </c>
      <c r="F1809" s="22">
        <v>7</v>
      </c>
      <c r="G1809" s="20" t="s">
        <v>10</v>
      </c>
      <c r="H1809" s="20" t="s">
        <v>1802</v>
      </c>
      <c r="I1809" s="23">
        <f t="shared" si="56"/>
        <v>32.581428571428567</v>
      </c>
      <c r="J1809" s="28">
        <f t="shared" si="57"/>
        <v>1</v>
      </c>
    </row>
    <row r="1810" spans="1:10" ht="15.75" customHeight="1" x14ac:dyDescent="0.3">
      <c r="A1810" s="18">
        <v>44954</v>
      </c>
      <c r="B1810" s="19" t="s">
        <v>12</v>
      </c>
      <c r="C1810" s="20" t="s">
        <v>16</v>
      </c>
      <c r="D1810" s="21">
        <v>474.41</v>
      </c>
      <c r="E1810" s="21">
        <v>140.84</v>
      </c>
      <c r="F1810" s="22">
        <v>9</v>
      </c>
      <c r="G1810" s="20" t="s">
        <v>17</v>
      </c>
      <c r="H1810" s="20" t="s">
        <v>1803</v>
      </c>
      <c r="I1810" s="23">
        <f t="shared" si="56"/>
        <v>52.712222222222223</v>
      </c>
      <c r="J1810" s="28">
        <f t="shared" si="57"/>
        <v>0</v>
      </c>
    </row>
    <row r="1811" spans="1:10" ht="15.75" customHeight="1" x14ac:dyDescent="0.3">
      <c r="A1811" s="18">
        <v>44997</v>
      </c>
      <c r="B1811" s="19" t="s">
        <v>15</v>
      </c>
      <c r="C1811" s="20" t="s">
        <v>23</v>
      </c>
      <c r="D1811" s="21">
        <v>431.85</v>
      </c>
      <c r="E1811" s="21">
        <v>89.39</v>
      </c>
      <c r="F1811" s="22">
        <v>5</v>
      </c>
      <c r="G1811" s="20" t="s">
        <v>10</v>
      </c>
      <c r="H1811" s="20" t="s">
        <v>1804</v>
      </c>
      <c r="I1811" s="23">
        <f t="shared" si="56"/>
        <v>86.37</v>
      </c>
      <c r="J1811" s="28">
        <f t="shared" si="57"/>
        <v>1</v>
      </c>
    </row>
    <row r="1812" spans="1:10" ht="15.75" customHeight="1" x14ac:dyDescent="0.3">
      <c r="A1812" s="18">
        <v>45078</v>
      </c>
      <c r="B1812" s="19" t="s">
        <v>8</v>
      </c>
      <c r="C1812" s="20" t="s">
        <v>16</v>
      </c>
      <c r="D1812" s="21">
        <v>38.630000000000003</v>
      </c>
      <c r="E1812" s="21">
        <v>18.89</v>
      </c>
      <c r="F1812" s="22">
        <v>0</v>
      </c>
      <c r="G1812" s="20" t="s">
        <v>17</v>
      </c>
      <c r="H1812" s="20" t="s">
        <v>1805</v>
      </c>
      <c r="I1812" s="23">
        <f t="shared" si="56"/>
        <v>0</v>
      </c>
      <c r="J1812" s="28">
        <f t="shared" si="57"/>
        <v>0</v>
      </c>
    </row>
    <row r="1813" spans="1:10" ht="15.75" customHeight="1" x14ac:dyDescent="0.3">
      <c r="A1813" s="18">
        <v>45187</v>
      </c>
      <c r="B1813" s="19" t="s">
        <v>21</v>
      </c>
      <c r="C1813" s="20" t="s">
        <v>9</v>
      </c>
      <c r="D1813" s="21">
        <v>211.6</v>
      </c>
      <c r="E1813" s="21">
        <v>58.81</v>
      </c>
      <c r="F1813" s="22">
        <v>3</v>
      </c>
      <c r="G1813" s="20" t="s">
        <v>17</v>
      </c>
      <c r="H1813" s="20" t="s">
        <v>1806</v>
      </c>
      <c r="I1813" s="23">
        <f t="shared" si="56"/>
        <v>70.533333333333331</v>
      </c>
      <c r="J1813" s="28">
        <f t="shared" si="57"/>
        <v>0</v>
      </c>
    </row>
    <row r="1814" spans="1:10" ht="15.75" customHeight="1" x14ac:dyDescent="0.3">
      <c r="A1814" s="18">
        <v>45114</v>
      </c>
      <c r="B1814" s="19" t="s">
        <v>15</v>
      </c>
      <c r="C1814" s="20" t="s">
        <v>23</v>
      </c>
      <c r="D1814" s="21">
        <v>57.24</v>
      </c>
      <c r="E1814" s="21">
        <v>23.24</v>
      </c>
      <c r="F1814" s="22">
        <v>1</v>
      </c>
      <c r="G1814" s="20" t="s">
        <v>10</v>
      </c>
      <c r="H1814" s="20" t="s">
        <v>1807</v>
      </c>
      <c r="I1814" s="23">
        <f t="shared" si="56"/>
        <v>57.24</v>
      </c>
      <c r="J1814" s="28">
        <f t="shared" si="57"/>
        <v>1</v>
      </c>
    </row>
    <row r="1815" spans="1:10" ht="15.75" customHeight="1" x14ac:dyDescent="0.3">
      <c r="A1815" s="18">
        <v>44957</v>
      </c>
      <c r="B1815" s="19" t="s">
        <v>12</v>
      </c>
      <c r="C1815" s="20" t="s">
        <v>38</v>
      </c>
      <c r="D1815" s="21">
        <v>238.5</v>
      </c>
      <c r="E1815" s="21">
        <v>57.74</v>
      </c>
      <c r="F1815" s="22">
        <v>18</v>
      </c>
      <c r="G1815" s="20" t="s">
        <v>10</v>
      </c>
      <c r="H1815" s="20" t="s">
        <v>1808</v>
      </c>
      <c r="I1815" s="23">
        <f t="shared" si="56"/>
        <v>13.25</v>
      </c>
      <c r="J1815" s="28">
        <f t="shared" si="57"/>
        <v>1</v>
      </c>
    </row>
    <row r="1816" spans="1:10" ht="15.75" customHeight="1" x14ac:dyDescent="0.3">
      <c r="A1816" s="18">
        <v>44946</v>
      </c>
      <c r="B1816" s="19" t="s">
        <v>21</v>
      </c>
      <c r="C1816" s="20" t="s">
        <v>23</v>
      </c>
      <c r="D1816" s="21">
        <v>232.68</v>
      </c>
      <c r="E1816" s="21">
        <v>191.04</v>
      </c>
      <c r="F1816" s="22">
        <v>13</v>
      </c>
      <c r="G1816" s="20" t="s">
        <v>17</v>
      </c>
      <c r="H1816" s="20" t="s">
        <v>1809</v>
      </c>
      <c r="I1816" s="23">
        <f t="shared" si="56"/>
        <v>17.89846153846154</v>
      </c>
      <c r="J1816" s="28">
        <f t="shared" si="57"/>
        <v>0</v>
      </c>
    </row>
    <row r="1817" spans="1:10" ht="15.75" customHeight="1" x14ac:dyDescent="0.3">
      <c r="A1817" s="18">
        <v>45173</v>
      </c>
      <c r="B1817" s="19" t="s">
        <v>21</v>
      </c>
      <c r="C1817" s="20" t="s">
        <v>38</v>
      </c>
      <c r="D1817" s="21">
        <v>43.51</v>
      </c>
      <c r="E1817" s="21">
        <v>14.5</v>
      </c>
      <c r="F1817" s="22">
        <v>1</v>
      </c>
      <c r="G1817" s="20" t="s">
        <v>10</v>
      </c>
      <c r="H1817" s="20" t="s">
        <v>1810</v>
      </c>
      <c r="I1817" s="23">
        <f t="shared" si="56"/>
        <v>43.51</v>
      </c>
      <c r="J1817" s="28">
        <f t="shared" si="57"/>
        <v>1</v>
      </c>
    </row>
    <row r="1818" spans="1:10" ht="15.75" customHeight="1" x14ac:dyDescent="0.3">
      <c r="A1818" s="18">
        <v>45027</v>
      </c>
      <c r="B1818" s="19" t="s">
        <v>21</v>
      </c>
      <c r="C1818" s="20" t="s">
        <v>23</v>
      </c>
      <c r="D1818" s="21">
        <v>311.48</v>
      </c>
      <c r="E1818" s="21">
        <v>146.97</v>
      </c>
      <c r="F1818" s="22">
        <v>19</v>
      </c>
      <c r="G1818" s="20" t="s">
        <v>10</v>
      </c>
      <c r="H1818" s="20" t="s">
        <v>1811</v>
      </c>
      <c r="I1818" s="23">
        <f t="shared" si="56"/>
        <v>16.393684210526317</v>
      </c>
      <c r="J1818" s="28">
        <f t="shared" si="57"/>
        <v>1</v>
      </c>
    </row>
    <row r="1819" spans="1:10" ht="15.75" customHeight="1" x14ac:dyDescent="0.3">
      <c r="A1819" s="18">
        <v>45269</v>
      </c>
      <c r="B1819" s="19" t="s">
        <v>21</v>
      </c>
      <c r="C1819" s="20" t="s">
        <v>13</v>
      </c>
      <c r="D1819" s="21">
        <v>344.21</v>
      </c>
      <c r="E1819" s="21">
        <v>283.06</v>
      </c>
      <c r="F1819" s="22">
        <v>4</v>
      </c>
      <c r="G1819" s="20" t="s">
        <v>17</v>
      </c>
      <c r="H1819" s="20" t="s">
        <v>1812</v>
      </c>
      <c r="I1819" s="23">
        <f t="shared" si="56"/>
        <v>86.052499999999995</v>
      </c>
      <c r="J1819" s="28">
        <f t="shared" si="57"/>
        <v>0</v>
      </c>
    </row>
    <row r="1820" spans="1:10" ht="15.75" customHeight="1" x14ac:dyDescent="0.3">
      <c r="A1820" s="18">
        <v>45117</v>
      </c>
      <c r="B1820" s="19" t="s">
        <v>12</v>
      </c>
      <c r="C1820" s="20" t="s">
        <v>9</v>
      </c>
      <c r="D1820" s="21">
        <v>62.73</v>
      </c>
      <c r="E1820" s="21">
        <v>13.23</v>
      </c>
      <c r="F1820" s="22">
        <v>1</v>
      </c>
      <c r="G1820" s="20" t="s">
        <v>17</v>
      </c>
      <c r="H1820" s="20" t="s">
        <v>1813</v>
      </c>
      <c r="I1820" s="23">
        <f t="shared" si="56"/>
        <v>62.73</v>
      </c>
      <c r="J1820" s="28">
        <f t="shared" si="57"/>
        <v>0</v>
      </c>
    </row>
    <row r="1821" spans="1:10" ht="15.75" customHeight="1" x14ac:dyDescent="0.3">
      <c r="A1821" s="18">
        <v>44954</v>
      </c>
      <c r="B1821" s="19" t="s">
        <v>21</v>
      </c>
      <c r="C1821" s="20" t="s">
        <v>26</v>
      </c>
      <c r="D1821" s="21">
        <v>427.06</v>
      </c>
      <c r="E1821" s="21">
        <v>164.57</v>
      </c>
      <c r="F1821" s="22">
        <v>4</v>
      </c>
      <c r="G1821" s="20" t="s">
        <v>10</v>
      </c>
      <c r="H1821" s="20" t="s">
        <v>1814</v>
      </c>
      <c r="I1821" s="23">
        <f t="shared" si="56"/>
        <v>106.765</v>
      </c>
      <c r="J1821" s="28">
        <f t="shared" si="57"/>
        <v>1</v>
      </c>
    </row>
    <row r="1822" spans="1:10" ht="15.75" customHeight="1" x14ac:dyDescent="0.3">
      <c r="A1822" s="18">
        <v>45191</v>
      </c>
      <c r="B1822" s="19" t="s">
        <v>12</v>
      </c>
      <c r="C1822" s="20" t="s">
        <v>38</v>
      </c>
      <c r="D1822" s="21">
        <v>321.5</v>
      </c>
      <c r="E1822" s="21">
        <v>96.55</v>
      </c>
      <c r="F1822" s="22">
        <v>3</v>
      </c>
      <c r="G1822" s="20" t="s">
        <v>10</v>
      </c>
      <c r="H1822" s="20" t="s">
        <v>1815</v>
      </c>
      <c r="I1822" s="23">
        <f t="shared" si="56"/>
        <v>107.16666666666667</v>
      </c>
      <c r="J1822" s="28">
        <f t="shared" si="57"/>
        <v>1</v>
      </c>
    </row>
    <row r="1823" spans="1:10" ht="15.75" customHeight="1" x14ac:dyDescent="0.3">
      <c r="A1823" s="18">
        <v>45245</v>
      </c>
      <c r="B1823" s="19" t="s">
        <v>8</v>
      </c>
      <c r="C1823" s="20" t="s">
        <v>26</v>
      </c>
      <c r="D1823" s="21">
        <v>451.7</v>
      </c>
      <c r="E1823" s="21">
        <v>291.14</v>
      </c>
      <c r="F1823" s="22">
        <v>7</v>
      </c>
      <c r="G1823" s="20" t="s">
        <v>17</v>
      </c>
      <c r="H1823" s="20" t="s">
        <v>1816</v>
      </c>
      <c r="I1823" s="23">
        <f t="shared" si="56"/>
        <v>64.528571428571425</v>
      </c>
      <c r="J1823" s="28">
        <f t="shared" si="57"/>
        <v>0</v>
      </c>
    </row>
    <row r="1824" spans="1:10" ht="15.75" customHeight="1" x14ac:dyDescent="0.3">
      <c r="A1824" s="18">
        <v>45268</v>
      </c>
      <c r="B1824" s="19" t="s">
        <v>12</v>
      </c>
      <c r="C1824" s="20" t="s">
        <v>26</v>
      </c>
      <c r="D1824" s="21">
        <v>349.99</v>
      </c>
      <c r="E1824" s="21">
        <v>123.15</v>
      </c>
      <c r="F1824" s="22">
        <v>18</v>
      </c>
      <c r="G1824" s="20" t="s">
        <v>10</v>
      </c>
      <c r="H1824" s="20" t="s">
        <v>1817</v>
      </c>
      <c r="I1824" s="23">
        <f t="shared" si="56"/>
        <v>19.443888888888889</v>
      </c>
      <c r="J1824" s="28">
        <f t="shared" si="57"/>
        <v>1</v>
      </c>
    </row>
    <row r="1825" spans="1:10" ht="15.75" customHeight="1" x14ac:dyDescent="0.3">
      <c r="A1825" s="18">
        <v>45156</v>
      </c>
      <c r="B1825" s="19" t="s">
        <v>12</v>
      </c>
      <c r="C1825" s="20" t="s">
        <v>9</v>
      </c>
      <c r="D1825" s="21">
        <v>280.97000000000003</v>
      </c>
      <c r="E1825" s="21">
        <v>122.33</v>
      </c>
      <c r="F1825" s="22">
        <v>2</v>
      </c>
      <c r="G1825" s="20" t="s">
        <v>17</v>
      </c>
      <c r="H1825" s="20" t="s">
        <v>1818</v>
      </c>
      <c r="I1825" s="23">
        <f t="shared" si="56"/>
        <v>140.48500000000001</v>
      </c>
      <c r="J1825" s="28">
        <f t="shared" si="57"/>
        <v>0</v>
      </c>
    </row>
    <row r="1826" spans="1:10" ht="15.75" customHeight="1" x14ac:dyDescent="0.3">
      <c r="A1826" s="18">
        <v>45244</v>
      </c>
      <c r="B1826" s="19" t="s">
        <v>12</v>
      </c>
      <c r="C1826" s="20" t="s">
        <v>16</v>
      </c>
      <c r="D1826" s="21">
        <v>186.02</v>
      </c>
      <c r="E1826" s="21">
        <v>120.77</v>
      </c>
      <c r="F1826" s="22">
        <v>1</v>
      </c>
      <c r="G1826" s="20" t="s">
        <v>17</v>
      </c>
      <c r="H1826" s="20" t="s">
        <v>1819</v>
      </c>
      <c r="I1826" s="23">
        <f t="shared" si="56"/>
        <v>186.02</v>
      </c>
      <c r="J1826" s="28">
        <f t="shared" si="57"/>
        <v>0</v>
      </c>
    </row>
    <row r="1827" spans="1:10" ht="15.75" customHeight="1" x14ac:dyDescent="0.3">
      <c r="A1827" s="18">
        <v>44964</v>
      </c>
      <c r="B1827" s="19" t="s">
        <v>8</v>
      </c>
      <c r="C1827" s="20" t="s">
        <v>26</v>
      </c>
      <c r="D1827" s="21">
        <v>469.33</v>
      </c>
      <c r="E1827" s="21">
        <v>245.48</v>
      </c>
      <c r="F1827" s="22">
        <v>24</v>
      </c>
      <c r="G1827" s="20" t="s">
        <v>10</v>
      </c>
      <c r="H1827" s="20" t="s">
        <v>1820</v>
      </c>
      <c r="I1827" s="23">
        <f t="shared" si="56"/>
        <v>19.555416666666666</v>
      </c>
      <c r="J1827" s="28">
        <f t="shared" si="57"/>
        <v>1</v>
      </c>
    </row>
    <row r="1828" spans="1:10" ht="15.75" customHeight="1" x14ac:dyDescent="0.3">
      <c r="A1828" s="18">
        <v>45054</v>
      </c>
      <c r="B1828" s="19" t="s">
        <v>12</v>
      </c>
      <c r="C1828" s="20" t="s">
        <v>16</v>
      </c>
      <c r="D1828" s="21">
        <v>75.11</v>
      </c>
      <c r="E1828" s="21">
        <v>15.8</v>
      </c>
      <c r="F1828" s="22">
        <v>1</v>
      </c>
      <c r="G1828" s="20" t="s">
        <v>17</v>
      </c>
      <c r="H1828" s="20" t="s">
        <v>1821</v>
      </c>
      <c r="I1828" s="23">
        <f t="shared" si="56"/>
        <v>75.11</v>
      </c>
      <c r="J1828" s="28">
        <f t="shared" si="57"/>
        <v>0</v>
      </c>
    </row>
    <row r="1829" spans="1:10" ht="15.75" customHeight="1" x14ac:dyDescent="0.3">
      <c r="A1829" s="18">
        <v>45220</v>
      </c>
      <c r="B1829" s="19" t="s">
        <v>12</v>
      </c>
      <c r="C1829" s="20" t="s">
        <v>13</v>
      </c>
      <c r="D1829" s="21">
        <v>110.81</v>
      </c>
      <c r="E1829" s="21">
        <v>22.62</v>
      </c>
      <c r="F1829" s="22">
        <v>1</v>
      </c>
      <c r="G1829" s="20" t="s">
        <v>17</v>
      </c>
      <c r="H1829" s="20" t="s">
        <v>1822</v>
      </c>
      <c r="I1829" s="23">
        <f t="shared" si="56"/>
        <v>110.81</v>
      </c>
      <c r="J1829" s="28">
        <f t="shared" si="57"/>
        <v>0</v>
      </c>
    </row>
    <row r="1830" spans="1:10" ht="15.75" customHeight="1" x14ac:dyDescent="0.3">
      <c r="A1830" s="18">
        <v>45265</v>
      </c>
      <c r="B1830" s="19" t="s">
        <v>12</v>
      </c>
      <c r="C1830" s="20" t="s">
        <v>13</v>
      </c>
      <c r="D1830" s="21">
        <v>29.91</v>
      </c>
      <c r="E1830" s="21">
        <v>14.6</v>
      </c>
      <c r="F1830" s="22">
        <v>0</v>
      </c>
      <c r="G1830" s="20" t="s">
        <v>10</v>
      </c>
      <c r="H1830" s="20" t="s">
        <v>1823</v>
      </c>
      <c r="I1830" s="23">
        <f t="shared" si="56"/>
        <v>0</v>
      </c>
      <c r="J1830" s="28">
        <f t="shared" si="57"/>
        <v>1</v>
      </c>
    </row>
    <row r="1831" spans="1:10" ht="15.75" customHeight="1" x14ac:dyDescent="0.3">
      <c r="A1831" s="18">
        <v>45037</v>
      </c>
      <c r="B1831" s="19" t="s">
        <v>8</v>
      </c>
      <c r="C1831" s="20" t="s">
        <v>38</v>
      </c>
      <c r="D1831" s="21">
        <v>333.57</v>
      </c>
      <c r="E1831" s="21">
        <v>172.39</v>
      </c>
      <c r="F1831" s="22">
        <v>7</v>
      </c>
      <c r="G1831" s="20" t="s">
        <v>17</v>
      </c>
      <c r="H1831" s="20" t="s">
        <v>1824</v>
      </c>
      <c r="I1831" s="23">
        <f t="shared" si="56"/>
        <v>47.652857142857144</v>
      </c>
      <c r="J1831" s="28">
        <f t="shared" si="57"/>
        <v>0</v>
      </c>
    </row>
    <row r="1832" spans="1:10" ht="15.75" customHeight="1" x14ac:dyDescent="0.3">
      <c r="A1832" s="18">
        <v>45048</v>
      </c>
      <c r="B1832" s="19" t="s">
        <v>8</v>
      </c>
      <c r="C1832" s="20" t="s">
        <v>38</v>
      </c>
      <c r="D1832" s="21">
        <v>410.13</v>
      </c>
      <c r="E1832" s="21">
        <v>171.07</v>
      </c>
      <c r="F1832" s="22">
        <v>5</v>
      </c>
      <c r="G1832" s="20" t="s">
        <v>17</v>
      </c>
      <c r="H1832" s="20" t="s">
        <v>1825</v>
      </c>
      <c r="I1832" s="23">
        <f t="shared" si="56"/>
        <v>82.025999999999996</v>
      </c>
      <c r="J1832" s="28">
        <f t="shared" si="57"/>
        <v>0</v>
      </c>
    </row>
    <row r="1833" spans="1:10" ht="15.75" customHeight="1" x14ac:dyDescent="0.3">
      <c r="A1833" s="18">
        <v>44927</v>
      </c>
      <c r="B1833" s="19" t="s">
        <v>12</v>
      </c>
      <c r="C1833" s="20" t="s">
        <v>26</v>
      </c>
      <c r="D1833" s="21">
        <v>119.13</v>
      </c>
      <c r="E1833" s="21">
        <v>43.1</v>
      </c>
      <c r="F1833" s="22">
        <v>11</v>
      </c>
      <c r="G1833" s="20" t="s">
        <v>10</v>
      </c>
      <c r="H1833" s="20" t="s">
        <v>1826</v>
      </c>
      <c r="I1833" s="23">
        <f t="shared" si="56"/>
        <v>10.83</v>
      </c>
      <c r="J1833" s="28">
        <f t="shared" si="57"/>
        <v>1</v>
      </c>
    </row>
    <row r="1834" spans="1:10" ht="15.75" customHeight="1" x14ac:dyDescent="0.3">
      <c r="A1834" s="18">
        <v>45112</v>
      </c>
      <c r="B1834" s="19" t="s">
        <v>21</v>
      </c>
      <c r="C1834" s="20" t="s">
        <v>38</v>
      </c>
      <c r="D1834" s="21">
        <v>439.62</v>
      </c>
      <c r="E1834" s="21">
        <v>246.45</v>
      </c>
      <c r="F1834" s="22">
        <v>33</v>
      </c>
      <c r="G1834" s="20" t="s">
        <v>10</v>
      </c>
      <c r="H1834" s="20" t="s">
        <v>1827</v>
      </c>
      <c r="I1834" s="23">
        <f t="shared" si="56"/>
        <v>13.321818181818182</v>
      </c>
      <c r="J1834" s="28">
        <f t="shared" si="57"/>
        <v>1</v>
      </c>
    </row>
    <row r="1835" spans="1:10" ht="15.75" customHeight="1" x14ac:dyDescent="0.3">
      <c r="A1835" s="18">
        <v>45032</v>
      </c>
      <c r="B1835" s="19" t="s">
        <v>12</v>
      </c>
      <c r="C1835" s="20" t="s">
        <v>13</v>
      </c>
      <c r="D1835" s="21">
        <v>67.37</v>
      </c>
      <c r="E1835" s="21">
        <v>26.65</v>
      </c>
      <c r="F1835" s="22">
        <v>1</v>
      </c>
      <c r="G1835" s="20" t="s">
        <v>17</v>
      </c>
      <c r="H1835" s="20" t="s">
        <v>1828</v>
      </c>
      <c r="I1835" s="23">
        <f t="shared" si="56"/>
        <v>67.37</v>
      </c>
      <c r="J1835" s="28">
        <f t="shared" si="57"/>
        <v>0</v>
      </c>
    </row>
    <row r="1836" spans="1:10" ht="15.75" customHeight="1" x14ac:dyDescent="0.3">
      <c r="A1836" s="18">
        <v>45275</v>
      </c>
      <c r="B1836" s="19" t="s">
        <v>21</v>
      </c>
      <c r="C1836" s="20" t="s">
        <v>9</v>
      </c>
      <c r="D1836" s="21">
        <v>108.67</v>
      </c>
      <c r="E1836" s="21">
        <v>52.29</v>
      </c>
      <c r="F1836" s="22">
        <v>7</v>
      </c>
      <c r="G1836" s="20" t="s">
        <v>10</v>
      </c>
      <c r="H1836" s="20" t="s">
        <v>1829</v>
      </c>
      <c r="I1836" s="23">
        <f t="shared" si="56"/>
        <v>15.524285714285714</v>
      </c>
      <c r="J1836" s="28">
        <f t="shared" si="57"/>
        <v>1</v>
      </c>
    </row>
    <row r="1837" spans="1:10" ht="15.75" customHeight="1" x14ac:dyDescent="0.3">
      <c r="A1837" s="18">
        <v>44975</v>
      </c>
      <c r="B1837" s="19" t="s">
        <v>12</v>
      </c>
      <c r="C1837" s="20" t="s">
        <v>9</v>
      </c>
      <c r="D1837" s="21">
        <v>62.06</v>
      </c>
      <c r="E1837" s="21">
        <v>32.9</v>
      </c>
      <c r="F1837" s="22">
        <v>0</v>
      </c>
      <c r="G1837" s="20" t="s">
        <v>10</v>
      </c>
      <c r="H1837" s="20" t="s">
        <v>1830</v>
      </c>
      <c r="I1837" s="23">
        <f t="shared" si="56"/>
        <v>0</v>
      </c>
      <c r="J1837" s="28">
        <f t="shared" si="57"/>
        <v>1</v>
      </c>
    </row>
    <row r="1838" spans="1:10" ht="15.75" customHeight="1" x14ac:dyDescent="0.3">
      <c r="A1838" s="18">
        <v>45054</v>
      </c>
      <c r="B1838" s="19" t="s">
        <v>21</v>
      </c>
      <c r="C1838" s="20" t="s">
        <v>38</v>
      </c>
      <c r="D1838" s="21">
        <v>174.94</v>
      </c>
      <c r="E1838" s="21">
        <v>45.21</v>
      </c>
      <c r="F1838" s="22">
        <v>2</v>
      </c>
      <c r="G1838" s="20" t="s">
        <v>17</v>
      </c>
      <c r="H1838" s="20" t="s">
        <v>1831</v>
      </c>
      <c r="I1838" s="23">
        <f t="shared" si="56"/>
        <v>87.47</v>
      </c>
      <c r="J1838" s="28">
        <f t="shared" si="57"/>
        <v>0</v>
      </c>
    </row>
    <row r="1839" spans="1:10" ht="15.75" customHeight="1" x14ac:dyDescent="0.3">
      <c r="A1839" s="18">
        <v>45210</v>
      </c>
      <c r="B1839" s="19" t="s">
        <v>8</v>
      </c>
      <c r="C1839" s="20" t="s">
        <v>38</v>
      </c>
      <c r="D1839" s="21">
        <v>171.89</v>
      </c>
      <c r="E1839" s="21">
        <v>36.590000000000003</v>
      </c>
      <c r="F1839" s="22">
        <v>2</v>
      </c>
      <c r="G1839" s="20" t="s">
        <v>17</v>
      </c>
      <c r="H1839" s="20" t="s">
        <v>1832</v>
      </c>
      <c r="I1839" s="23">
        <f t="shared" si="56"/>
        <v>85.944999999999993</v>
      </c>
      <c r="J1839" s="28">
        <f t="shared" si="57"/>
        <v>0</v>
      </c>
    </row>
    <row r="1840" spans="1:10" ht="15.75" customHeight="1" x14ac:dyDescent="0.3">
      <c r="A1840" s="18">
        <v>45259</v>
      </c>
      <c r="B1840" s="19" t="s">
        <v>12</v>
      </c>
      <c r="C1840" s="20" t="s">
        <v>23</v>
      </c>
      <c r="D1840" s="21">
        <v>39.67</v>
      </c>
      <c r="E1840" s="21">
        <v>9.42</v>
      </c>
      <c r="F1840" s="22">
        <v>0</v>
      </c>
      <c r="G1840" s="20" t="s">
        <v>10</v>
      </c>
      <c r="H1840" s="20" t="s">
        <v>1833</v>
      </c>
      <c r="I1840" s="23">
        <f t="shared" si="56"/>
        <v>0</v>
      </c>
      <c r="J1840" s="28">
        <f t="shared" si="57"/>
        <v>1</v>
      </c>
    </row>
    <row r="1841" spans="1:10" ht="15.75" customHeight="1" x14ac:dyDescent="0.3">
      <c r="A1841" s="18">
        <v>45036</v>
      </c>
      <c r="B1841" s="19" t="s">
        <v>21</v>
      </c>
      <c r="C1841" s="20" t="s">
        <v>16</v>
      </c>
      <c r="D1841" s="21">
        <v>337.07</v>
      </c>
      <c r="E1841" s="21">
        <v>99.77</v>
      </c>
      <c r="F1841" s="22">
        <v>16</v>
      </c>
      <c r="G1841" s="20" t="s">
        <v>17</v>
      </c>
      <c r="H1841" s="20" t="s">
        <v>1834</v>
      </c>
      <c r="I1841" s="23">
        <f t="shared" si="56"/>
        <v>21.066875</v>
      </c>
      <c r="J1841" s="28">
        <f t="shared" si="57"/>
        <v>0</v>
      </c>
    </row>
    <row r="1842" spans="1:10" ht="15.75" customHeight="1" x14ac:dyDescent="0.3">
      <c r="A1842" s="18">
        <v>45175</v>
      </c>
      <c r="B1842" s="19" t="s">
        <v>8</v>
      </c>
      <c r="C1842" s="20" t="s">
        <v>26</v>
      </c>
      <c r="D1842" s="21">
        <v>392.14</v>
      </c>
      <c r="E1842" s="21">
        <v>105.5</v>
      </c>
      <c r="F1842" s="22">
        <v>24</v>
      </c>
      <c r="G1842" s="20" t="s">
        <v>17</v>
      </c>
      <c r="H1842" s="20" t="s">
        <v>1835</v>
      </c>
      <c r="I1842" s="23">
        <f t="shared" si="56"/>
        <v>16.339166666666667</v>
      </c>
      <c r="J1842" s="28">
        <f t="shared" si="57"/>
        <v>0</v>
      </c>
    </row>
    <row r="1843" spans="1:10" ht="15.75" customHeight="1" x14ac:dyDescent="0.3">
      <c r="A1843" s="18">
        <v>45101</v>
      </c>
      <c r="B1843" s="19" t="s">
        <v>8</v>
      </c>
      <c r="C1843" s="20" t="s">
        <v>9</v>
      </c>
      <c r="D1843" s="21">
        <v>17.7</v>
      </c>
      <c r="E1843" s="21">
        <v>4.74</v>
      </c>
      <c r="F1843" s="22">
        <v>0</v>
      </c>
      <c r="G1843" s="20" t="s">
        <v>17</v>
      </c>
      <c r="H1843" s="20" t="s">
        <v>1836</v>
      </c>
      <c r="I1843" s="23">
        <f t="shared" si="56"/>
        <v>0</v>
      </c>
      <c r="J1843" s="28">
        <f t="shared" si="57"/>
        <v>0</v>
      </c>
    </row>
    <row r="1844" spans="1:10" ht="15.75" customHeight="1" x14ac:dyDescent="0.3">
      <c r="A1844" s="18">
        <v>44969</v>
      </c>
      <c r="B1844" s="19" t="s">
        <v>21</v>
      </c>
      <c r="C1844" s="20" t="s">
        <v>38</v>
      </c>
      <c r="D1844" s="21">
        <v>226.34</v>
      </c>
      <c r="E1844" s="21">
        <v>68.05</v>
      </c>
      <c r="F1844" s="22">
        <v>4</v>
      </c>
      <c r="G1844" s="20" t="s">
        <v>10</v>
      </c>
      <c r="H1844" s="20" t="s">
        <v>1837</v>
      </c>
      <c r="I1844" s="23">
        <f t="shared" si="56"/>
        <v>56.585000000000001</v>
      </c>
      <c r="J1844" s="28">
        <f t="shared" si="57"/>
        <v>1</v>
      </c>
    </row>
    <row r="1845" spans="1:10" ht="15.75" customHeight="1" x14ac:dyDescent="0.3">
      <c r="A1845" s="18">
        <v>45209</v>
      </c>
      <c r="B1845" s="19" t="s">
        <v>8</v>
      </c>
      <c r="C1845" s="20" t="s">
        <v>26</v>
      </c>
      <c r="D1845" s="21">
        <v>34.83</v>
      </c>
      <c r="E1845" s="21">
        <v>8.94</v>
      </c>
      <c r="F1845" s="22">
        <v>0</v>
      </c>
      <c r="G1845" s="20" t="s">
        <v>17</v>
      </c>
      <c r="H1845" s="20" t="s">
        <v>1838</v>
      </c>
      <c r="I1845" s="23">
        <f t="shared" si="56"/>
        <v>0</v>
      </c>
      <c r="J1845" s="28">
        <f t="shared" si="57"/>
        <v>0</v>
      </c>
    </row>
    <row r="1846" spans="1:10" ht="15.75" customHeight="1" x14ac:dyDescent="0.3">
      <c r="A1846" s="18">
        <v>45114</v>
      </c>
      <c r="B1846" s="19" t="s">
        <v>12</v>
      </c>
      <c r="C1846" s="20" t="s">
        <v>16</v>
      </c>
      <c r="D1846" s="21">
        <v>183.67</v>
      </c>
      <c r="E1846" s="21">
        <v>147.47999999999999</v>
      </c>
      <c r="F1846" s="22">
        <v>7</v>
      </c>
      <c r="G1846" s="20" t="s">
        <v>17</v>
      </c>
      <c r="H1846" s="20" t="s">
        <v>1839</v>
      </c>
      <c r="I1846" s="23">
        <f t="shared" si="56"/>
        <v>26.238571428571426</v>
      </c>
      <c r="J1846" s="28">
        <f t="shared" si="57"/>
        <v>0</v>
      </c>
    </row>
    <row r="1847" spans="1:10" ht="15.75" customHeight="1" x14ac:dyDescent="0.3">
      <c r="A1847" s="18">
        <v>45049</v>
      </c>
      <c r="B1847" s="19" t="s">
        <v>21</v>
      </c>
      <c r="C1847" s="20" t="s">
        <v>26</v>
      </c>
      <c r="D1847" s="21">
        <v>80.290000000000006</v>
      </c>
      <c r="E1847" s="21">
        <v>21.5</v>
      </c>
      <c r="F1847" s="22">
        <v>2</v>
      </c>
      <c r="G1847" s="20" t="s">
        <v>17</v>
      </c>
      <c r="H1847" s="20" t="s">
        <v>1840</v>
      </c>
      <c r="I1847" s="23">
        <f t="shared" si="56"/>
        <v>40.145000000000003</v>
      </c>
      <c r="J1847" s="28">
        <f t="shared" si="57"/>
        <v>0</v>
      </c>
    </row>
    <row r="1848" spans="1:10" ht="15.75" customHeight="1" x14ac:dyDescent="0.3">
      <c r="A1848" s="18">
        <v>45145</v>
      </c>
      <c r="B1848" s="19" t="s">
        <v>12</v>
      </c>
      <c r="C1848" s="20" t="s">
        <v>23</v>
      </c>
      <c r="D1848" s="21">
        <v>386.71</v>
      </c>
      <c r="E1848" s="21">
        <v>94.72</v>
      </c>
      <c r="F1848" s="22">
        <v>11</v>
      </c>
      <c r="G1848" s="20" t="s">
        <v>10</v>
      </c>
      <c r="H1848" s="20" t="s">
        <v>1841</v>
      </c>
      <c r="I1848" s="23">
        <f t="shared" si="56"/>
        <v>35.155454545454546</v>
      </c>
      <c r="J1848" s="28">
        <f t="shared" si="57"/>
        <v>1</v>
      </c>
    </row>
    <row r="1849" spans="1:10" ht="15.75" customHeight="1" x14ac:dyDescent="0.3">
      <c r="A1849" s="18">
        <v>45068</v>
      </c>
      <c r="B1849" s="19" t="s">
        <v>12</v>
      </c>
      <c r="C1849" s="20" t="s">
        <v>38</v>
      </c>
      <c r="D1849" s="21">
        <v>243.12</v>
      </c>
      <c r="E1849" s="21">
        <v>73.400000000000006</v>
      </c>
      <c r="F1849" s="22">
        <v>5</v>
      </c>
      <c r="G1849" s="20" t="s">
        <v>10</v>
      </c>
      <c r="H1849" s="20" t="s">
        <v>1842</v>
      </c>
      <c r="I1849" s="23">
        <f t="shared" si="56"/>
        <v>48.624000000000002</v>
      </c>
      <c r="J1849" s="28">
        <f t="shared" si="57"/>
        <v>1</v>
      </c>
    </row>
    <row r="1850" spans="1:10" ht="15.75" customHeight="1" x14ac:dyDescent="0.3">
      <c r="A1850" s="18">
        <v>45115</v>
      </c>
      <c r="B1850" s="19" t="s">
        <v>12</v>
      </c>
      <c r="C1850" s="20" t="s">
        <v>23</v>
      </c>
      <c r="D1850" s="21">
        <v>103.97</v>
      </c>
      <c r="E1850" s="21">
        <v>57.5</v>
      </c>
      <c r="F1850" s="22">
        <v>1</v>
      </c>
      <c r="G1850" s="20" t="s">
        <v>10</v>
      </c>
      <c r="H1850" s="20" t="s">
        <v>1843</v>
      </c>
      <c r="I1850" s="23">
        <f t="shared" si="56"/>
        <v>103.97</v>
      </c>
      <c r="J1850" s="28">
        <f t="shared" si="57"/>
        <v>1</v>
      </c>
    </row>
    <row r="1851" spans="1:10" ht="15.75" customHeight="1" x14ac:dyDescent="0.3">
      <c r="A1851" s="18">
        <v>44958</v>
      </c>
      <c r="B1851" s="19" t="s">
        <v>15</v>
      </c>
      <c r="C1851" s="20" t="s">
        <v>16</v>
      </c>
      <c r="D1851" s="21">
        <v>396.31</v>
      </c>
      <c r="E1851" s="21">
        <v>86.52</v>
      </c>
      <c r="F1851" s="22">
        <v>6</v>
      </c>
      <c r="G1851" s="20" t="s">
        <v>17</v>
      </c>
      <c r="H1851" s="20" t="s">
        <v>1844</v>
      </c>
      <c r="I1851" s="23">
        <f t="shared" si="56"/>
        <v>66.051666666666662</v>
      </c>
      <c r="J1851" s="28">
        <f t="shared" si="57"/>
        <v>0</v>
      </c>
    </row>
    <row r="1852" spans="1:10" ht="15.75" customHeight="1" x14ac:dyDescent="0.3">
      <c r="A1852" s="18">
        <v>44931</v>
      </c>
      <c r="B1852" s="19" t="s">
        <v>21</v>
      </c>
      <c r="C1852" s="20" t="s">
        <v>16</v>
      </c>
      <c r="D1852" s="21">
        <v>464.32</v>
      </c>
      <c r="E1852" s="21">
        <v>124.75</v>
      </c>
      <c r="F1852" s="22">
        <v>32</v>
      </c>
      <c r="G1852" s="20" t="s">
        <v>10</v>
      </c>
      <c r="H1852" s="20" t="s">
        <v>1845</v>
      </c>
      <c r="I1852" s="23">
        <f t="shared" si="56"/>
        <v>14.51</v>
      </c>
      <c r="J1852" s="28">
        <f t="shared" si="57"/>
        <v>1</v>
      </c>
    </row>
    <row r="1853" spans="1:10" ht="15.75" customHeight="1" x14ac:dyDescent="0.3">
      <c r="A1853" s="18">
        <v>45139</v>
      </c>
      <c r="B1853" s="19" t="s">
        <v>21</v>
      </c>
      <c r="C1853" s="20" t="s">
        <v>13</v>
      </c>
      <c r="D1853" s="21">
        <v>333</v>
      </c>
      <c r="E1853" s="21">
        <v>96.59</v>
      </c>
      <c r="F1853" s="22">
        <v>6</v>
      </c>
      <c r="G1853" s="20" t="s">
        <v>17</v>
      </c>
      <c r="H1853" s="20" t="s">
        <v>1846</v>
      </c>
      <c r="I1853" s="23">
        <f t="shared" si="56"/>
        <v>55.5</v>
      </c>
      <c r="J1853" s="28">
        <f t="shared" si="57"/>
        <v>0</v>
      </c>
    </row>
    <row r="1854" spans="1:10" ht="15.75" customHeight="1" x14ac:dyDescent="0.3">
      <c r="A1854" s="18">
        <v>45182</v>
      </c>
      <c r="B1854" s="19" t="s">
        <v>21</v>
      </c>
      <c r="C1854" s="20" t="s">
        <v>38</v>
      </c>
      <c r="D1854" s="21">
        <v>51.6</v>
      </c>
      <c r="E1854" s="21">
        <v>16.309999999999999</v>
      </c>
      <c r="F1854" s="22">
        <v>0</v>
      </c>
      <c r="G1854" s="20" t="s">
        <v>10</v>
      </c>
      <c r="H1854" s="20" t="s">
        <v>1847</v>
      </c>
      <c r="I1854" s="23">
        <f t="shared" si="56"/>
        <v>0</v>
      </c>
      <c r="J1854" s="28">
        <f t="shared" si="57"/>
        <v>1</v>
      </c>
    </row>
    <row r="1855" spans="1:10" ht="15.75" customHeight="1" x14ac:dyDescent="0.3">
      <c r="A1855" s="18">
        <v>45009</v>
      </c>
      <c r="B1855" s="19" t="s">
        <v>12</v>
      </c>
      <c r="C1855" s="20" t="s">
        <v>23</v>
      </c>
      <c r="D1855" s="21">
        <v>222.55</v>
      </c>
      <c r="E1855" s="21">
        <v>52.78</v>
      </c>
      <c r="F1855" s="22">
        <v>2</v>
      </c>
      <c r="G1855" s="20" t="s">
        <v>17</v>
      </c>
      <c r="H1855" s="20" t="s">
        <v>1182</v>
      </c>
      <c r="I1855" s="23">
        <f t="shared" si="56"/>
        <v>111.27500000000001</v>
      </c>
      <c r="J1855" s="28">
        <f t="shared" si="57"/>
        <v>0</v>
      </c>
    </row>
    <row r="1856" spans="1:10" ht="15.75" customHeight="1" x14ac:dyDescent="0.3">
      <c r="A1856" s="18">
        <v>45121</v>
      </c>
      <c r="B1856" s="19" t="s">
        <v>8</v>
      </c>
      <c r="C1856" s="20" t="s">
        <v>13</v>
      </c>
      <c r="D1856" s="21">
        <v>139.62</v>
      </c>
      <c r="E1856" s="21">
        <v>37.47</v>
      </c>
      <c r="F1856" s="22">
        <v>2</v>
      </c>
      <c r="G1856" s="20" t="s">
        <v>17</v>
      </c>
      <c r="H1856" s="20" t="s">
        <v>1848</v>
      </c>
      <c r="I1856" s="23">
        <f t="shared" si="56"/>
        <v>69.81</v>
      </c>
      <c r="J1856" s="28">
        <f t="shared" si="57"/>
        <v>0</v>
      </c>
    </row>
    <row r="1857" spans="1:10" ht="15.75" customHeight="1" x14ac:dyDescent="0.3">
      <c r="A1857" s="18">
        <v>45219</v>
      </c>
      <c r="B1857" s="19" t="s">
        <v>8</v>
      </c>
      <c r="C1857" s="20" t="s">
        <v>38</v>
      </c>
      <c r="D1857" s="21">
        <v>329.65</v>
      </c>
      <c r="E1857" s="21">
        <v>172.55</v>
      </c>
      <c r="F1857" s="22">
        <v>12</v>
      </c>
      <c r="G1857" s="20" t="s">
        <v>17</v>
      </c>
      <c r="H1857" s="20" t="s">
        <v>1849</v>
      </c>
      <c r="I1857" s="23">
        <f t="shared" si="56"/>
        <v>27.470833333333331</v>
      </c>
      <c r="J1857" s="28">
        <f t="shared" si="57"/>
        <v>0</v>
      </c>
    </row>
    <row r="1858" spans="1:10" ht="15.75" customHeight="1" x14ac:dyDescent="0.3">
      <c r="A1858" s="18">
        <v>45071</v>
      </c>
      <c r="B1858" s="19" t="s">
        <v>21</v>
      </c>
      <c r="C1858" s="20" t="s">
        <v>23</v>
      </c>
      <c r="D1858" s="21">
        <v>60.19</v>
      </c>
      <c r="E1858" s="21">
        <v>12.29</v>
      </c>
      <c r="F1858" s="22">
        <v>0</v>
      </c>
      <c r="G1858" s="20" t="s">
        <v>17</v>
      </c>
      <c r="H1858" s="20" t="s">
        <v>1850</v>
      </c>
      <c r="I1858" s="23">
        <f t="shared" ref="I1858:I1921" si="58">IF(F1858=0, 0, D1858/F1858)</f>
        <v>0</v>
      </c>
      <c r="J1858" s="28">
        <f t="shared" si="57"/>
        <v>0</v>
      </c>
    </row>
    <row r="1859" spans="1:10" ht="15.75" customHeight="1" x14ac:dyDescent="0.3">
      <c r="A1859" s="18">
        <v>45094</v>
      </c>
      <c r="B1859" s="19" t="s">
        <v>15</v>
      </c>
      <c r="C1859" s="20" t="s">
        <v>9</v>
      </c>
      <c r="D1859" s="21">
        <v>131.08000000000001</v>
      </c>
      <c r="E1859" s="21">
        <v>30.75</v>
      </c>
      <c r="F1859" s="22">
        <v>5</v>
      </c>
      <c r="G1859" s="20" t="s">
        <v>10</v>
      </c>
      <c r="H1859" s="20" t="s">
        <v>1851</v>
      </c>
      <c r="I1859" s="23">
        <f t="shared" si="58"/>
        <v>26.216000000000001</v>
      </c>
      <c r="J1859" s="28">
        <f t="shared" ref="J1859:J1922" si="59">IF(G1859="Returning", 1, 0)</f>
        <v>1</v>
      </c>
    </row>
    <row r="1860" spans="1:10" ht="15.75" customHeight="1" x14ac:dyDescent="0.3">
      <c r="A1860" s="18">
        <v>45158</v>
      </c>
      <c r="B1860" s="19" t="s">
        <v>21</v>
      </c>
      <c r="C1860" s="20" t="s">
        <v>16</v>
      </c>
      <c r="D1860" s="21">
        <v>14.87</v>
      </c>
      <c r="E1860" s="21">
        <v>11.39</v>
      </c>
      <c r="F1860" s="22">
        <v>0</v>
      </c>
      <c r="G1860" s="20" t="s">
        <v>17</v>
      </c>
      <c r="H1860" s="20" t="s">
        <v>1852</v>
      </c>
      <c r="I1860" s="23">
        <f t="shared" si="58"/>
        <v>0</v>
      </c>
      <c r="J1860" s="28">
        <f t="shared" si="59"/>
        <v>0</v>
      </c>
    </row>
    <row r="1861" spans="1:10" ht="15.75" customHeight="1" x14ac:dyDescent="0.3">
      <c r="A1861" s="18">
        <v>45268</v>
      </c>
      <c r="B1861" s="19" t="s">
        <v>15</v>
      </c>
      <c r="C1861" s="20" t="s">
        <v>9</v>
      </c>
      <c r="D1861" s="21">
        <v>382.35</v>
      </c>
      <c r="E1861" s="21">
        <v>91.54</v>
      </c>
      <c r="F1861" s="22">
        <v>4</v>
      </c>
      <c r="G1861" s="20" t="s">
        <v>10</v>
      </c>
      <c r="H1861" s="20" t="s">
        <v>1853</v>
      </c>
      <c r="I1861" s="23">
        <f t="shared" si="58"/>
        <v>95.587500000000006</v>
      </c>
      <c r="J1861" s="28">
        <f t="shared" si="59"/>
        <v>1</v>
      </c>
    </row>
    <row r="1862" spans="1:10" ht="15.75" customHeight="1" x14ac:dyDescent="0.3">
      <c r="A1862" s="18">
        <v>44957</v>
      </c>
      <c r="B1862" s="19" t="s">
        <v>8</v>
      </c>
      <c r="C1862" s="20" t="s">
        <v>23</v>
      </c>
      <c r="D1862" s="21">
        <v>62.62</v>
      </c>
      <c r="E1862" s="21">
        <v>29.53</v>
      </c>
      <c r="F1862" s="22">
        <v>0</v>
      </c>
      <c r="G1862" s="20" t="s">
        <v>10</v>
      </c>
      <c r="H1862" s="20" t="s">
        <v>1854</v>
      </c>
      <c r="I1862" s="23">
        <f t="shared" si="58"/>
        <v>0</v>
      </c>
      <c r="J1862" s="28">
        <f t="shared" si="59"/>
        <v>1</v>
      </c>
    </row>
    <row r="1863" spans="1:10" ht="15.75" customHeight="1" x14ac:dyDescent="0.3">
      <c r="A1863" s="18">
        <v>45036</v>
      </c>
      <c r="B1863" s="19" t="s">
        <v>21</v>
      </c>
      <c r="C1863" s="20" t="s">
        <v>9</v>
      </c>
      <c r="D1863" s="21">
        <v>194.51</v>
      </c>
      <c r="E1863" s="21">
        <v>138.55000000000001</v>
      </c>
      <c r="F1863" s="22">
        <v>5</v>
      </c>
      <c r="G1863" s="20" t="s">
        <v>10</v>
      </c>
      <c r="H1863" s="20" t="s">
        <v>1855</v>
      </c>
      <c r="I1863" s="23">
        <f t="shared" si="58"/>
        <v>38.902000000000001</v>
      </c>
      <c r="J1863" s="28">
        <f t="shared" si="59"/>
        <v>1</v>
      </c>
    </row>
    <row r="1864" spans="1:10" ht="15.75" customHeight="1" x14ac:dyDescent="0.3">
      <c r="A1864" s="18">
        <v>44977</v>
      </c>
      <c r="B1864" s="19" t="s">
        <v>15</v>
      </c>
      <c r="C1864" s="20" t="s">
        <v>23</v>
      </c>
      <c r="D1864" s="21">
        <v>124.28</v>
      </c>
      <c r="E1864" s="21">
        <v>47.03</v>
      </c>
      <c r="F1864" s="22">
        <v>3</v>
      </c>
      <c r="G1864" s="20" t="s">
        <v>10</v>
      </c>
      <c r="H1864" s="20" t="s">
        <v>1856</v>
      </c>
      <c r="I1864" s="23">
        <f t="shared" si="58"/>
        <v>41.426666666666669</v>
      </c>
      <c r="J1864" s="28">
        <f t="shared" si="59"/>
        <v>1</v>
      </c>
    </row>
    <row r="1865" spans="1:10" ht="15.75" customHeight="1" x14ac:dyDescent="0.3">
      <c r="A1865" s="18">
        <v>45287</v>
      </c>
      <c r="B1865" s="19" t="s">
        <v>12</v>
      </c>
      <c r="C1865" s="20" t="s">
        <v>9</v>
      </c>
      <c r="D1865" s="21">
        <v>49.2</v>
      </c>
      <c r="E1865" s="21">
        <v>16.36</v>
      </c>
      <c r="F1865" s="22">
        <v>3</v>
      </c>
      <c r="G1865" s="20" t="s">
        <v>10</v>
      </c>
      <c r="H1865" s="20" t="s">
        <v>1857</v>
      </c>
      <c r="I1865" s="23">
        <f t="shared" si="58"/>
        <v>16.400000000000002</v>
      </c>
      <c r="J1865" s="28">
        <f t="shared" si="59"/>
        <v>1</v>
      </c>
    </row>
    <row r="1866" spans="1:10" ht="15.75" customHeight="1" x14ac:dyDescent="0.3">
      <c r="A1866" s="18">
        <v>44993</v>
      </c>
      <c r="B1866" s="19" t="s">
        <v>8</v>
      </c>
      <c r="C1866" s="20" t="s">
        <v>38</v>
      </c>
      <c r="D1866" s="21">
        <v>25.23</v>
      </c>
      <c r="E1866" s="21">
        <v>6.29</v>
      </c>
      <c r="F1866" s="22">
        <v>0</v>
      </c>
      <c r="G1866" s="20" t="s">
        <v>10</v>
      </c>
      <c r="H1866" s="20" t="s">
        <v>1858</v>
      </c>
      <c r="I1866" s="23">
        <f t="shared" si="58"/>
        <v>0</v>
      </c>
      <c r="J1866" s="28">
        <f t="shared" si="59"/>
        <v>1</v>
      </c>
    </row>
    <row r="1867" spans="1:10" ht="15.75" customHeight="1" x14ac:dyDescent="0.3">
      <c r="A1867" s="18">
        <v>45100</v>
      </c>
      <c r="B1867" s="19" t="s">
        <v>8</v>
      </c>
      <c r="C1867" s="20" t="s">
        <v>16</v>
      </c>
      <c r="D1867" s="21">
        <v>251.93</v>
      </c>
      <c r="E1867" s="21">
        <v>62.19</v>
      </c>
      <c r="F1867" s="22">
        <v>4</v>
      </c>
      <c r="G1867" s="20" t="s">
        <v>17</v>
      </c>
      <c r="H1867" s="20" t="s">
        <v>1859</v>
      </c>
      <c r="I1867" s="23">
        <f t="shared" si="58"/>
        <v>62.982500000000002</v>
      </c>
      <c r="J1867" s="28">
        <f t="shared" si="59"/>
        <v>0</v>
      </c>
    </row>
    <row r="1868" spans="1:10" ht="15.75" customHeight="1" x14ac:dyDescent="0.3">
      <c r="A1868" s="18">
        <v>45210</v>
      </c>
      <c r="B1868" s="19" t="s">
        <v>15</v>
      </c>
      <c r="C1868" s="20" t="s">
        <v>13</v>
      </c>
      <c r="D1868" s="21">
        <v>37.22</v>
      </c>
      <c r="E1868" s="21">
        <v>15.09</v>
      </c>
      <c r="F1868" s="22">
        <v>3</v>
      </c>
      <c r="G1868" s="20" t="s">
        <v>10</v>
      </c>
      <c r="H1868" s="20" t="s">
        <v>1860</v>
      </c>
      <c r="I1868" s="23">
        <f t="shared" si="58"/>
        <v>12.406666666666666</v>
      </c>
      <c r="J1868" s="28">
        <f t="shared" si="59"/>
        <v>1</v>
      </c>
    </row>
    <row r="1869" spans="1:10" ht="15.75" customHeight="1" x14ac:dyDescent="0.3">
      <c r="A1869" s="18">
        <v>45277</v>
      </c>
      <c r="B1869" s="19" t="s">
        <v>8</v>
      </c>
      <c r="C1869" s="20" t="s">
        <v>9</v>
      </c>
      <c r="D1869" s="21">
        <v>476.35</v>
      </c>
      <c r="E1869" s="21">
        <v>253.82</v>
      </c>
      <c r="F1869" s="22">
        <v>16</v>
      </c>
      <c r="G1869" s="20" t="s">
        <v>17</v>
      </c>
      <c r="H1869" s="20" t="s">
        <v>1861</v>
      </c>
      <c r="I1869" s="23">
        <f t="shared" si="58"/>
        <v>29.771875000000001</v>
      </c>
      <c r="J1869" s="28">
        <f t="shared" si="59"/>
        <v>0</v>
      </c>
    </row>
    <row r="1870" spans="1:10" ht="15.75" customHeight="1" x14ac:dyDescent="0.3">
      <c r="A1870" s="18">
        <v>45284</v>
      </c>
      <c r="B1870" s="19" t="s">
        <v>8</v>
      </c>
      <c r="C1870" s="20" t="s">
        <v>16</v>
      </c>
      <c r="D1870" s="21">
        <v>326.02</v>
      </c>
      <c r="E1870" s="21">
        <v>148.49</v>
      </c>
      <c r="F1870" s="22">
        <v>7</v>
      </c>
      <c r="G1870" s="20" t="s">
        <v>10</v>
      </c>
      <c r="H1870" s="20" t="s">
        <v>1862</v>
      </c>
      <c r="I1870" s="23">
        <f t="shared" si="58"/>
        <v>46.574285714285715</v>
      </c>
      <c r="J1870" s="28">
        <f t="shared" si="59"/>
        <v>1</v>
      </c>
    </row>
    <row r="1871" spans="1:10" ht="15.75" customHeight="1" x14ac:dyDescent="0.3">
      <c r="A1871" s="18">
        <v>44929</v>
      </c>
      <c r="B1871" s="19" t="s">
        <v>8</v>
      </c>
      <c r="C1871" s="20" t="s">
        <v>26</v>
      </c>
      <c r="D1871" s="21">
        <v>211.99</v>
      </c>
      <c r="E1871" s="21">
        <v>94.4</v>
      </c>
      <c r="F1871" s="22">
        <v>9</v>
      </c>
      <c r="G1871" s="20" t="s">
        <v>17</v>
      </c>
      <c r="H1871" s="20" t="s">
        <v>1863</v>
      </c>
      <c r="I1871" s="23">
        <f t="shared" si="58"/>
        <v>23.554444444444446</v>
      </c>
      <c r="J1871" s="28">
        <f t="shared" si="59"/>
        <v>0</v>
      </c>
    </row>
    <row r="1872" spans="1:10" ht="15.75" customHeight="1" x14ac:dyDescent="0.3">
      <c r="A1872" s="18">
        <v>45249</v>
      </c>
      <c r="B1872" s="19" t="s">
        <v>8</v>
      </c>
      <c r="C1872" s="20" t="s">
        <v>38</v>
      </c>
      <c r="D1872" s="21">
        <v>457.33</v>
      </c>
      <c r="E1872" s="21">
        <v>301.39</v>
      </c>
      <c r="F1872" s="22">
        <v>12</v>
      </c>
      <c r="G1872" s="20" t="s">
        <v>17</v>
      </c>
      <c r="H1872" s="20" t="s">
        <v>1864</v>
      </c>
      <c r="I1872" s="23">
        <f t="shared" si="58"/>
        <v>38.110833333333332</v>
      </c>
      <c r="J1872" s="28">
        <f t="shared" si="59"/>
        <v>0</v>
      </c>
    </row>
    <row r="1873" spans="1:10" ht="15.75" customHeight="1" x14ac:dyDescent="0.3">
      <c r="A1873" s="18">
        <v>45212</v>
      </c>
      <c r="B1873" s="19" t="s">
        <v>21</v>
      </c>
      <c r="C1873" s="20" t="s">
        <v>26</v>
      </c>
      <c r="D1873" s="21">
        <v>72.08</v>
      </c>
      <c r="E1873" s="21">
        <v>15.75</v>
      </c>
      <c r="F1873" s="22">
        <v>1</v>
      </c>
      <c r="G1873" s="20" t="s">
        <v>10</v>
      </c>
      <c r="H1873" s="20" t="s">
        <v>1865</v>
      </c>
      <c r="I1873" s="23">
        <f t="shared" si="58"/>
        <v>72.08</v>
      </c>
      <c r="J1873" s="28">
        <f t="shared" si="59"/>
        <v>1</v>
      </c>
    </row>
    <row r="1874" spans="1:10" ht="15.75" customHeight="1" x14ac:dyDescent="0.3">
      <c r="A1874" s="18">
        <v>45019</v>
      </c>
      <c r="B1874" s="19" t="s">
        <v>21</v>
      </c>
      <c r="C1874" s="20" t="s">
        <v>9</v>
      </c>
      <c r="D1874" s="21">
        <v>111.18</v>
      </c>
      <c r="E1874" s="21">
        <v>36.659999999999997</v>
      </c>
      <c r="F1874" s="22">
        <v>2</v>
      </c>
      <c r="G1874" s="20" t="s">
        <v>10</v>
      </c>
      <c r="H1874" s="20" t="s">
        <v>1866</v>
      </c>
      <c r="I1874" s="23">
        <f t="shared" si="58"/>
        <v>55.59</v>
      </c>
      <c r="J1874" s="28">
        <f t="shared" si="59"/>
        <v>1</v>
      </c>
    </row>
    <row r="1875" spans="1:10" ht="15.75" customHeight="1" x14ac:dyDescent="0.3">
      <c r="A1875" s="18">
        <v>44954</v>
      </c>
      <c r="B1875" s="19" t="s">
        <v>12</v>
      </c>
      <c r="C1875" s="20" t="s">
        <v>23</v>
      </c>
      <c r="D1875" s="21">
        <v>278.02</v>
      </c>
      <c r="E1875" s="21">
        <v>66.069999999999993</v>
      </c>
      <c r="F1875" s="22">
        <v>5</v>
      </c>
      <c r="G1875" s="20" t="s">
        <v>10</v>
      </c>
      <c r="H1875" s="20" t="s">
        <v>1867</v>
      </c>
      <c r="I1875" s="23">
        <f t="shared" si="58"/>
        <v>55.603999999999999</v>
      </c>
      <c r="J1875" s="28">
        <f t="shared" si="59"/>
        <v>1</v>
      </c>
    </row>
    <row r="1876" spans="1:10" ht="15.75" customHeight="1" x14ac:dyDescent="0.3">
      <c r="A1876" s="18">
        <v>45279</v>
      </c>
      <c r="B1876" s="19" t="s">
        <v>8</v>
      </c>
      <c r="C1876" s="20" t="s">
        <v>38</v>
      </c>
      <c r="D1876" s="21">
        <v>114.28</v>
      </c>
      <c r="E1876" s="21">
        <v>46.52</v>
      </c>
      <c r="F1876" s="22">
        <v>2</v>
      </c>
      <c r="G1876" s="20" t="s">
        <v>17</v>
      </c>
      <c r="H1876" s="20" t="s">
        <v>1868</v>
      </c>
      <c r="I1876" s="23">
        <f t="shared" si="58"/>
        <v>57.14</v>
      </c>
      <c r="J1876" s="28">
        <f t="shared" si="59"/>
        <v>0</v>
      </c>
    </row>
    <row r="1877" spans="1:10" ht="15.75" customHeight="1" x14ac:dyDescent="0.3">
      <c r="A1877" s="18">
        <v>45135</v>
      </c>
      <c r="B1877" s="19" t="s">
        <v>15</v>
      </c>
      <c r="C1877" s="20" t="s">
        <v>23</v>
      </c>
      <c r="D1877" s="21">
        <v>170.78</v>
      </c>
      <c r="E1877" s="21">
        <v>35.909999999999997</v>
      </c>
      <c r="F1877" s="22">
        <v>2</v>
      </c>
      <c r="G1877" s="20" t="s">
        <v>10</v>
      </c>
      <c r="H1877" s="20" t="s">
        <v>1869</v>
      </c>
      <c r="I1877" s="23">
        <f t="shared" si="58"/>
        <v>85.39</v>
      </c>
      <c r="J1877" s="28">
        <f t="shared" si="59"/>
        <v>1</v>
      </c>
    </row>
    <row r="1878" spans="1:10" ht="15.75" customHeight="1" x14ac:dyDescent="0.3">
      <c r="A1878" s="18">
        <v>45116</v>
      </c>
      <c r="B1878" s="19" t="s">
        <v>21</v>
      </c>
      <c r="C1878" s="20" t="s">
        <v>23</v>
      </c>
      <c r="D1878" s="21">
        <v>125.78</v>
      </c>
      <c r="E1878" s="21">
        <v>114.69</v>
      </c>
      <c r="F1878" s="22">
        <v>2</v>
      </c>
      <c r="G1878" s="20" t="s">
        <v>10</v>
      </c>
      <c r="H1878" s="20" t="s">
        <v>1870</v>
      </c>
      <c r="I1878" s="23">
        <f t="shared" si="58"/>
        <v>62.89</v>
      </c>
      <c r="J1878" s="28">
        <f t="shared" si="59"/>
        <v>1</v>
      </c>
    </row>
    <row r="1879" spans="1:10" ht="15.75" customHeight="1" x14ac:dyDescent="0.3">
      <c r="A1879" s="18">
        <v>45256</v>
      </c>
      <c r="B1879" s="19" t="s">
        <v>8</v>
      </c>
      <c r="C1879" s="20" t="s">
        <v>38</v>
      </c>
      <c r="D1879" s="21">
        <v>99.95</v>
      </c>
      <c r="E1879" s="21">
        <v>66.760000000000005</v>
      </c>
      <c r="F1879" s="22">
        <v>1</v>
      </c>
      <c r="G1879" s="20" t="s">
        <v>10</v>
      </c>
      <c r="H1879" s="20" t="s">
        <v>1871</v>
      </c>
      <c r="I1879" s="23">
        <f t="shared" si="58"/>
        <v>99.95</v>
      </c>
      <c r="J1879" s="28">
        <f t="shared" si="59"/>
        <v>1</v>
      </c>
    </row>
    <row r="1880" spans="1:10" ht="15.75" customHeight="1" x14ac:dyDescent="0.3">
      <c r="A1880" s="18">
        <v>44936</v>
      </c>
      <c r="B1880" s="19" t="s">
        <v>15</v>
      </c>
      <c r="C1880" s="20" t="s">
        <v>9</v>
      </c>
      <c r="D1880" s="21">
        <v>224.95</v>
      </c>
      <c r="E1880" s="21">
        <v>49.76</v>
      </c>
      <c r="F1880" s="22">
        <v>3</v>
      </c>
      <c r="G1880" s="20" t="s">
        <v>17</v>
      </c>
      <c r="H1880" s="20" t="s">
        <v>1872</v>
      </c>
      <c r="I1880" s="23">
        <f t="shared" si="58"/>
        <v>74.983333333333334</v>
      </c>
      <c r="J1880" s="28">
        <f t="shared" si="59"/>
        <v>0</v>
      </c>
    </row>
    <row r="1881" spans="1:10" ht="15.75" customHeight="1" x14ac:dyDescent="0.3">
      <c r="A1881" s="18">
        <v>45109</v>
      </c>
      <c r="B1881" s="19" t="s">
        <v>8</v>
      </c>
      <c r="C1881" s="20" t="s">
        <v>23</v>
      </c>
      <c r="D1881" s="21">
        <v>490.94</v>
      </c>
      <c r="E1881" s="21">
        <v>115.56</v>
      </c>
      <c r="F1881" s="22">
        <v>35</v>
      </c>
      <c r="G1881" s="20" t="s">
        <v>17</v>
      </c>
      <c r="H1881" s="20" t="s">
        <v>1873</v>
      </c>
      <c r="I1881" s="23">
        <f t="shared" si="58"/>
        <v>14.026857142857143</v>
      </c>
      <c r="J1881" s="28">
        <f t="shared" si="59"/>
        <v>0</v>
      </c>
    </row>
    <row r="1882" spans="1:10" ht="15.75" customHeight="1" x14ac:dyDescent="0.3">
      <c r="A1882" s="18">
        <v>45185</v>
      </c>
      <c r="B1882" s="19" t="s">
        <v>15</v>
      </c>
      <c r="C1882" s="20" t="s">
        <v>13</v>
      </c>
      <c r="D1882" s="21">
        <v>469.29</v>
      </c>
      <c r="E1882" s="21">
        <v>146.44999999999999</v>
      </c>
      <c r="F1882" s="22">
        <v>19</v>
      </c>
      <c r="G1882" s="20" t="s">
        <v>10</v>
      </c>
      <c r="H1882" s="20" t="s">
        <v>1874</v>
      </c>
      <c r="I1882" s="23">
        <f t="shared" si="58"/>
        <v>24.699473684210528</v>
      </c>
      <c r="J1882" s="28">
        <f t="shared" si="59"/>
        <v>1</v>
      </c>
    </row>
    <row r="1883" spans="1:10" ht="15.75" customHeight="1" x14ac:dyDescent="0.3">
      <c r="A1883" s="18">
        <v>45240</v>
      </c>
      <c r="B1883" s="19" t="s">
        <v>8</v>
      </c>
      <c r="C1883" s="20" t="s">
        <v>38</v>
      </c>
      <c r="D1883" s="21">
        <v>24.18</v>
      </c>
      <c r="E1883" s="21">
        <v>9.59</v>
      </c>
      <c r="F1883" s="22">
        <v>0</v>
      </c>
      <c r="G1883" s="20" t="s">
        <v>17</v>
      </c>
      <c r="H1883" s="20" t="s">
        <v>1875</v>
      </c>
      <c r="I1883" s="23">
        <f t="shared" si="58"/>
        <v>0</v>
      </c>
      <c r="J1883" s="28">
        <f t="shared" si="59"/>
        <v>0</v>
      </c>
    </row>
    <row r="1884" spans="1:10" ht="15.75" customHeight="1" x14ac:dyDescent="0.3">
      <c r="A1884" s="18">
        <v>45044</v>
      </c>
      <c r="B1884" s="19" t="s">
        <v>8</v>
      </c>
      <c r="C1884" s="20" t="s">
        <v>16</v>
      </c>
      <c r="D1884" s="21">
        <v>28.61</v>
      </c>
      <c r="E1884" s="21">
        <v>6.22</v>
      </c>
      <c r="F1884" s="22">
        <v>1</v>
      </c>
      <c r="G1884" s="20" t="s">
        <v>17</v>
      </c>
      <c r="H1884" s="20" t="s">
        <v>1876</v>
      </c>
      <c r="I1884" s="23">
        <f t="shared" si="58"/>
        <v>28.61</v>
      </c>
      <c r="J1884" s="28">
        <f t="shared" si="59"/>
        <v>0</v>
      </c>
    </row>
    <row r="1885" spans="1:10" ht="15.75" customHeight="1" x14ac:dyDescent="0.3">
      <c r="A1885" s="18">
        <v>45072</v>
      </c>
      <c r="B1885" s="19" t="s">
        <v>21</v>
      </c>
      <c r="C1885" s="20" t="s">
        <v>38</v>
      </c>
      <c r="D1885" s="21">
        <v>305.08999999999997</v>
      </c>
      <c r="E1885" s="21">
        <v>218.47</v>
      </c>
      <c r="F1885" s="22">
        <v>4</v>
      </c>
      <c r="G1885" s="20" t="s">
        <v>17</v>
      </c>
      <c r="H1885" s="20" t="s">
        <v>1877</v>
      </c>
      <c r="I1885" s="23">
        <f t="shared" si="58"/>
        <v>76.272499999999994</v>
      </c>
      <c r="J1885" s="28">
        <f t="shared" si="59"/>
        <v>0</v>
      </c>
    </row>
    <row r="1886" spans="1:10" ht="15.75" customHeight="1" x14ac:dyDescent="0.3">
      <c r="A1886" s="18">
        <v>45109</v>
      </c>
      <c r="B1886" s="19" t="s">
        <v>15</v>
      </c>
      <c r="C1886" s="20" t="s">
        <v>26</v>
      </c>
      <c r="D1886" s="21">
        <v>444.03</v>
      </c>
      <c r="E1886" s="21">
        <v>297.88</v>
      </c>
      <c r="F1886" s="22">
        <v>6</v>
      </c>
      <c r="G1886" s="20" t="s">
        <v>17</v>
      </c>
      <c r="H1886" s="20" t="s">
        <v>1878</v>
      </c>
      <c r="I1886" s="23">
        <f t="shared" si="58"/>
        <v>74.004999999999995</v>
      </c>
      <c r="J1886" s="28">
        <f t="shared" si="59"/>
        <v>0</v>
      </c>
    </row>
    <row r="1887" spans="1:10" ht="15.75" customHeight="1" x14ac:dyDescent="0.3">
      <c r="A1887" s="18">
        <v>45209</v>
      </c>
      <c r="B1887" s="19" t="s">
        <v>21</v>
      </c>
      <c r="C1887" s="20" t="s">
        <v>9</v>
      </c>
      <c r="D1887" s="21">
        <v>69.77</v>
      </c>
      <c r="E1887" s="21">
        <v>38.29</v>
      </c>
      <c r="F1887" s="22">
        <v>1</v>
      </c>
      <c r="G1887" s="20" t="s">
        <v>17</v>
      </c>
      <c r="H1887" s="20" t="s">
        <v>1879</v>
      </c>
      <c r="I1887" s="23">
        <f t="shared" si="58"/>
        <v>69.77</v>
      </c>
      <c r="J1887" s="28">
        <f t="shared" si="59"/>
        <v>0</v>
      </c>
    </row>
    <row r="1888" spans="1:10" ht="15.75" customHeight="1" x14ac:dyDescent="0.3">
      <c r="A1888" s="18">
        <v>45130</v>
      </c>
      <c r="B1888" s="19" t="s">
        <v>15</v>
      </c>
      <c r="C1888" s="20" t="s">
        <v>26</v>
      </c>
      <c r="D1888" s="21">
        <v>50.04</v>
      </c>
      <c r="E1888" s="21">
        <v>26.91</v>
      </c>
      <c r="F1888" s="22">
        <v>1</v>
      </c>
      <c r="G1888" s="20" t="s">
        <v>17</v>
      </c>
      <c r="H1888" s="20" t="s">
        <v>1880</v>
      </c>
      <c r="I1888" s="23">
        <f t="shared" si="58"/>
        <v>50.04</v>
      </c>
      <c r="J1888" s="28">
        <f t="shared" si="59"/>
        <v>0</v>
      </c>
    </row>
    <row r="1889" spans="1:10" ht="15.75" customHeight="1" x14ac:dyDescent="0.3">
      <c r="A1889" s="18">
        <v>45177</v>
      </c>
      <c r="B1889" s="19" t="s">
        <v>8</v>
      </c>
      <c r="C1889" s="20" t="s">
        <v>23</v>
      </c>
      <c r="D1889" s="21">
        <v>180.75</v>
      </c>
      <c r="E1889" s="21">
        <v>150.05000000000001</v>
      </c>
      <c r="F1889" s="22">
        <v>2</v>
      </c>
      <c r="G1889" s="20" t="s">
        <v>10</v>
      </c>
      <c r="H1889" s="20" t="s">
        <v>1881</v>
      </c>
      <c r="I1889" s="23">
        <f t="shared" si="58"/>
        <v>90.375</v>
      </c>
      <c r="J1889" s="28">
        <f t="shared" si="59"/>
        <v>1</v>
      </c>
    </row>
    <row r="1890" spans="1:10" ht="15.75" customHeight="1" x14ac:dyDescent="0.3">
      <c r="A1890" s="18">
        <v>45034</v>
      </c>
      <c r="B1890" s="19" t="s">
        <v>15</v>
      </c>
      <c r="C1890" s="20" t="s">
        <v>16</v>
      </c>
      <c r="D1890" s="21">
        <v>340.04</v>
      </c>
      <c r="E1890" s="21">
        <v>89.67</v>
      </c>
      <c r="F1890" s="22">
        <v>17</v>
      </c>
      <c r="G1890" s="20" t="s">
        <v>10</v>
      </c>
      <c r="H1890" s="20" t="s">
        <v>1882</v>
      </c>
      <c r="I1890" s="23">
        <f t="shared" si="58"/>
        <v>20.002352941176472</v>
      </c>
      <c r="J1890" s="28">
        <f t="shared" si="59"/>
        <v>1</v>
      </c>
    </row>
    <row r="1891" spans="1:10" ht="15.75" customHeight="1" x14ac:dyDescent="0.3">
      <c r="A1891" s="18">
        <v>44956</v>
      </c>
      <c r="B1891" s="19" t="s">
        <v>12</v>
      </c>
      <c r="C1891" s="20" t="s">
        <v>9</v>
      </c>
      <c r="D1891" s="21">
        <v>252.13</v>
      </c>
      <c r="E1891" s="21">
        <v>57.02</v>
      </c>
      <c r="F1891" s="22">
        <v>3</v>
      </c>
      <c r="G1891" s="20" t="s">
        <v>17</v>
      </c>
      <c r="H1891" s="20" t="s">
        <v>1883</v>
      </c>
      <c r="I1891" s="23">
        <f t="shared" si="58"/>
        <v>84.043333333333337</v>
      </c>
      <c r="J1891" s="28">
        <f t="shared" si="59"/>
        <v>0</v>
      </c>
    </row>
    <row r="1892" spans="1:10" ht="15.75" customHeight="1" x14ac:dyDescent="0.3">
      <c r="A1892" s="18">
        <v>45070</v>
      </c>
      <c r="B1892" s="19" t="s">
        <v>21</v>
      </c>
      <c r="C1892" s="20" t="s">
        <v>26</v>
      </c>
      <c r="D1892" s="21">
        <v>73.569999999999993</v>
      </c>
      <c r="E1892" s="21">
        <v>19.27</v>
      </c>
      <c r="F1892" s="22">
        <v>2</v>
      </c>
      <c r="G1892" s="20" t="s">
        <v>10</v>
      </c>
      <c r="H1892" s="20" t="s">
        <v>1884</v>
      </c>
      <c r="I1892" s="23">
        <f t="shared" si="58"/>
        <v>36.784999999999997</v>
      </c>
      <c r="J1892" s="28">
        <f t="shared" si="59"/>
        <v>1</v>
      </c>
    </row>
    <row r="1893" spans="1:10" ht="15.75" customHeight="1" x14ac:dyDescent="0.3">
      <c r="A1893" s="18">
        <v>44958</v>
      </c>
      <c r="B1893" s="19" t="s">
        <v>12</v>
      </c>
      <c r="C1893" s="20" t="s">
        <v>16</v>
      </c>
      <c r="D1893" s="21">
        <v>405.35</v>
      </c>
      <c r="E1893" s="21">
        <v>145.19</v>
      </c>
      <c r="F1893" s="22">
        <v>29</v>
      </c>
      <c r="G1893" s="20" t="s">
        <v>17</v>
      </c>
      <c r="H1893" s="20" t="s">
        <v>1885</v>
      </c>
      <c r="I1893" s="23">
        <f t="shared" si="58"/>
        <v>13.977586206896552</v>
      </c>
      <c r="J1893" s="28">
        <f t="shared" si="59"/>
        <v>0</v>
      </c>
    </row>
    <row r="1894" spans="1:10" ht="15.75" customHeight="1" x14ac:dyDescent="0.3">
      <c r="A1894" s="18">
        <v>44945</v>
      </c>
      <c r="B1894" s="19" t="s">
        <v>15</v>
      </c>
      <c r="C1894" s="20" t="s">
        <v>16</v>
      </c>
      <c r="D1894" s="21">
        <v>27.07</v>
      </c>
      <c r="E1894" s="21">
        <v>9</v>
      </c>
      <c r="F1894" s="22">
        <v>0</v>
      </c>
      <c r="G1894" s="20" t="s">
        <v>10</v>
      </c>
      <c r="H1894" s="20" t="s">
        <v>1886</v>
      </c>
      <c r="I1894" s="23">
        <f t="shared" si="58"/>
        <v>0</v>
      </c>
      <c r="J1894" s="28">
        <f t="shared" si="59"/>
        <v>1</v>
      </c>
    </row>
    <row r="1895" spans="1:10" ht="15.75" customHeight="1" x14ac:dyDescent="0.3">
      <c r="A1895" s="18">
        <v>45237</v>
      </c>
      <c r="B1895" s="19" t="s">
        <v>15</v>
      </c>
      <c r="C1895" s="20" t="s">
        <v>38</v>
      </c>
      <c r="D1895" s="21">
        <v>250.18</v>
      </c>
      <c r="E1895" s="21">
        <v>91.93</v>
      </c>
      <c r="F1895" s="22">
        <v>6</v>
      </c>
      <c r="G1895" s="20" t="s">
        <v>17</v>
      </c>
      <c r="H1895" s="20" t="s">
        <v>1887</v>
      </c>
      <c r="I1895" s="23">
        <f t="shared" si="58"/>
        <v>41.696666666666665</v>
      </c>
      <c r="J1895" s="28">
        <f t="shared" si="59"/>
        <v>0</v>
      </c>
    </row>
    <row r="1896" spans="1:10" ht="15.75" customHeight="1" x14ac:dyDescent="0.3">
      <c r="A1896" s="18">
        <v>45279</v>
      </c>
      <c r="B1896" s="19" t="s">
        <v>21</v>
      </c>
      <c r="C1896" s="20" t="s">
        <v>26</v>
      </c>
      <c r="D1896" s="21">
        <v>367.1</v>
      </c>
      <c r="E1896" s="21">
        <v>147.22</v>
      </c>
      <c r="F1896" s="22">
        <v>10</v>
      </c>
      <c r="G1896" s="20" t="s">
        <v>10</v>
      </c>
      <c r="H1896" s="20" t="s">
        <v>1888</v>
      </c>
      <c r="I1896" s="23">
        <f t="shared" si="58"/>
        <v>36.71</v>
      </c>
      <c r="J1896" s="28">
        <f t="shared" si="59"/>
        <v>1</v>
      </c>
    </row>
    <row r="1897" spans="1:10" ht="15.75" customHeight="1" x14ac:dyDescent="0.3">
      <c r="A1897" s="18">
        <v>45009</v>
      </c>
      <c r="B1897" s="19" t="s">
        <v>21</v>
      </c>
      <c r="C1897" s="20" t="s">
        <v>26</v>
      </c>
      <c r="D1897" s="21">
        <v>393.83</v>
      </c>
      <c r="E1897" s="21">
        <v>105.74</v>
      </c>
      <c r="F1897" s="22">
        <v>7</v>
      </c>
      <c r="G1897" s="20" t="s">
        <v>10</v>
      </c>
      <c r="H1897" s="20" t="s">
        <v>1889</v>
      </c>
      <c r="I1897" s="23">
        <f t="shared" si="58"/>
        <v>56.261428571428567</v>
      </c>
      <c r="J1897" s="28">
        <f t="shared" si="59"/>
        <v>1</v>
      </c>
    </row>
    <row r="1898" spans="1:10" ht="15.75" customHeight="1" x14ac:dyDescent="0.3">
      <c r="A1898" s="18">
        <v>44934</v>
      </c>
      <c r="B1898" s="19" t="s">
        <v>12</v>
      </c>
      <c r="C1898" s="20" t="s">
        <v>26</v>
      </c>
      <c r="D1898" s="21">
        <v>429.96</v>
      </c>
      <c r="E1898" s="21">
        <v>319.33</v>
      </c>
      <c r="F1898" s="22">
        <v>20</v>
      </c>
      <c r="G1898" s="20" t="s">
        <v>10</v>
      </c>
      <c r="H1898" s="20" t="s">
        <v>1890</v>
      </c>
      <c r="I1898" s="23">
        <f t="shared" si="58"/>
        <v>21.497999999999998</v>
      </c>
      <c r="J1898" s="28">
        <f t="shared" si="59"/>
        <v>1</v>
      </c>
    </row>
    <row r="1899" spans="1:10" ht="15.75" customHeight="1" x14ac:dyDescent="0.3">
      <c r="A1899" s="18">
        <v>45206</v>
      </c>
      <c r="B1899" s="19" t="s">
        <v>21</v>
      </c>
      <c r="C1899" s="20" t="s">
        <v>23</v>
      </c>
      <c r="D1899" s="21">
        <v>43.61</v>
      </c>
      <c r="E1899" s="21">
        <v>16.21</v>
      </c>
      <c r="F1899" s="22">
        <v>0</v>
      </c>
      <c r="G1899" s="20" t="s">
        <v>10</v>
      </c>
      <c r="H1899" s="20" t="s">
        <v>1891</v>
      </c>
      <c r="I1899" s="23">
        <f t="shared" si="58"/>
        <v>0</v>
      </c>
      <c r="J1899" s="28">
        <f t="shared" si="59"/>
        <v>1</v>
      </c>
    </row>
    <row r="1900" spans="1:10" ht="15.75" customHeight="1" x14ac:dyDescent="0.3">
      <c r="A1900" s="18">
        <v>45126</v>
      </c>
      <c r="B1900" s="19" t="s">
        <v>15</v>
      </c>
      <c r="C1900" s="20" t="s">
        <v>23</v>
      </c>
      <c r="D1900" s="21">
        <v>300.02</v>
      </c>
      <c r="E1900" s="21">
        <v>142.78</v>
      </c>
      <c r="F1900" s="22">
        <v>5</v>
      </c>
      <c r="G1900" s="20" t="s">
        <v>17</v>
      </c>
      <c r="H1900" s="20" t="s">
        <v>1892</v>
      </c>
      <c r="I1900" s="23">
        <f t="shared" si="58"/>
        <v>60.003999999999998</v>
      </c>
      <c r="J1900" s="28">
        <f t="shared" si="59"/>
        <v>0</v>
      </c>
    </row>
    <row r="1901" spans="1:10" ht="15.75" customHeight="1" x14ac:dyDescent="0.3">
      <c r="A1901" s="18">
        <v>45031</v>
      </c>
      <c r="B1901" s="19" t="s">
        <v>12</v>
      </c>
      <c r="C1901" s="20" t="s">
        <v>26</v>
      </c>
      <c r="D1901" s="21">
        <v>102.51</v>
      </c>
      <c r="E1901" s="21">
        <v>29.24</v>
      </c>
      <c r="F1901" s="22">
        <v>6</v>
      </c>
      <c r="G1901" s="20" t="s">
        <v>10</v>
      </c>
      <c r="H1901" s="20" t="s">
        <v>1893</v>
      </c>
      <c r="I1901" s="23">
        <f t="shared" si="58"/>
        <v>17.085000000000001</v>
      </c>
      <c r="J1901" s="28">
        <f t="shared" si="59"/>
        <v>1</v>
      </c>
    </row>
    <row r="1902" spans="1:10" ht="15.75" customHeight="1" x14ac:dyDescent="0.3">
      <c r="A1902" s="18">
        <v>45111</v>
      </c>
      <c r="B1902" s="19" t="s">
        <v>21</v>
      </c>
      <c r="C1902" s="20" t="s">
        <v>23</v>
      </c>
      <c r="D1902" s="21">
        <v>76.12</v>
      </c>
      <c r="E1902" s="21">
        <v>41.39</v>
      </c>
      <c r="F1902" s="22">
        <v>2</v>
      </c>
      <c r="G1902" s="20" t="s">
        <v>10</v>
      </c>
      <c r="H1902" s="20" t="s">
        <v>1894</v>
      </c>
      <c r="I1902" s="23">
        <f t="shared" si="58"/>
        <v>38.06</v>
      </c>
      <c r="J1902" s="28">
        <f t="shared" si="59"/>
        <v>1</v>
      </c>
    </row>
    <row r="1903" spans="1:10" ht="15.75" customHeight="1" x14ac:dyDescent="0.3">
      <c r="A1903" s="18">
        <v>45249</v>
      </c>
      <c r="B1903" s="19" t="s">
        <v>15</v>
      </c>
      <c r="C1903" s="20" t="s">
        <v>9</v>
      </c>
      <c r="D1903" s="21">
        <v>61.79</v>
      </c>
      <c r="E1903" s="21">
        <v>37.299999999999997</v>
      </c>
      <c r="F1903" s="22">
        <v>1</v>
      </c>
      <c r="G1903" s="20" t="s">
        <v>10</v>
      </c>
      <c r="H1903" s="20" t="s">
        <v>1895</v>
      </c>
      <c r="I1903" s="23">
        <f t="shared" si="58"/>
        <v>61.79</v>
      </c>
      <c r="J1903" s="28">
        <f t="shared" si="59"/>
        <v>1</v>
      </c>
    </row>
    <row r="1904" spans="1:10" ht="15.75" customHeight="1" x14ac:dyDescent="0.3">
      <c r="A1904" s="18">
        <v>45068</v>
      </c>
      <c r="B1904" s="19" t="s">
        <v>12</v>
      </c>
      <c r="C1904" s="20" t="s">
        <v>13</v>
      </c>
      <c r="D1904" s="21">
        <v>40.53</v>
      </c>
      <c r="E1904" s="21">
        <v>15.95</v>
      </c>
      <c r="F1904" s="22">
        <v>0</v>
      </c>
      <c r="G1904" s="20" t="s">
        <v>10</v>
      </c>
      <c r="H1904" s="20" t="s">
        <v>1896</v>
      </c>
      <c r="I1904" s="23">
        <f t="shared" si="58"/>
        <v>0</v>
      </c>
      <c r="J1904" s="28">
        <f t="shared" si="59"/>
        <v>1</v>
      </c>
    </row>
    <row r="1905" spans="1:10" ht="15.75" customHeight="1" x14ac:dyDescent="0.3">
      <c r="A1905" s="18">
        <v>45073</v>
      </c>
      <c r="B1905" s="19" t="s">
        <v>15</v>
      </c>
      <c r="C1905" s="20" t="s">
        <v>38</v>
      </c>
      <c r="D1905" s="21">
        <v>209.36</v>
      </c>
      <c r="E1905" s="21">
        <v>121.64</v>
      </c>
      <c r="F1905" s="22">
        <v>3</v>
      </c>
      <c r="G1905" s="20" t="s">
        <v>17</v>
      </c>
      <c r="H1905" s="20" t="s">
        <v>1897</v>
      </c>
      <c r="I1905" s="23">
        <f t="shared" si="58"/>
        <v>69.786666666666676</v>
      </c>
      <c r="J1905" s="28">
        <f t="shared" si="59"/>
        <v>0</v>
      </c>
    </row>
    <row r="1906" spans="1:10" ht="15.75" customHeight="1" x14ac:dyDescent="0.3">
      <c r="A1906" s="18">
        <v>44953</v>
      </c>
      <c r="B1906" s="19" t="s">
        <v>12</v>
      </c>
      <c r="C1906" s="20" t="s">
        <v>9</v>
      </c>
      <c r="D1906" s="21">
        <v>59.24</v>
      </c>
      <c r="E1906" s="21">
        <v>29.23</v>
      </c>
      <c r="F1906" s="22">
        <v>1</v>
      </c>
      <c r="G1906" s="20" t="s">
        <v>10</v>
      </c>
      <c r="H1906" s="20" t="s">
        <v>1898</v>
      </c>
      <c r="I1906" s="23">
        <f t="shared" si="58"/>
        <v>59.24</v>
      </c>
      <c r="J1906" s="28">
        <f t="shared" si="59"/>
        <v>1</v>
      </c>
    </row>
    <row r="1907" spans="1:10" ht="15.75" customHeight="1" x14ac:dyDescent="0.3">
      <c r="A1907" s="18">
        <v>45060</v>
      </c>
      <c r="B1907" s="19" t="s">
        <v>12</v>
      </c>
      <c r="C1907" s="20" t="s">
        <v>9</v>
      </c>
      <c r="D1907" s="21">
        <v>478.79</v>
      </c>
      <c r="E1907" s="21">
        <v>122.86</v>
      </c>
      <c r="F1907" s="22">
        <v>5</v>
      </c>
      <c r="G1907" s="20" t="s">
        <v>10</v>
      </c>
      <c r="H1907" s="20" t="s">
        <v>1899</v>
      </c>
      <c r="I1907" s="23">
        <f t="shared" si="58"/>
        <v>95.75800000000001</v>
      </c>
      <c r="J1907" s="28">
        <f t="shared" si="59"/>
        <v>1</v>
      </c>
    </row>
    <row r="1908" spans="1:10" ht="15.75" customHeight="1" x14ac:dyDescent="0.3">
      <c r="A1908" s="18">
        <v>45101</v>
      </c>
      <c r="B1908" s="19" t="s">
        <v>8</v>
      </c>
      <c r="C1908" s="20" t="s">
        <v>9</v>
      </c>
      <c r="D1908" s="21">
        <v>92.46</v>
      </c>
      <c r="E1908" s="21">
        <v>22.29</v>
      </c>
      <c r="F1908" s="22">
        <v>2</v>
      </c>
      <c r="G1908" s="20" t="s">
        <v>17</v>
      </c>
      <c r="H1908" s="20" t="s">
        <v>1900</v>
      </c>
      <c r="I1908" s="23">
        <f t="shared" si="58"/>
        <v>46.23</v>
      </c>
      <c r="J1908" s="28">
        <f t="shared" si="59"/>
        <v>0</v>
      </c>
    </row>
    <row r="1909" spans="1:10" ht="15.75" customHeight="1" x14ac:dyDescent="0.3">
      <c r="A1909" s="18">
        <v>45176</v>
      </c>
      <c r="B1909" s="19" t="s">
        <v>8</v>
      </c>
      <c r="C1909" s="20" t="s">
        <v>13</v>
      </c>
      <c r="D1909" s="21">
        <v>485.5</v>
      </c>
      <c r="E1909" s="21">
        <v>405.25</v>
      </c>
      <c r="F1909" s="22">
        <v>14</v>
      </c>
      <c r="G1909" s="20" t="s">
        <v>10</v>
      </c>
      <c r="H1909" s="20" t="s">
        <v>1901</v>
      </c>
      <c r="I1909" s="23">
        <f t="shared" si="58"/>
        <v>34.678571428571431</v>
      </c>
      <c r="J1909" s="28">
        <f t="shared" si="59"/>
        <v>1</v>
      </c>
    </row>
    <row r="1910" spans="1:10" ht="15.75" customHeight="1" x14ac:dyDescent="0.3">
      <c r="A1910" s="18">
        <v>44993</v>
      </c>
      <c r="B1910" s="19" t="s">
        <v>21</v>
      </c>
      <c r="C1910" s="20" t="s">
        <v>23</v>
      </c>
      <c r="D1910" s="21">
        <v>236.17</v>
      </c>
      <c r="E1910" s="21">
        <v>151.35</v>
      </c>
      <c r="F1910" s="22">
        <v>3</v>
      </c>
      <c r="G1910" s="20" t="s">
        <v>10</v>
      </c>
      <c r="H1910" s="20" t="s">
        <v>1902</v>
      </c>
      <c r="I1910" s="23">
        <f t="shared" si="58"/>
        <v>78.723333333333329</v>
      </c>
      <c r="J1910" s="28">
        <f t="shared" si="59"/>
        <v>1</v>
      </c>
    </row>
    <row r="1911" spans="1:10" ht="15.75" customHeight="1" x14ac:dyDescent="0.3">
      <c r="A1911" s="18">
        <v>45006</v>
      </c>
      <c r="B1911" s="19" t="s">
        <v>8</v>
      </c>
      <c r="C1911" s="20" t="s">
        <v>38</v>
      </c>
      <c r="D1911" s="21">
        <v>393.95</v>
      </c>
      <c r="E1911" s="21">
        <v>96.46</v>
      </c>
      <c r="F1911" s="22">
        <v>4</v>
      </c>
      <c r="G1911" s="20" t="s">
        <v>10</v>
      </c>
      <c r="H1911" s="20" t="s">
        <v>1903</v>
      </c>
      <c r="I1911" s="23">
        <f t="shared" si="58"/>
        <v>98.487499999999997</v>
      </c>
      <c r="J1911" s="28">
        <f t="shared" si="59"/>
        <v>1</v>
      </c>
    </row>
    <row r="1912" spans="1:10" ht="15.75" customHeight="1" x14ac:dyDescent="0.3">
      <c r="A1912" s="18">
        <v>45098</v>
      </c>
      <c r="B1912" s="19" t="s">
        <v>12</v>
      </c>
      <c r="C1912" s="20" t="s">
        <v>16</v>
      </c>
      <c r="D1912" s="21">
        <v>362.19</v>
      </c>
      <c r="E1912" s="21">
        <v>193.81</v>
      </c>
      <c r="F1912" s="22">
        <v>21</v>
      </c>
      <c r="G1912" s="20" t="s">
        <v>10</v>
      </c>
      <c r="H1912" s="20" t="s">
        <v>1904</v>
      </c>
      <c r="I1912" s="23">
        <f t="shared" si="58"/>
        <v>17.247142857142858</v>
      </c>
      <c r="J1912" s="28">
        <f t="shared" si="59"/>
        <v>1</v>
      </c>
    </row>
    <row r="1913" spans="1:10" ht="15.75" customHeight="1" x14ac:dyDescent="0.3">
      <c r="A1913" s="18">
        <v>45042</v>
      </c>
      <c r="B1913" s="19" t="s">
        <v>15</v>
      </c>
      <c r="C1913" s="20" t="s">
        <v>38</v>
      </c>
      <c r="D1913" s="21">
        <v>88.99</v>
      </c>
      <c r="E1913" s="21">
        <v>37.380000000000003</v>
      </c>
      <c r="F1913" s="22">
        <v>1</v>
      </c>
      <c r="G1913" s="20" t="s">
        <v>10</v>
      </c>
      <c r="H1913" s="20" t="s">
        <v>1905</v>
      </c>
      <c r="I1913" s="23">
        <f t="shared" si="58"/>
        <v>88.99</v>
      </c>
      <c r="J1913" s="28">
        <f t="shared" si="59"/>
        <v>1</v>
      </c>
    </row>
    <row r="1914" spans="1:10" ht="15.75" customHeight="1" x14ac:dyDescent="0.3">
      <c r="A1914" s="18">
        <v>45229</v>
      </c>
      <c r="B1914" s="19" t="s">
        <v>8</v>
      </c>
      <c r="C1914" s="20" t="s">
        <v>16</v>
      </c>
      <c r="D1914" s="21">
        <v>432.37</v>
      </c>
      <c r="E1914" s="21">
        <v>282.45999999999998</v>
      </c>
      <c r="F1914" s="22">
        <v>14</v>
      </c>
      <c r="G1914" s="20" t="s">
        <v>10</v>
      </c>
      <c r="H1914" s="20" t="s">
        <v>1906</v>
      </c>
      <c r="I1914" s="23">
        <f t="shared" si="58"/>
        <v>30.883571428571429</v>
      </c>
      <c r="J1914" s="28">
        <f t="shared" si="59"/>
        <v>1</v>
      </c>
    </row>
    <row r="1915" spans="1:10" ht="15.75" customHeight="1" x14ac:dyDescent="0.3">
      <c r="A1915" s="18">
        <v>44963</v>
      </c>
      <c r="B1915" s="19" t="s">
        <v>15</v>
      </c>
      <c r="C1915" s="20" t="s">
        <v>9</v>
      </c>
      <c r="D1915" s="21">
        <v>26.66</v>
      </c>
      <c r="E1915" s="21">
        <v>8.07</v>
      </c>
      <c r="F1915" s="22">
        <v>2</v>
      </c>
      <c r="G1915" s="20" t="s">
        <v>10</v>
      </c>
      <c r="H1915" s="20" t="s">
        <v>1907</v>
      </c>
      <c r="I1915" s="23">
        <f t="shared" si="58"/>
        <v>13.33</v>
      </c>
      <c r="J1915" s="28">
        <f t="shared" si="59"/>
        <v>1</v>
      </c>
    </row>
    <row r="1916" spans="1:10" ht="15.75" customHeight="1" x14ac:dyDescent="0.3">
      <c r="A1916" s="18">
        <v>45237</v>
      </c>
      <c r="B1916" s="19" t="s">
        <v>15</v>
      </c>
      <c r="C1916" s="20" t="s">
        <v>38</v>
      </c>
      <c r="D1916" s="21">
        <v>177.44</v>
      </c>
      <c r="E1916" s="21">
        <v>90.4</v>
      </c>
      <c r="F1916" s="22">
        <v>2</v>
      </c>
      <c r="G1916" s="20" t="s">
        <v>17</v>
      </c>
      <c r="H1916" s="20" t="s">
        <v>1908</v>
      </c>
      <c r="I1916" s="23">
        <f t="shared" si="58"/>
        <v>88.72</v>
      </c>
      <c r="J1916" s="28">
        <f t="shared" si="59"/>
        <v>0</v>
      </c>
    </row>
    <row r="1917" spans="1:10" ht="15.75" customHeight="1" x14ac:dyDescent="0.3">
      <c r="A1917" s="18">
        <v>45219</v>
      </c>
      <c r="B1917" s="19" t="s">
        <v>15</v>
      </c>
      <c r="C1917" s="20" t="s">
        <v>13</v>
      </c>
      <c r="D1917" s="21">
        <v>432.44</v>
      </c>
      <c r="E1917" s="21">
        <v>104.31</v>
      </c>
      <c r="F1917" s="22">
        <v>5</v>
      </c>
      <c r="G1917" s="20" t="s">
        <v>17</v>
      </c>
      <c r="H1917" s="20" t="s">
        <v>1909</v>
      </c>
      <c r="I1917" s="23">
        <f t="shared" si="58"/>
        <v>86.488</v>
      </c>
      <c r="J1917" s="28">
        <f t="shared" si="59"/>
        <v>0</v>
      </c>
    </row>
    <row r="1918" spans="1:10" ht="15.75" customHeight="1" x14ac:dyDescent="0.3">
      <c r="A1918" s="18">
        <v>45193</v>
      </c>
      <c r="B1918" s="19" t="s">
        <v>15</v>
      </c>
      <c r="C1918" s="20" t="s">
        <v>13</v>
      </c>
      <c r="D1918" s="21">
        <v>84.16</v>
      </c>
      <c r="E1918" s="21">
        <v>54.17</v>
      </c>
      <c r="F1918" s="22">
        <v>1</v>
      </c>
      <c r="G1918" s="20" t="s">
        <v>17</v>
      </c>
      <c r="H1918" s="20" t="s">
        <v>1910</v>
      </c>
      <c r="I1918" s="23">
        <f t="shared" si="58"/>
        <v>84.16</v>
      </c>
      <c r="J1918" s="28">
        <f t="shared" si="59"/>
        <v>0</v>
      </c>
    </row>
    <row r="1919" spans="1:10" ht="15.75" customHeight="1" x14ac:dyDescent="0.3">
      <c r="A1919" s="18">
        <v>45244</v>
      </c>
      <c r="B1919" s="19" t="s">
        <v>8</v>
      </c>
      <c r="C1919" s="20" t="s">
        <v>26</v>
      </c>
      <c r="D1919" s="21">
        <v>377.5</v>
      </c>
      <c r="E1919" s="21">
        <v>150.47999999999999</v>
      </c>
      <c r="F1919" s="22">
        <v>5</v>
      </c>
      <c r="G1919" s="20" t="s">
        <v>10</v>
      </c>
      <c r="H1919" s="20" t="s">
        <v>1911</v>
      </c>
      <c r="I1919" s="23">
        <f t="shared" si="58"/>
        <v>75.5</v>
      </c>
      <c r="J1919" s="28">
        <f t="shared" si="59"/>
        <v>1</v>
      </c>
    </row>
    <row r="1920" spans="1:10" ht="15.75" customHeight="1" x14ac:dyDescent="0.3">
      <c r="A1920" s="18">
        <v>45276</v>
      </c>
      <c r="B1920" s="19" t="s">
        <v>8</v>
      </c>
      <c r="C1920" s="20" t="s">
        <v>9</v>
      </c>
      <c r="D1920" s="21">
        <v>499.48</v>
      </c>
      <c r="E1920" s="21">
        <v>468.99</v>
      </c>
      <c r="F1920" s="22">
        <v>9</v>
      </c>
      <c r="G1920" s="20" t="s">
        <v>10</v>
      </c>
      <c r="H1920" s="20" t="s">
        <v>1912</v>
      </c>
      <c r="I1920" s="23">
        <f t="shared" si="58"/>
        <v>55.497777777777777</v>
      </c>
      <c r="J1920" s="28">
        <f t="shared" si="59"/>
        <v>1</v>
      </c>
    </row>
    <row r="1921" spans="1:10" ht="15.75" customHeight="1" x14ac:dyDescent="0.3">
      <c r="A1921" s="18">
        <v>45280</v>
      </c>
      <c r="B1921" s="19" t="s">
        <v>15</v>
      </c>
      <c r="C1921" s="20" t="s">
        <v>9</v>
      </c>
      <c r="D1921" s="21">
        <v>139.27000000000001</v>
      </c>
      <c r="E1921" s="21">
        <v>50.26</v>
      </c>
      <c r="F1921" s="22">
        <v>1</v>
      </c>
      <c r="G1921" s="20" t="s">
        <v>10</v>
      </c>
      <c r="H1921" s="20" t="s">
        <v>1913</v>
      </c>
      <c r="I1921" s="23">
        <f t="shared" si="58"/>
        <v>139.27000000000001</v>
      </c>
      <c r="J1921" s="28">
        <f t="shared" si="59"/>
        <v>1</v>
      </c>
    </row>
    <row r="1922" spans="1:10" ht="15.75" customHeight="1" x14ac:dyDescent="0.3">
      <c r="A1922" s="18">
        <v>45200</v>
      </c>
      <c r="B1922" s="19" t="s">
        <v>15</v>
      </c>
      <c r="C1922" s="20" t="s">
        <v>23</v>
      </c>
      <c r="D1922" s="21">
        <v>16.07</v>
      </c>
      <c r="E1922" s="21">
        <v>14.11</v>
      </c>
      <c r="F1922" s="22">
        <v>0</v>
      </c>
      <c r="G1922" s="20" t="s">
        <v>17</v>
      </c>
      <c r="H1922" s="20" t="s">
        <v>1914</v>
      </c>
      <c r="I1922" s="23">
        <f t="shared" ref="I1922:I1985" si="60">IF(F1922=0, 0, D1922/F1922)</f>
        <v>0</v>
      </c>
      <c r="J1922" s="28">
        <f t="shared" si="59"/>
        <v>0</v>
      </c>
    </row>
    <row r="1923" spans="1:10" ht="15.75" customHeight="1" x14ac:dyDescent="0.3">
      <c r="A1923" s="18">
        <v>45025</v>
      </c>
      <c r="B1923" s="19" t="s">
        <v>8</v>
      </c>
      <c r="C1923" s="20" t="s">
        <v>13</v>
      </c>
      <c r="D1923" s="21">
        <v>296.95999999999998</v>
      </c>
      <c r="E1923" s="21">
        <v>148.93</v>
      </c>
      <c r="F1923" s="22">
        <v>5</v>
      </c>
      <c r="G1923" s="20" t="s">
        <v>10</v>
      </c>
      <c r="H1923" s="20" t="s">
        <v>1915</v>
      </c>
      <c r="I1923" s="23">
        <f t="shared" si="60"/>
        <v>59.391999999999996</v>
      </c>
      <c r="J1923" s="28">
        <f t="shared" ref="J1923:J1986" si="61">IF(G1923="Returning", 1, 0)</f>
        <v>1</v>
      </c>
    </row>
    <row r="1924" spans="1:10" ht="15.75" customHeight="1" x14ac:dyDescent="0.3">
      <c r="A1924" s="18">
        <v>45282</v>
      </c>
      <c r="B1924" s="19" t="s">
        <v>15</v>
      </c>
      <c r="C1924" s="20" t="s">
        <v>16</v>
      </c>
      <c r="D1924" s="21">
        <v>141.43</v>
      </c>
      <c r="E1924" s="21">
        <v>134.72999999999999</v>
      </c>
      <c r="F1924" s="22">
        <v>7</v>
      </c>
      <c r="G1924" s="20" t="s">
        <v>17</v>
      </c>
      <c r="H1924" s="20" t="s">
        <v>1916</v>
      </c>
      <c r="I1924" s="23">
        <f t="shared" si="60"/>
        <v>20.204285714285714</v>
      </c>
      <c r="J1924" s="28">
        <f t="shared" si="61"/>
        <v>0</v>
      </c>
    </row>
    <row r="1925" spans="1:10" ht="15.75" customHeight="1" x14ac:dyDescent="0.3">
      <c r="A1925" s="18">
        <v>45001</v>
      </c>
      <c r="B1925" s="19" t="s">
        <v>8</v>
      </c>
      <c r="C1925" s="20" t="s">
        <v>23</v>
      </c>
      <c r="D1925" s="21">
        <v>274.43</v>
      </c>
      <c r="E1925" s="21">
        <v>208.99</v>
      </c>
      <c r="F1925" s="22">
        <v>2</v>
      </c>
      <c r="G1925" s="20" t="s">
        <v>17</v>
      </c>
      <c r="H1925" s="20" t="s">
        <v>1917</v>
      </c>
      <c r="I1925" s="23">
        <f t="shared" si="60"/>
        <v>137.215</v>
      </c>
      <c r="J1925" s="28">
        <f t="shared" si="61"/>
        <v>0</v>
      </c>
    </row>
    <row r="1926" spans="1:10" ht="15.75" customHeight="1" x14ac:dyDescent="0.3">
      <c r="A1926" s="18">
        <v>45101</v>
      </c>
      <c r="B1926" s="19" t="s">
        <v>12</v>
      </c>
      <c r="C1926" s="20" t="s">
        <v>23</v>
      </c>
      <c r="D1926" s="21">
        <v>91.78</v>
      </c>
      <c r="E1926" s="21">
        <v>30.75</v>
      </c>
      <c r="F1926" s="22">
        <v>0</v>
      </c>
      <c r="G1926" s="20" t="s">
        <v>10</v>
      </c>
      <c r="H1926" s="20" t="s">
        <v>1918</v>
      </c>
      <c r="I1926" s="23">
        <f t="shared" si="60"/>
        <v>0</v>
      </c>
      <c r="J1926" s="28">
        <f t="shared" si="61"/>
        <v>1</v>
      </c>
    </row>
    <row r="1927" spans="1:10" ht="15.75" customHeight="1" x14ac:dyDescent="0.3">
      <c r="A1927" s="18">
        <v>45173</v>
      </c>
      <c r="B1927" s="19" t="s">
        <v>15</v>
      </c>
      <c r="C1927" s="20" t="s">
        <v>38</v>
      </c>
      <c r="D1927" s="21">
        <v>364.43</v>
      </c>
      <c r="E1927" s="21">
        <v>87.38</v>
      </c>
      <c r="F1927" s="22">
        <v>10</v>
      </c>
      <c r="G1927" s="20" t="s">
        <v>10</v>
      </c>
      <c r="H1927" s="20" t="s">
        <v>1919</v>
      </c>
      <c r="I1927" s="23">
        <f t="shared" si="60"/>
        <v>36.442999999999998</v>
      </c>
      <c r="J1927" s="28">
        <f t="shared" si="61"/>
        <v>1</v>
      </c>
    </row>
    <row r="1928" spans="1:10" ht="15.75" customHeight="1" x14ac:dyDescent="0.3">
      <c r="A1928" s="18">
        <v>45119</v>
      </c>
      <c r="B1928" s="19" t="s">
        <v>21</v>
      </c>
      <c r="C1928" s="20" t="s">
        <v>26</v>
      </c>
      <c r="D1928" s="21">
        <v>121.93</v>
      </c>
      <c r="E1928" s="21">
        <v>68.09</v>
      </c>
      <c r="F1928" s="22">
        <v>1</v>
      </c>
      <c r="G1928" s="20" t="s">
        <v>17</v>
      </c>
      <c r="H1928" s="20" t="s">
        <v>1920</v>
      </c>
      <c r="I1928" s="23">
        <f t="shared" si="60"/>
        <v>121.93</v>
      </c>
      <c r="J1928" s="28">
        <f t="shared" si="61"/>
        <v>0</v>
      </c>
    </row>
    <row r="1929" spans="1:10" ht="15.75" customHeight="1" x14ac:dyDescent="0.3">
      <c r="A1929" s="18">
        <v>45037</v>
      </c>
      <c r="B1929" s="19" t="s">
        <v>15</v>
      </c>
      <c r="C1929" s="20" t="s">
        <v>23</v>
      </c>
      <c r="D1929" s="21">
        <v>332.62</v>
      </c>
      <c r="E1929" s="21">
        <v>214.67</v>
      </c>
      <c r="F1929" s="22">
        <v>20</v>
      </c>
      <c r="G1929" s="20" t="s">
        <v>10</v>
      </c>
      <c r="H1929" s="20" t="s">
        <v>1921</v>
      </c>
      <c r="I1929" s="23">
        <f t="shared" si="60"/>
        <v>16.631</v>
      </c>
      <c r="J1929" s="28">
        <f t="shared" si="61"/>
        <v>1</v>
      </c>
    </row>
    <row r="1930" spans="1:10" ht="15.75" customHeight="1" x14ac:dyDescent="0.3">
      <c r="A1930" s="18">
        <v>45235</v>
      </c>
      <c r="B1930" s="19" t="s">
        <v>15</v>
      </c>
      <c r="C1930" s="20" t="s">
        <v>26</v>
      </c>
      <c r="D1930" s="21">
        <v>261.20999999999998</v>
      </c>
      <c r="E1930" s="21">
        <v>76.819999999999993</v>
      </c>
      <c r="F1930" s="22">
        <v>3</v>
      </c>
      <c r="G1930" s="20" t="s">
        <v>17</v>
      </c>
      <c r="H1930" s="20" t="s">
        <v>1922</v>
      </c>
      <c r="I1930" s="23">
        <f t="shared" si="60"/>
        <v>87.07</v>
      </c>
      <c r="J1930" s="28">
        <f t="shared" si="61"/>
        <v>0</v>
      </c>
    </row>
    <row r="1931" spans="1:10" ht="15.75" customHeight="1" x14ac:dyDescent="0.3">
      <c r="A1931" s="18">
        <v>44969</v>
      </c>
      <c r="B1931" s="19" t="s">
        <v>8</v>
      </c>
      <c r="C1931" s="20" t="s">
        <v>38</v>
      </c>
      <c r="D1931" s="21">
        <v>384.07</v>
      </c>
      <c r="E1931" s="21">
        <v>92.24</v>
      </c>
      <c r="F1931" s="22">
        <v>4</v>
      </c>
      <c r="G1931" s="20" t="s">
        <v>17</v>
      </c>
      <c r="H1931" s="20" t="s">
        <v>1923</v>
      </c>
      <c r="I1931" s="23">
        <f t="shared" si="60"/>
        <v>96.017499999999998</v>
      </c>
      <c r="J1931" s="28">
        <f t="shared" si="61"/>
        <v>0</v>
      </c>
    </row>
    <row r="1932" spans="1:10" ht="15.75" customHeight="1" x14ac:dyDescent="0.3">
      <c r="A1932" s="18">
        <v>45280</v>
      </c>
      <c r="B1932" s="19" t="s">
        <v>21</v>
      </c>
      <c r="C1932" s="20" t="s">
        <v>38</v>
      </c>
      <c r="D1932" s="21">
        <v>222.59</v>
      </c>
      <c r="E1932" s="21">
        <v>92.79</v>
      </c>
      <c r="F1932" s="22">
        <v>2</v>
      </c>
      <c r="G1932" s="20" t="s">
        <v>17</v>
      </c>
      <c r="H1932" s="20" t="s">
        <v>1924</v>
      </c>
      <c r="I1932" s="23">
        <f t="shared" si="60"/>
        <v>111.295</v>
      </c>
      <c r="J1932" s="28">
        <f t="shared" si="61"/>
        <v>0</v>
      </c>
    </row>
    <row r="1933" spans="1:10" ht="15.75" customHeight="1" x14ac:dyDescent="0.3">
      <c r="A1933" s="18">
        <v>45237</v>
      </c>
      <c r="B1933" s="19" t="s">
        <v>15</v>
      </c>
      <c r="C1933" s="20" t="s">
        <v>26</v>
      </c>
      <c r="D1933" s="21">
        <v>60.99</v>
      </c>
      <c r="E1933" s="21">
        <v>26.34</v>
      </c>
      <c r="F1933" s="22">
        <v>0</v>
      </c>
      <c r="G1933" s="20" t="s">
        <v>10</v>
      </c>
      <c r="H1933" s="20" t="s">
        <v>1925</v>
      </c>
      <c r="I1933" s="23">
        <f t="shared" si="60"/>
        <v>0</v>
      </c>
      <c r="J1933" s="28">
        <f t="shared" si="61"/>
        <v>1</v>
      </c>
    </row>
    <row r="1934" spans="1:10" ht="15.75" customHeight="1" x14ac:dyDescent="0.3">
      <c r="A1934" s="18">
        <v>45251</v>
      </c>
      <c r="B1934" s="19" t="s">
        <v>21</v>
      </c>
      <c r="C1934" s="20" t="s">
        <v>9</v>
      </c>
      <c r="D1934" s="21">
        <v>414.49</v>
      </c>
      <c r="E1934" s="21">
        <v>90.54</v>
      </c>
      <c r="F1934" s="22">
        <v>5</v>
      </c>
      <c r="G1934" s="20" t="s">
        <v>10</v>
      </c>
      <c r="H1934" s="20" t="s">
        <v>1926</v>
      </c>
      <c r="I1934" s="23">
        <f t="shared" si="60"/>
        <v>82.897999999999996</v>
      </c>
      <c r="J1934" s="28">
        <f t="shared" si="61"/>
        <v>1</v>
      </c>
    </row>
    <row r="1935" spans="1:10" ht="15.75" customHeight="1" x14ac:dyDescent="0.3">
      <c r="A1935" s="18">
        <v>44991</v>
      </c>
      <c r="B1935" s="19" t="s">
        <v>21</v>
      </c>
      <c r="C1935" s="20" t="s">
        <v>23</v>
      </c>
      <c r="D1935" s="21">
        <v>250.36</v>
      </c>
      <c r="E1935" s="21">
        <v>120.34</v>
      </c>
      <c r="F1935" s="22">
        <v>5</v>
      </c>
      <c r="G1935" s="20" t="s">
        <v>17</v>
      </c>
      <c r="H1935" s="20" t="s">
        <v>1927</v>
      </c>
      <c r="I1935" s="23">
        <f t="shared" si="60"/>
        <v>50.072000000000003</v>
      </c>
      <c r="J1935" s="28">
        <f t="shared" si="61"/>
        <v>0</v>
      </c>
    </row>
    <row r="1936" spans="1:10" ht="15.75" customHeight="1" x14ac:dyDescent="0.3">
      <c r="A1936" s="18">
        <v>44938</v>
      </c>
      <c r="B1936" s="19" t="s">
        <v>12</v>
      </c>
      <c r="C1936" s="20" t="s">
        <v>23</v>
      </c>
      <c r="D1936" s="21">
        <v>487.58</v>
      </c>
      <c r="E1936" s="21">
        <v>139.44</v>
      </c>
      <c r="F1936" s="22">
        <v>11</v>
      </c>
      <c r="G1936" s="20" t="s">
        <v>10</v>
      </c>
      <c r="H1936" s="20" t="s">
        <v>1928</v>
      </c>
      <c r="I1936" s="23">
        <f t="shared" si="60"/>
        <v>44.325454545454541</v>
      </c>
      <c r="J1936" s="28">
        <f t="shared" si="61"/>
        <v>1</v>
      </c>
    </row>
    <row r="1937" spans="1:10" ht="15.75" customHeight="1" x14ac:dyDescent="0.3">
      <c r="A1937" s="18">
        <v>45198</v>
      </c>
      <c r="B1937" s="19" t="s">
        <v>8</v>
      </c>
      <c r="C1937" s="20" t="s">
        <v>13</v>
      </c>
      <c r="D1937" s="21">
        <v>341.42</v>
      </c>
      <c r="E1937" s="21">
        <v>155.87</v>
      </c>
      <c r="F1937" s="22">
        <v>4</v>
      </c>
      <c r="G1937" s="20" t="s">
        <v>17</v>
      </c>
      <c r="H1937" s="20" t="s">
        <v>1929</v>
      </c>
      <c r="I1937" s="23">
        <f t="shared" si="60"/>
        <v>85.355000000000004</v>
      </c>
      <c r="J1937" s="28">
        <f t="shared" si="61"/>
        <v>0</v>
      </c>
    </row>
    <row r="1938" spans="1:10" ht="15.75" customHeight="1" x14ac:dyDescent="0.3">
      <c r="A1938" s="18">
        <v>45263</v>
      </c>
      <c r="B1938" s="19" t="s">
        <v>12</v>
      </c>
      <c r="C1938" s="20" t="s">
        <v>9</v>
      </c>
      <c r="D1938" s="21">
        <v>190.67</v>
      </c>
      <c r="E1938" s="21">
        <v>40.299999999999997</v>
      </c>
      <c r="F1938" s="22">
        <v>3</v>
      </c>
      <c r="G1938" s="20" t="s">
        <v>17</v>
      </c>
      <c r="H1938" s="20" t="s">
        <v>1930</v>
      </c>
      <c r="I1938" s="23">
        <f t="shared" si="60"/>
        <v>63.556666666666665</v>
      </c>
      <c r="J1938" s="28">
        <f t="shared" si="61"/>
        <v>0</v>
      </c>
    </row>
    <row r="1939" spans="1:10" ht="15.75" customHeight="1" x14ac:dyDescent="0.3">
      <c r="A1939" s="18">
        <v>45017</v>
      </c>
      <c r="B1939" s="19" t="s">
        <v>21</v>
      </c>
      <c r="C1939" s="20" t="s">
        <v>38</v>
      </c>
      <c r="D1939" s="21">
        <v>104.47</v>
      </c>
      <c r="E1939" s="21">
        <v>28.87</v>
      </c>
      <c r="F1939" s="22">
        <v>3</v>
      </c>
      <c r="G1939" s="20" t="s">
        <v>10</v>
      </c>
      <c r="H1939" s="20" t="s">
        <v>1931</v>
      </c>
      <c r="I1939" s="23">
        <f t="shared" si="60"/>
        <v>34.823333333333331</v>
      </c>
      <c r="J1939" s="28">
        <f t="shared" si="61"/>
        <v>1</v>
      </c>
    </row>
    <row r="1940" spans="1:10" ht="15.75" customHeight="1" x14ac:dyDescent="0.3">
      <c r="A1940" s="18">
        <v>45148</v>
      </c>
      <c r="B1940" s="19" t="s">
        <v>12</v>
      </c>
      <c r="C1940" s="20" t="s">
        <v>23</v>
      </c>
      <c r="D1940" s="21">
        <v>240.11</v>
      </c>
      <c r="E1940" s="21">
        <v>70.319999999999993</v>
      </c>
      <c r="F1940" s="22">
        <v>2</v>
      </c>
      <c r="G1940" s="20" t="s">
        <v>17</v>
      </c>
      <c r="H1940" s="20" t="s">
        <v>1932</v>
      </c>
      <c r="I1940" s="23">
        <f t="shared" si="60"/>
        <v>120.05500000000001</v>
      </c>
      <c r="J1940" s="28">
        <f t="shared" si="61"/>
        <v>0</v>
      </c>
    </row>
    <row r="1941" spans="1:10" ht="15.75" customHeight="1" x14ac:dyDescent="0.3">
      <c r="A1941" s="18">
        <v>45017</v>
      </c>
      <c r="B1941" s="19" t="s">
        <v>21</v>
      </c>
      <c r="C1941" s="20" t="s">
        <v>26</v>
      </c>
      <c r="D1941" s="21">
        <v>448.53</v>
      </c>
      <c r="E1941" s="21">
        <v>226.69</v>
      </c>
      <c r="F1941" s="22">
        <v>35</v>
      </c>
      <c r="G1941" s="20" t="s">
        <v>10</v>
      </c>
      <c r="H1941" s="20" t="s">
        <v>1933</v>
      </c>
      <c r="I1941" s="23">
        <f t="shared" si="60"/>
        <v>12.815142857142856</v>
      </c>
      <c r="J1941" s="28">
        <f t="shared" si="61"/>
        <v>1</v>
      </c>
    </row>
    <row r="1942" spans="1:10" ht="15.75" customHeight="1" x14ac:dyDescent="0.3">
      <c r="A1942" s="18">
        <v>45210</v>
      </c>
      <c r="B1942" s="19" t="s">
        <v>12</v>
      </c>
      <c r="C1942" s="20" t="s">
        <v>13</v>
      </c>
      <c r="D1942" s="21">
        <v>198.54</v>
      </c>
      <c r="E1942" s="21">
        <v>41.53</v>
      </c>
      <c r="F1942" s="22">
        <v>7</v>
      </c>
      <c r="G1942" s="20" t="s">
        <v>10</v>
      </c>
      <c r="H1942" s="20" t="s">
        <v>1934</v>
      </c>
      <c r="I1942" s="23">
        <f t="shared" si="60"/>
        <v>28.362857142857141</v>
      </c>
      <c r="J1942" s="28">
        <f t="shared" si="61"/>
        <v>1</v>
      </c>
    </row>
    <row r="1943" spans="1:10" ht="15.75" customHeight="1" x14ac:dyDescent="0.3">
      <c r="A1943" s="18">
        <v>44934</v>
      </c>
      <c r="B1943" s="19" t="s">
        <v>8</v>
      </c>
      <c r="C1943" s="20" t="s">
        <v>13</v>
      </c>
      <c r="D1943" s="21">
        <v>133.91999999999999</v>
      </c>
      <c r="E1943" s="21">
        <v>45.62</v>
      </c>
      <c r="F1943" s="22">
        <v>1</v>
      </c>
      <c r="G1943" s="20" t="s">
        <v>17</v>
      </c>
      <c r="H1943" s="20" t="s">
        <v>1935</v>
      </c>
      <c r="I1943" s="23">
        <f t="shared" si="60"/>
        <v>133.91999999999999</v>
      </c>
      <c r="J1943" s="28">
        <f t="shared" si="61"/>
        <v>0</v>
      </c>
    </row>
    <row r="1944" spans="1:10" ht="15.75" customHeight="1" x14ac:dyDescent="0.3">
      <c r="A1944" s="18">
        <v>45153</v>
      </c>
      <c r="B1944" s="19" t="s">
        <v>12</v>
      </c>
      <c r="C1944" s="20" t="s">
        <v>16</v>
      </c>
      <c r="D1944" s="21">
        <v>499.21</v>
      </c>
      <c r="E1944" s="21">
        <v>112.29</v>
      </c>
      <c r="F1944" s="22">
        <v>5</v>
      </c>
      <c r="G1944" s="20" t="s">
        <v>17</v>
      </c>
      <c r="H1944" s="20" t="s">
        <v>1936</v>
      </c>
      <c r="I1944" s="23">
        <f t="shared" si="60"/>
        <v>99.841999999999999</v>
      </c>
      <c r="J1944" s="28">
        <f t="shared" si="61"/>
        <v>0</v>
      </c>
    </row>
    <row r="1945" spans="1:10" ht="15.75" customHeight="1" x14ac:dyDescent="0.3">
      <c r="A1945" s="18">
        <v>45011</v>
      </c>
      <c r="B1945" s="19" t="s">
        <v>21</v>
      </c>
      <c r="C1945" s="20" t="s">
        <v>26</v>
      </c>
      <c r="D1945" s="21">
        <v>85.46</v>
      </c>
      <c r="E1945" s="21">
        <v>24.14</v>
      </c>
      <c r="F1945" s="22">
        <v>1</v>
      </c>
      <c r="G1945" s="20" t="s">
        <v>10</v>
      </c>
      <c r="H1945" s="20" t="s">
        <v>1937</v>
      </c>
      <c r="I1945" s="23">
        <f t="shared" si="60"/>
        <v>85.46</v>
      </c>
      <c r="J1945" s="28">
        <f t="shared" si="61"/>
        <v>1</v>
      </c>
    </row>
    <row r="1946" spans="1:10" ht="15.75" customHeight="1" x14ac:dyDescent="0.3">
      <c r="A1946" s="18">
        <v>45247</v>
      </c>
      <c r="B1946" s="19" t="s">
        <v>15</v>
      </c>
      <c r="C1946" s="20" t="s">
        <v>26</v>
      </c>
      <c r="D1946" s="21">
        <v>460.17</v>
      </c>
      <c r="E1946" s="21">
        <v>127.45</v>
      </c>
      <c r="F1946" s="22">
        <v>10</v>
      </c>
      <c r="G1946" s="20" t="s">
        <v>10</v>
      </c>
      <c r="H1946" s="20" t="s">
        <v>1938</v>
      </c>
      <c r="I1946" s="23">
        <f t="shared" si="60"/>
        <v>46.017000000000003</v>
      </c>
      <c r="J1946" s="28">
        <f t="shared" si="61"/>
        <v>1</v>
      </c>
    </row>
    <row r="1947" spans="1:10" ht="15.75" customHeight="1" x14ac:dyDescent="0.3">
      <c r="A1947" s="18">
        <v>45077</v>
      </c>
      <c r="B1947" s="19" t="s">
        <v>21</v>
      </c>
      <c r="C1947" s="20" t="s">
        <v>16</v>
      </c>
      <c r="D1947" s="21">
        <v>70.41</v>
      </c>
      <c r="E1947" s="21">
        <v>26.93</v>
      </c>
      <c r="F1947" s="22">
        <v>0</v>
      </c>
      <c r="G1947" s="20" t="s">
        <v>17</v>
      </c>
      <c r="H1947" s="20" t="s">
        <v>1939</v>
      </c>
      <c r="I1947" s="23">
        <f t="shared" si="60"/>
        <v>0</v>
      </c>
      <c r="J1947" s="28">
        <f t="shared" si="61"/>
        <v>0</v>
      </c>
    </row>
    <row r="1948" spans="1:10" ht="15.75" customHeight="1" x14ac:dyDescent="0.3">
      <c r="A1948" s="18">
        <v>44964</v>
      </c>
      <c r="B1948" s="19" t="s">
        <v>15</v>
      </c>
      <c r="C1948" s="20" t="s">
        <v>23</v>
      </c>
      <c r="D1948" s="21">
        <v>467.42</v>
      </c>
      <c r="E1948" s="21">
        <v>172.07</v>
      </c>
      <c r="F1948" s="22">
        <v>6</v>
      </c>
      <c r="G1948" s="20" t="s">
        <v>10</v>
      </c>
      <c r="H1948" s="20" t="s">
        <v>1940</v>
      </c>
      <c r="I1948" s="23">
        <f t="shared" si="60"/>
        <v>77.903333333333336</v>
      </c>
      <c r="J1948" s="28">
        <f t="shared" si="61"/>
        <v>1</v>
      </c>
    </row>
    <row r="1949" spans="1:10" ht="15.75" customHeight="1" x14ac:dyDescent="0.3">
      <c r="A1949" s="18">
        <v>44963</v>
      </c>
      <c r="B1949" s="19" t="s">
        <v>15</v>
      </c>
      <c r="C1949" s="20" t="s">
        <v>9</v>
      </c>
      <c r="D1949" s="21">
        <v>436.39</v>
      </c>
      <c r="E1949" s="21">
        <v>131.88999999999999</v>
      </c>
      <c r="F1949" s="22">
        <v>40</v>
      </c>
      <c r="G1949" s="20" t="s">
        <v>10</v>
      </c>
      <c r="H1949" s="20" t="s">
        <v>1482</v>
      </c>
      <c r="I1949" s="23">
        <f t="shared" si="60"/>
        <v>10.909749999999999</v>
      </c>
      <c r="J1949" s="28">
        <f t="shared" si="61"/>
        <v>1</v>
      </c>
    </row>
    <row r="1950" spans="1:10" ht="15.75" customHeight="1" x14ac:dyDescent="0.3">
      <c r="A1950" s="18">
        <v>44986</v>
      </c>
      <c r="B1950" s="19" t="s">
        <v>21</v>
      </c>
      <c r="C1950" s="20" t="s">
        <v>13</v>
      </c>
      <c r="D1950" s="21">
        <v>32.840000000000003</v>
      </c>
      <c r="E1950" s="21">
        <v>8.0399999999999991</v>
      </c>
      <c r="F1950" s="22">
        <v>3</v>
      </c>
      <c r="G1950" s="20" t="s">
        <v>17</v>
      </c>
      <c r="H1950" s="20" t="s">
        <v>1941</v>
      </c>
      <c r="I1950" s="23">
        <f t="shared" si="60"/>
        <v>10.946666666666667</v>
      </c>
      <c r="J1950" s="28">
        <f t="shared" si="61"/>
        <v>0</v>
      </c>
    </row>
    <row r="1951" spans="1:10" ht="15.75" customHeight="1" x14ac:dyDescent="0.3">
      <c r="A1951" s="18">
        <v>45180</v>
      </c>
      <c r="B1951" s="19" t="s">
        <v>8</v>
      </c>
      <c r="C1951" s="20" t="s">
        <v>38</v>
      </c>
      <c r="D1951" s="21">
        <v>232.78</v>
      </c>
      <c r="E1951" s="21">
        <v>54.79</v>
      </c>
      <c r="F1951" s="22">
        <v>5</v>
      </c>
      <c r="G1951" s="20" t="s">
        <v>17</v>
      </c>
      <c r="H1951" s="20" t="s">
        <v>1942</v>
      </c>
      <c r="I1951" s="23">
        <f t="shared" si="60"/>
        <v>46.555999999999997</v>
      </c>
      <c r="J1951" s="28">
        <f t="shared" si="61"/>
        <v>0</v>
      </c>
    </row>
    <row r="1952" spans="1:10" ht="15.75" customHeight="1" x14ac:dyDescent="0.3">
      <c r="A1952" s="18">
        <v>44931</v>
      </c>
      <c r="B1952" s="19" t="s">
        <v>12</v>
      </c>
      <c r="C1952" s="20" t="s">
        <v>13</v>
      </c>
      <c r="D1952" s="21">
        <v>226.52</v>
      </c>
      <c r="E1952" s="21">
        <v>125.28</v>
      </c>
      <c r="F1952" s="22">
        <v>8</v>
      </c>
      <c r="G1952" s="20" t="s">
        <v>17</v>
      </c>
      <c r="H1952" s="20" t="s">
        <v>1943</v>
      </c>
      <c r="I1952" s="23">
        <f t="shared" si="60"/>
        <v>28.315000000000001</v>
      </c>
      <c r="J1952" s="28">
        <f t="shared" si="61"/>
        <v>0</v>
      </c>
    </row>
    <row r="1953" spans="1:10" ht="15.75" customHeight="1" x14ac:dyDescent="0.3">
      <c r="A1953" s="18">
        <v>44998</v>
      </c>
      <c r="B1953" s="19" t="s">
        <v>8</v>
      </c>
      <c r="C1953" s="20" t="s">
        <v>23</v>
      </c>
      <c r="D1953" s="21">
        <v>482.08</v>
      </c>
      <c r="E1953" s="21">
        <v>127.33</v>
      </c>
      <c r="F1953" s="22">
        <v>5</v>
      </c>
      <c r="G1953" s="20" t="s">
        <v>17</v>
      </c>
      <c r="H1953" s="20" t="s">
        <v>1944</v>
      </c>
      <c r="I1953" s="23">
        <f t="shared" si="60"/>
        <v>96.415999999999997</v>
      </c>
      <c r="J1953" s="28">
        <f t="shared" si="61"/>
        <v>0</v>
      </c>
    </row>
    <row r="1954" spans="1:10" ht="15.75" customHeight="1" x14ac:dyDescent="0.3">
      <c r="A1954" s="18">
        <v>45189</v>
      </c>
      <c r="B1954" s="19" t="s">
        <v>8</v>
      </c>
      <c r="C1954" s="20" t="s">
        <v>13</v>
      </c>
      <c r="D1954" s="21">
        <v>26.21</v>
      </c>
      <c r="E1954" s="21">
        <v>12.65</v>
      </c>
      <c r="F1954" s="22">
        <v>1</v>
      </c>
      <c r="G1954" s="20" t="s">
        <v>17</v>
      </c>
      <c r="H1954" s="20" t="s">
        <v>1945</v>
      </c>
      <c r="I1954" s="23">
        <f t="shared" si="60"/>
        <v>26.21</v>
      </c>
      <c r="J1954" s="28">
        <f t="shared" si="61"/>
        <v>0</v>
      </c>
    </row>
    <row r="1955" spans="1:10" ht="15.75" customHeight="1" x14ac:dyDescent="0.3">
      <c r="A1955" s="18">
        <v>45276</v>
      </c>
      <c r="B1955" s="19" t="s">
        <v>12</v>
      </c>
      <c r="C1955" s="20" t="s">
        <v>16</v>
      </c>
      <c r="D1955" s="21">
        <v>350.43</v>
      </c>
      <c r="E1955" s="21">
        <v>131.33000000000001</v>
      </c>
      <c r="F1955" s="22">
        <v>5</v>
      </c>
      <c r="G1955" s="20" t="s">
        <v>10</v>
      </c>
      <c r="H1955" s="20" t="s">
        <v>1946</v>
      </c>
      <c r="I1955" s="23">
        <f t="shared" si="60"/>
        <v>70.085999999999999</v>
      </c>
      <c r="J1955" s="28">
        <f t="shared" si="61"/>
        <v>1</v>
      </c>
    </row>
    <row r="1956" spans="1:10" ht="15.75" customHeight="1" x14ac:dyDescent="0.3">
      <c r="A1956" s="18">
        <v>45210</v>
      </c>
      <c r="B1956" s="19" t="s">
        <v>21</v>
      </c>
      <c r="C1956" s="20" t="s">
        <v>13</v>
      </c>
      <c r="D1956" s="21">
        <v>368.97</v>
      </c>
      <c r="E1956" s="21">
        <v>81.05</v>
      </c>
      <c r="F1956" s="22">
        <v>8</v>
      </c>
      <c r="G1956" s="20" t="s">
        <v>10</v>
      </c>
      <c r="H1956" s="20" t="s">
        <v>1947</v>
      </c>
      <c r="I1956" s="23">
        <f t="shared" si="60"/>
        <v>46.121250000000003</v>
      </c>
      <c r="J1956" s="28">
        <f t="shared" si="61"/>
        <v>1</v>
      </c>
    </row>
    <row r="1957" spans="1:10" ht="15.75" customHeight="1" x14ac:dyDescent="0.3">
      <c r="A1957" s="18">
        <v>45161</v>
      </c>
      <c r="B1957" s="19" t="s">
        <v>8</v>
      </c>
      <c r="C1957" s="20" t="s">
        <v>23</v>
      </c>
      <c r="D1957" s="21">
        <v>286.01</v>
      </c>
      <c r="E1957" s="21">
        <v>74.78</v>
      </c>
      <c r="F1957" s="22">
        <v>2</v>
      </c>
      <c r="G1957" s="20" t="s">
        <v>17</v>
      </c>
      <c r="H1957" s="20" t="s">
        <v>1948</v>
      </c>
      <c r="I1957" s="23">
        <f t="shared" si="60"/>
        <v>143.005</v>
      </c>
      <c r="J1957" s="28">
        <f t="shared" si="61"/>
        <v>0</v>
      </c>
    </row>
    <row r="1958" spans="1:10" ht="15.75" customHeight="1" x14ac:dyDescent="0.3">
      <c r="A1958" s="18">
        <v>45225</v>
      </c>
      <c r="B1958" s="19" t="s">
        <v>21</v>
      </c>
      <c r="C1958" s="20" t="s">
        <v>23</v>
      </c>
      <c r="D1958" s="21">
        <v>157.46</v>
      </c>
      <c r="E1958" s="21">
        <v>130.41999999999999</v>
      </c>
      <c r="F1958" s="22">
        <v>4</v>
      </c>
      <c r="G1958" s="20" t="s">
        <v>10</v>
      </c>
      <c r="H1958" s="20" t="s">
        <v>1949</v>
      </c>
      <c r="I1958" s="23">
        <f t="shared" si="60"/>
        <v>39.365000000000002</v>
      </c>
      <c r="J1958" s="28">
        <f t="shared" si="61"/>
        <v>1</v>
      </c>
    </row>
    <row r="1959" spans="1:10" ht="15.75" customHeight="1" x14ac:dyDescent="0.3">
      <c r="A1959" s="18">
        <v>45241</v>
      </c>
      <c r="B1959" s="19" t="s">
        <v>21</v>
      </c>
      <c r="C1959" s="20" t="s">
        <v>38</v>
      </c>
      <c r="D1959" s="21">
        <v>300.18</v>
      </c>
      <c r="E1959" s="21">
        <v>61.05</v>
      </c>
      <c r="F1959" s="22">
        <v>4</v>
      </c>
      <c r="G1959" s="20" t="s">
        <v>17</v>
      </c>
      <c r="H1959" s="20" t="s">
        <v>1950</v>
      </c>
      <c r="I1959" s="23">
        <f t="shared" si="60"/>
        <v>75.045000000000002</v>
      </c>
      <c r="J1959" s="28">
        <f t="shared" si="61"/>
        <v>0</v>
      </c>
    </row>
    <row r="1960" spans="1:10" ht="15.75" customHeight="1" x14ac:dyDescent="0.3">
      <c r="A1960" s="18">
        <v>45092</v>
      </c>
      <c r="B1960" s="19" t="s">
        <v>15</v>
      </c>
      <c r="C1960" s="20" t="s">
        <v>13</v>
      </c>
      <c r="D1960" s="21">
        <v>194.91</v>
      </c>
      <c r="E1960" s="21">
        <v>43.39</v>
      </c>
      <c r="F1960" s="22">
        <v>4</v>
      </c>
      <c r="G1960" s="20" t="s">
        <v>17</v>
      </c>
      <c r="H1960" s="20" t="s">
        <v>1951</v>
      </c>
      <c r="I1960" s="23">
        <f t="shared" si="60"/>
        <v>48.727499999999999</v>
      </c>
      <c r="J1960" s="28">
        <f t="shared" si="61"/>
        <v>0</v>
      </c>
    </row>
    <row r="1961" spans="1:10" ht="15.75" customHeight="1" x14ac:dyDescent="0.3">
      <c r="A1961" s="18">
        <v>44976</v>
      </c>
      <c r="B1961" s="19" t="s">
        <v>8</v>
      </c>
      <c r="C1961" s="20" t="s">
        <v>23</v>
      </c>
      <c r="D1961" s="21">
        <v>292.97000000000003</v>
      </c>
      <c r="E1961" s="21">
        <v>115.5</v>
      </c>
      <c r="F1961" s="22">
        <v>3</v>
      </c>
      <c r="G1961" s="20" t="s">
        <v>17</v>
      </c>
      <c r="H1961" s="20" t="s">
        <v>1952</v>
      </c>
      <c r="I1961" s="23">
        <f t="shared" si="60"/>
        <v>97.65666666666668</v>
      </c>
      <c r="J1961" s="28">
        <f t="shared" si="61"/>
        <v>0</v>
      </c>
    </row>
    <row r="1962" spans="1:10" ht="15.75" customHeight="1" x14ac:dyDescent="0.3">
      <c r="A1962" s="18">
        <v>45158</v>
      </c>
      <c r="B1962" s="19" t="s">
        <v>21</v>
      </c>
      <c r="C1962" s="20" t="s">
        <v>13</v>
      </c>
      <c r="D1962" s="21">
        <v>264.67</v>
      </c>
      <c r="E1962" s="21">
        <v>74.63</v>
      </c>
      <c r="F1962" s="22">
        <v>20</v>
      </c>
      <c r="G1962" s="20" t="s">
        <v>10</v>
      </c>
      <c r="H1962" s="20" t="s">
        <v>1953</v>
      </c>
      <c r="I1962" s="23">
        <f t="shared" si="60"/>
        <v>13.233500000000001</v>
      </c>
      <c r="J1962" s="28">
        <f t="shared" si="61"/>
        <v>1</v>
      </c>
    </row>
    <row r="1963" spans="1:10" ht="15.75" customHeight="1" x14ac:dyDescent="0.3">
      <c r="A1963" s="18">
        <v>45033</v>
      </c>
      <c r="B1963" s="19" t="s">
        <v>12</v>
      </c>
      <c r="C1963" s="20" t="s">
        <v>26</v>
      </c>
      <c r="D1963" s="21">
        <v>370.94</v>
      </c>
      <c r="E1963" s="21">
        <v>108.68</v>
      </c>
      <c r="F1963" s="22">
        <v>27</v>
      </c>
      <c r="G1963" s="20" t="s">
        <v>10</v>
      </c>
      <c r="H1963" s="20" t="s">
        <v>1954</v>
      </c>
      <c r="I1963" s="23">
        <f t="shared" si="60"/>
        <v>13.738518518518518</v>
      </c>
      <c r="J1963" s="28">
        <f t="shared" si="61"/>
        <v>1</v>
      </c>
    </row>
    <row r="1964" spans="1:10" ht="15.75" customHeight="1" x14ac:dyDescent="0.3">
      <c r="A1964" s="18">
        <v>45230</v>
      </c>
      <c r="B1964" s="19" t="s">
        <v>12</v>
      </c>
      <c r="C1964" s="20" t="s">
        <v>26</v>
      </c>
      <c r="D1964" s="21">
        <v>169.13</v>
      </c>
      <c r="E1964" s="21">
        <v>51.76</v>
      </c>
      <c r="F1964" s="22">
        <v>14</v>
      </c>
      <c r="G1964" s="20" t="s">
        <v>10</v>
      </c>
      <c r="H1964" s="20" t="s">
        <v>1955</v>
      </c>
      <c r="I1964" s="23">
        <f t="shared" si="60"/>
        <v>12.080714285714285</v>
      </c>
      <c r="J1964" s="28">
        <f t="shared" si="61"/>
        <v>1</v>
      </c>
    </row>
    <row r="1965" spans="1:10" ht="15.75" customHeight="1" x14ac:dyDescent="0.3">
      <c r="A1965" s="18">
        <v>45222</v>
      </c>
      <c r="B1965" s="19" t="s">
        <v>8</v>
      </c>
      <c r="C1965" s="20" t="s">
        <v>13</v>
      </c>
      <c r="D1965" s="21">
        <v>28.39</v>
      </c>
      <c r="E1965" s="21">
        <v>9.24</v>
      </c>
      <c r="F1965" s="22">
        <v>1</v>
      </c>
      <c r="G1965" s="20" t="s">
        <v>17</v>
      </c>
      <c r="H1965" s="20" t="s">
        <v>1956</v>
      </c>
      <c r="I1965" s="23">
        <f t="shared" si="60"/>
        <v>28.39</v>
      </c>
      <c r="J1965" s="28">
        <f t="shared" si="61"/>
        <v>0</v>
      </c>
    </row>
    <row r="1966" spans="1:10" ht="15.75" customHeight="1" x14ac:dyDescent="0.3">
      <c r="A1966" s="18">
        <v>45006</v>
      </c>
      <c r="B1966" s="19" t="s">
        <v>21</v>
      </c>
      <c r="C1966" s="20" t="s">
        <v>23</v>
      </c>
      <c r="D1966" s="21">
        <v>224.15</v>
      </c>
      <c r="E1966" s="21">
        <v>134.65</v>
      </c>
      <c r="F1966" s="22">
        <v>2</v>
      </c>
      <c r="G1966" s="20" t="s">
        <v>10</v>
      </c>
      <c r="H1966" s="20" t="s">
        <v>1957</v>
      </c>
      <c r="I1966" s="23">
        <f t="shared" si="60"/>
        <v>112.075</v>
      </c>
      <c r="J1966" s="28">
        <f t="shared" si="61"/>
        <v>1</v>
      </c>
    </row>
    <row r="1967" spans="1:10" ht="15.75" customHeight="1" x14ac:dyDescent="0.3">
      <c r="A1967" s="18">
        <v>44996</v>
      </c>
      <c r="B1967" s="19" t="s">
        <v>15</v>
      </c>
      <c r="C1967" s="20" t="s">
        <v>26</v>
      </c>
      <c r="D1967" s="21">
        <v>259.11</v>
      </c>
      <c r="E1967" s="21">
        <v>149.03</v>
      </c>
      <c r="F1967" s="22">
        <v>5</v>
      </c>
      <c r="G1967" s="20" t="s">
        <v>10</v>
      </c>
      <c r="H1967" s="20" t="s">
        <v>1958</v>
      </c>
      <c r="I1967" s="23">
        <f t="shared" si="60"/>
        <v>51.822000000000003</v>
      </c>
      <c r="J1967" s="28">
        <f t="shared" si="61"/>
        <v>1</v>
      </c>
    </row>
    <row r="1968" spans="1:10" ht="15.75" customHeight="1" x14ac:dyDescent="0.3">
      <c r="A1968" s="18">
        <v>45202</v>
      </c>
      <c r="B1968" s="19" t="s">
        <v>15</v>
      </c>
      <c r="C1968" s="20" t="s">
        <v>16</v>
      </c>
      <c r="D1968" s="21">
        <v>107.98</v>
      </c>
      <c r="E1968" s="21">
        <v>78.2</v>
      </c>
      <c r="F1968" s="22">
        <v>3</v>
      </c>
      <c r="G1968" s="20" t="s">
        <v>17</v>
      </c>
      <c r="H1968" s="20" t="s">
        <v>1959</v>
      </c>
      <c r="I1968" s="23">
        <f t="shared" si="60"/>
        <v>35.993333333333332</v>
      </c>
      <c r="J1968" s="28">
        <f t="shared" si="61"/>
        <v>0</v>
      </c>
    </row>
    <row r="1969" spans="1:10" ht="15.75" customHeight="1" x14ac:dyDescent="0.3">
      <c r="A1969" s="18">
        <v>45029</v>
      </c>
      <c r="B1969" s="19" t="s">
        <v>21</v>
      </c>
      <c r="C1969" s="20" t="s">
        <v>23</v>
      </c>
      <c r="D1969" s="21">
        <v>395.08</v>
      </c>
      <c r="E1969" s="21">
        <v>340.05</v>
      </c>
      <c r="F1969" s="22">
        <v>10</v>
      </c>
      <c r="G1969" s="20" t="s">
        <v>17</v>
      </c>
      <c r="H1969" s="20" t="s">
        <v>1960</v>
      </c>
      <c r="I1969" s="23">
        <f t="shared" si="60"/>
        <v>39.507999999999996</v>
      </c>
      <c r="J1969" s="28">
        <f t="shared" si="61"/>
        <v>0</v>
      </c>
    </row>
    <row r="1970" spans="1:10" ht="15.75" customHeight="1" x14ac:dyDescent="0.3">
      <c r="A1970" s="18">
        <v>45036</v>
      </c>
      <c r="B1970" s="19" t="s">
        <v>8</v>
      </c>
      <c r="C1970" s="20" t="s">
        <v>16</v>
      </c>
      <c r="D1970" s="21">
        <v>70.09</v>
      </c>
      <c r="E1970" s="21">
        <v>16.829999999999998</v>
      </c>
      <c r="F1970" s="22">
        <v>0</v>
      </c>
      <c r="G1970" s="20" t="s">
        <v>17</v>
      </c>
      <c r="H1970" s="20" t="s">
        <v>1961</v>
      </c>
      <c r="I1970" s="23">
        <f t="shared" si="60"/>
        <v>0</v>
      </c>
      <c r="J1970" s="28">
        <f t="shared" si="61"/>
        <v>0</v>
      </c>
    </row>
    <row r="1971" spans="1:10" ht="15.75" customHeight="1" x14ac:dyDescent="0.3">
      <c r="A1971" s="18">
        <v>44927</v>
      </c>
      <c r="B1971" s="19" t="s">
        <v>15</v>
      </c>
      <c r="C1971" s="20" t="s">
        <v>9</v>
      </c>
      <c r="D1971" s="21">
        <v>272.37</v>
      </c>
      <c r="E1971" s="21">
        <v>230.27</v>
      </c>
      <c r="F1971" s="22">
        <v>15</v>
      </c>
      <c r="G1971" s="20" t="s">
        <v>10</v>
      </c>
      <c r="H1971" s="20" t="s">
        <v>1962</v>
      </c>
      <c r="I1971" s="23">
        <f t="shared" si="60"/>
        <v>18.158000000000001</v>
      </c>
      <c r="J1971" s="28">
        <f t="shared" si="61"/>
        <v>1</v>
      </c>
    </row>
    <row r="1972" spans="1:10" ht="15.75" customHeight="1" x14ac:dyDescent="0.3">
      <c r="A1972" s="18">
        <v>45001</v>
      </c>
      <c r="B1972" s="19" t="s">
        <v>21</v>
      </c>
      <c r="C1972" s="20" t="s">
        <v>23</v>
      </c>
      <c r="D1972" s="21">
        <v>449.64</v>
      </c>
      <c r="E1972" s="21">
        <v>188.12</v>
      </c>
      <c r="F1972" s="22">
        <v>4</v>
      </c>
      <c r="G1972" s="20" t="s">
        <v>10</v>
      </c>
      <c r="H1972" s="20" t="s">
        <v>1963</v>
      </c>
      <c r="I1972" s="23">
        <f t="shared" si="60"/>
        <v>112.41</v>
      </c>
      <c r="J1972" s="28">
        <f t="shared" si="61"/>
        <v>1</v>
      </c>
    </row>
    <row r="1973" spans="1:10" ht="15.75" customHeight="1" x14ac:dyDescent="0.3">
      <c r="A1973" s="18">
        <v>45095</v>
      </c>
      <c r="B1973" s="19" t="s">
        <v>15</v>
      </c>
      <c r="C1973" s="20" t="s">
        <v>13</v>
      </c>
      <c r="D1973" s="21">
        <v>238.44</v>
      </c>
      <c r="E1973" s="21">
        <v>53.87</v>
      </c>
      <c r="F1973" s="22">
        <v>4</v>
      </c>
      <c r="G1973" s="20" t="s">
        <v>10</v>
      </c>
      <c r="H1973" s="20" t="s">
        <v>1964</v>
      </c>
      <c r="I1973" s="23">
        <f t="shared" si="60"/>
        <v>59.61</v>
      </c>
      <c r="J1973" s="28">
        <f t="shared" si="61"/>
        <v>1</v>
      </c>
    </row>
    <row r="1974" spans="1:10" ht="15.75" customHeight="1" x14ac:dyDescent="0.3">
      <c r="A1974" s="18">
        <v>45235</v>
      </c>
      <c r="B1974" s="19" t="s">
        <v>21</v>
      </c>
      <c r="C1974" s="20" t="s">
        <v>13</v>
      </c>
      <c r="D1974" s="21">
        <v>112.5</v>
      </c>
      <c r="E1974" s="21">
        <v>28.63</v>
      </c>
      <c r="F1974" s="22">
        <v>1</v>
      </c>
      <c r="G1974" s="20" t="s">
        <v>17</v>
      </c>
      <c r="H1974" s="20" t="s">
        <v>1965</v>
      </c>
      <c r="I1974" s="23">
        <f t="shared" si="60"/>
        <v>112.5</v>
      </c>
      <c r="J1974" s="28">
        <f t="shared" si="61"/>
        <v>0</v>
      </c>
    </row>
    <row r="1975" spans="1:10" ht="15.75" customHeight="1" x14ac:dyDescent="0.3">
      <c r="A1975" s="18">
        <v>45102</v>
      </c>
      <c r="B1975" s="19" t="s">
        <v>15</v>
      </c>
      <c r="C1975" s="20" t="s">
        <v>13</v>
      </c>
      <c r="D1975" s="21">
        <v>248.68</v>
      </c>
      <c r="E1975" s="21">
        <v>88.99</v>
      </c>
      <c r="F1975" s="22">
        <v>3</v>
      </c>
      <c r="G1975" s="20" t="s">
        <v>10</v>
      </c>
      <c r="H1975" s="20" t="s">
        <v>1966</v>
      </c>
      <c r="I1975" s="23">
        <f t="shared" si="60"/>
        <v>82.893333333333331</v>
      </c>
      <c r="J1975" s="28">
        <f t="shared" si="61"/>
        <v>1</v>
      </c>
    </row>
    <row r="1976" spans="1:10" ht="15.75" customHeight="1" x14ac:dyDescent="0.3">
      <c r="A1976" s="18">
        <v>44961</v>
      </c>
      <c r="B1976" s="19" t="s">
        <v>15</v>
      </c>
      <c r="C1976" s="20" t="s">
        <v>16</v>
      </c>
      <c r="D1976" s="21">
        <v>376.79</v>
      </c>
      <c r="E1976" s="21">
        <v>96.84</v>
      </c>
      <c r="F1976" s="22">
        <v>5</v>
      </c>
      <c r="G1976" s="20" t="s">
        <v>10</v>
      </c>
      <c r="H1976" s="20" t="s">
        <v>1967</v>
      </c>
      <c r="I1976" s="23">
        <f t="shared" si="60"/>
        <v>75.358000000000004</v>
      </c>
      <c r="J1976" s="28">
        <f t="shared" si="61"/>
        <v>1</v>
      </c>
    </row>
    <row r="1977" spans="1:10" ht="15.75" customHeight="1" x14ac:dyDescent="0.3">
      <c r="A1977" s="18">
        <v>45174</v>
      </c>
      <c r="B1977" s="19" t="s">
        <v>12</v>
      </c>
      <c r="C1977" s="20" t="s">
        <v>23</v>
      </c>
      <c r="D1977" s="21">
        <v>442.89</v>
      </c>
      <c r="E1977" s="21">
        <v>137.32</v>
      </c>
      <c r="F1977" s="22">
        <v>4</v>
      </c>
      <c r="G1977" s="20" t="s">
        <v>17</v>
      </c>
      <c r="H1977" s="20" t="s">
        <v>1968</v>
      </c>
      <c r="I1977" s="23">
        <f t="shared" si="60"/>
        <v>110.7225</v>
      </c>
      <c r="J1977" s="28">
        <f t="shared" si="61"/>
        <v>0</v>
      </c>
    </row>
    <row r="1978" spans="1:10" ht="15.75" customHeight="1" x14ac:dyDescent="0.3">
      <c r="A1978" s="18">
        <v>45165</v>
      </c>
      <c r="B1978" s="19" t="s">
        <v>21</v>
      </c>
      <c r="C1978" s="20" t="s">
        <v>16</v>
      </c>
      <c r="D1978" s="21">
        <v>75.84</v>
      </c>
      <c r="E1978" s="21">
        <v>17.73</v>
      </c>
      <c r="F1978" s="22">
        <v>2</v>
      </c>
      <c r="G1978" s="20" t="s">
        <v>10</v>
      </c>
      <c r="H1978" s="20" t="s">
        <v>1969</v>
      </c>
      <c r="I1978" s="23">
        <f t="shared" si="60"/>
        <v>37.92</v>
      </c>
      <c r="J1978" s="28">
        <f t="shared" si="61"/>
        <v>1</v>
      </c>
    </row>
    <row r="1979" spans="1:10" ht="15.75" customHeight="1" x14ac:dyDescent="0.3">
      <c r="A1979" s="18">
        <v>45068</v>
      </c>
      <c r="B1979" s="19" t="s">
        <v>8</v>
      </c>
      <c r="C1979" s="20" t="s">
        <v>38</v>
      </c>
      <c r="D1979" s="21">
        <v>328.61</v>
      </c>
      <c r="E1979" s="21">
        <v>142.01</v>
      </c>
      <c r="F1979" s="22">
        <v>5</v>
      </c>
      <c r="G1979" s="20" t="s">
        <v>10</v>
      </c>
      <c r="H1979" s="20" t="s">
        <v>1970</v>
      </c>
      <c r="I1979" s="23">
        <f t="shared" si="60"/>
        <v>65.722000000000008</v>
      </c>
      <c r="J1979" s="28">
        <f t="shared" si="61"/>
        <v>1</v>
      </c>
    </row>
    <row r="1980" spans="1:10" ht="15.75" customHeight="1" x14ac:dyDescent="0.3">
      <c r="A1980" s="18">
        <v>44946</v>
      </c>
      <c r="B1980" s="19" t="s">
        <v>12</v>
      </c>
      <c r="C1980" s="20" t="s">
        <v>16</v>
      </c>
      <c r="D1980" s="21">
        <v>55.53</v>
      </c>
      <c r="E1980" s="21">
        <v>23.49</v>
      </c>
      <c r="F1980" s="22">
        <v>0</v>
      </c>
      <c r="G1980" s="20" t="s">
        <v>10</v>
      </c>
      <c r="H1980" s="20" t="s">
        <v>1971</v>
      </c>
      <c r="I1980" s="23">
        <f t="shared" si="60"/>
        <v>0</v>
      </c>
      <c r="J1980" s="28">
        <f t="shared" si="61"/>
        <v>1</v>
      </c>
    </row>
    <row r="1981" spans="1:10" ht="15.75" customHeight="1" x14ac:dyDescent="0.3">
      <c r="A1981" s="18">
        <v>45204</v>
      </c>
      <c r="B1981" s="19" t="s">
        <v>8</v>
      </c>
      <c r="C1981" s="20" t="s">
        <v>26</v>
      </c>
      <c r="D1981" s="21">
        <v>215.18</v>
      </c>
      <c r="E1981" s="21">
        <v>45.08</v>
      </c>
      <c r="F1981" s="22">
        <v>3</v>
      </c>
      <c r="G1981" s="20" t="s">
        <v>10</v>
      </c>
      <c r="H1981" s="20" t="s">
        <v>1972</v>
      </c>
      <c r="I1981" s="23">
        <f t="shared" si="60"/>
        <v>71.726666666666674</v>
      </c>
      <c r="J1981" s="28">
        <f t="shared" si="61"/>
        <v>1</v>
      </c>
    </row>
    <row r="1982" spans="1:10" ht="15.75" customHeight="1" x14ac:dyDescent="0.3">
      <c r="A1982" s="18">
        <v>45058</v>
      </c>
      <c r="B1982" s="19" t="s">
        <v>15</v>
      </c>
      <c r="C1982" s="20" t="s">
        <v>23</v>
      </c>
      <c r="D1982" s="21">
        <v>353.44</v>
      </c>
      <c r="E1982" s="21">
        <v>93.06</v>
      </c>
      <c r="F1982" s="22">
        <v>4</v>
      </c>
      <c r="G1982" s="20" t="s">
        <v>10</v>
      </c>
      <c r="H1982" s="20" t="s">
        <v>1973</v>
      </c>
      <c r="I1982" s="23">
        <f t="shared" si="60"/>
        <v>88.36</v>
      </c>
      <c r="J1982" s="28">
        <f t="shared" si="61"/>
        <v>1</v>
      </c>
    </row>
    <row r="1983" spans="1:10" ht="15.75" customHeight="1" x14ac:dyDescent="0.3">
      <c r="A1983" s="18">
        <v>45220</v>
      </c>
      <c r="B1983" s="19" t="s">
        <v>12</v>
      </c>
      <c r="C1983" s="20" t="s">
        <v>26</v>
      </c>
      <c r="D1983" s="21">
        <v>181.5</v>
      </c>
      <c r="E1983" s="21">
        <v>166.08</v>
      </c>
      <c r="F1983" s="22">
        <v>2</v>
      </c>
      <c r="G1983" s="20" t="s">
        <v>10</v>
      </c>
      <c r="H1983" s="20" t="s">
        <v>1974</v>
      </c>
      <c r="I1983" s="23">
        <f t="shared" si="60"/>
        <v>90.75</v>
      </c>
      <c r="J1983" s="28">
        <f t="shared" si="61"/>
        <v>1</v>
      </c>
    </row>
    <row r="1984" spans="1:10" ht="15.75" customHeight="1" x14ac:dyDescent="0.3">
      <c r="A1984" s="18">
        <v>45041</v>
      </c>
      <c r="B1984" s="19" t="s">
        <v>12</v>
      </c>
      <c r="C1984" s="20" t="s">
        <v>9</v>
      </c>
      <c r="D1984" s="21">
        <v>308.70999999999998</v>
      </c>
      <c r="E1984" s="21">
        <v>138.86000000000001</v>
      </c>
      <c r="F1984" s="22">
        <v>4</v>
      </c>
      <c r="G1984" s="20" t="s">
        <v>10</v>
      </c>
      <c r="H1984" s="20" t="s">
        <v>1975</v>
      </c>
      <c r="I1984" s="23">
        <f t="shared" si="60"/>
        <v>77.177499999999995</v>
      </c>
      <c r="J1984" s="28">
        <f t="shared" si="61"/>
        <v>1</v>
      </c>
    </row>
    <row r="1985" spans="1:10" ht="15.75" customHeight="1" x14ac:dyDescent="0.3">
      <c r="A1985" s="18">
        <v>44978</v>
      </c>
      <c r="B1985" s="19" t="s">
        <v>15</v>
      </c>
      <c r="C1985" s="20" t="s">
        <v>13</v>
      </c>
      <c r="D1985" s="21">
        <v>233.64</v>
      </c>
      <c r="E1985" s="21">
        <v>107.57</v>
      </c>
      <c r="F1985" s="22">
        <v>14</v>
      </c>
      <c r="G1985" s="20" t="s">
        <v>17</v>
      </c>
      <c r="H1985" s="20" t="s">
        <v>1976</v>
      </c>
      <c r="I1985" s="23">
        <f t="shared" si="60"/>
        <v>16.688571428571429</v>
      </c>
      <c r="J1985" s="28">
        <f t="shared" si="61"/>
        <v>0</v>
      </c>
    </row>
    <row r="1986" spans="1:10" ht="15.75" customHeight="1" x14ac:dyDescent="0.3">
      <c r="A1986" s="18">
        <v>45209</v>
      </c>
      <c r="B1986" s="19" t="s">
        <v>21</v>
      </c>
      <c r="C1986" s="20" t="s">
        <v>13</v>
      </c>
      <c r="D1986" s="21">
        <v>89.47</v>
      </c>
      <c r="E1986" s="21">
        <v>34.6</v>
      </c>
      <c r="F1986" s="22">
        <v>5</v>
      </c>
      <c r="G1986" s="20" t="s">
        <v>17</v>
      </c>
      <c r="H1986" s="20" t="s">
        <v>1977</v>
      </c>
      <c r="I1986" s="23">
        <f t="shared" ref="I1986:I2001" si="62">IF(F1986=0, 0, D1986/F1986)</f>
        <v>17.893999999999998</v>
      </c>
      <c r="J1986" s="28">
        <f t="shared" si="61"/>
        <v>0</v>
      </c>
    </row>
    <row r="1987" spans="1:10" ht="15.75" customHeight="1" x14ac:dyDescent="0.3">
      <c r="A1987" s="18">
        <v>45209</v>
      </c>
      <c r="B1987" s="19" t="s">
        <v>8</v>
      </c>
      <c r="C1987" s="20" t="s">
        <v>26</v>
      </c>
      <c r="D1987" s="21">
        <v>176.73</v>
      </c>
      <c r="E1987" s="21">
        <v>56.12</v>
      </c>
      <c r="F1987" s="22">
        <v>2</v>
      </c>
      <c r="G1987" s="20" t="s">
        <v>17</v>
      </c>
      <c r="H1987" s="20" t="s">
        <v>1978</v>
      </c>
      <c r="I1987" s="23">
        <f t="shared" si="62"/>
        <v>88.364999999999995</v>
      </c>
      <c r="J1987" s="28">
        <f t="shared" ref="J1987:J2001" si="63">IF(G1987="Returning", 1, 0)</f>
        <v>0</v>
      </c>
    </row>
    <row r="1988" spans="1:10" ht="15.75" customHeight="1" x14ac:dyDescent="0.3">
      <c r="A1988" s="18">
        <v>45013</v>
      </c>
      <c r="B1988" s="19" t="s">
        <v>8</v>
      </c>
      <c r="C1988" s="20" t="s">
        <v>16</v>
      </c>
      <c r="D1988" s="21">
        <v>388.22</v>
      </c>
      <c r="E1988" s="21">
        <v>79.05</v>
      </c>
      <c r="F1988" s="22">
        <v>10</v>
      </c>
      <c r="G1988" s="20" t="s">
        <v>10</v>
      </c>
      <c r="H1988" s="20" t="s">
        <v>1979</v>
      </c>
      <c r="I1988" s="23">
        <f t="shared" si="62"/>
        <v>38.822000000000003</v>
      </c>
      <c r="J1988" s="28">
        <f t="shared" si="63"/>
        <v>1</v>
      </c>
    </row>
    <row r="1989" spans="1:10" ht="15.75" customHeight="1" x14ac:dyDescent="0.3">
      <c r="A1989" s="18">
        <v>45277</v>
      </c>
      <c r="B1989" s="19" t="s">
        <v>12</v>
      </c>
      <c r="C1989" s="20" t="s">
        <v>23</v>
      </c>
      <c r="D1989" s="21">
        <v>81.53</v>
      </c>
      <c r="E1989" s="21">
        <v>16.829999999999998</v>
      </c>
      <c r="F1989" s="22">
        <v>2</v>
      </c>
      <c r="G1989" s="20" t="s">
        <v>10</v>
      </c>
      <c r="H1989" s="20" t="s">
        <v>1980</v>
      </c>
      <c r="I1989" s="23">
        <f t="shared" si="62"/>
        <v>40.765000000000001</v>
      </c>
      <c r="J1989" s="28">
        <f t="shared" si="63"/>
        <v>1</v>
      </c>
    </row>
    <row r="1990" spans="1:10" ht="15.75" customHeight="1" x14ac:dyDescent="0.3">
      <c r="A1990" s="18">
        <v>45245</v>
      </c>
      <c r="B1990" s="19" t="s">
        <v>15</v>
      </c>
      <c r="C1990" s="20" t="s">
        <v>16</v>
      </c>
      <c r="D1990" s="21">
        <v>458.58</v>
      </c>
      <c r="E1990" s="21">
        <v>148.01</v>
      </c>
      <c r="F1990" s="22">
        <v>5</v>
      </c>
      <c r="G1990" s="20" t="s">
        <v>17</v>
      </c>
      <c r="H1990" s="20" t="s">
        <v>1981</v>
      </c>
      <c r="I1990" s="23">
        <f t="shared" si="62"/>
        <v>91.715999999999994</v>
      </c>
      <c r="J1990" s="28">
        <f t="shared" si="63"/>
        <v>0</v>
      </c>
    </row>
    <row r="1991" spans="1:10" ht="15.75" customHeight="1" x14ac:dyDescent="0.3">
      <c r="A1991" s="18">
        <v>44952</v>
      </c>
      <c r="B1991" s="19" t="s">
        <v>8</v>
      </c>
      <c r="C1991" s="20" t="s">
        <v>26</v>
      </c>
      <c r="D1991" s="21">
        <v>113.21</v>
      </c>
      <c r="E1991" s="21">
        <v>34.229999999999997</v>
      </c>
      <c r="F1991" s="22">
        <v>3</v>
      </c>
      <c r="G1991" s="20" t="s">
        <v>17</v>
      </c>
      <c r="H1991" s="20" t="s">
        <v>1982</v>
      </c>
      <c r="I1991" s="23">
        <f t="shared" si="62"/>
        <v>37.736666666666665</v>
      </c>
      <c r="J1991" s="28">
        <f t="shared" si="63"/>
        <v>0</v>
      </c>
    </row>
    <row r="1992" spans="1:10" ht="15.75" customHeight="1" x14ac:dyDescent="0.3">
      <c r="A1992" s="18">
        <v>45186</v>
      </c>
      <c r="B1992" s="19" t="s">
        <v>8</v>
      </c>
      <c r="C1992" s="20" t="s">
        <v>23</v>
      </c>
      <c r="D1992" s="21">
        <v>218.5</v>
      </c>
      <c r="E1992" s="21">
        <v>60.7</v>
      </c>
      <c r="F1992" s="22">
        <v>4</v>
      </c>
      <c r="G1992" s="20" t="s">
        <v>17</v>
      </c>
      <c r="H1992" s="20" t="s">
        <v>1983</v>
      </c>
      <c r="I1992" s="23">
        <f t="shared" si="62"/>
        <v>54.625</v>
      </c>
      <c r="J1992" s="28">
        <f t="shared" si="63"/>
        <v>0</v>
      </c>
    </row>
    <row r="1993" spans="1:10" ht="15.75" customHeight="1" x14ac:dyDescent="0.3">
      <c r="A1993" s="18">
        <v>45098</v>
      </c>
      <c r="B1993" s="19" t="s">
        <v>21</v>
      </c>
      <c r="C1993" s="20" t="s">
        <v>13</v>
      </c>
      <c r="D1993" s="21">
        <v>360.95</v>
      </c>
      <c r="E1993" s="21">
        <v>104.23</v>
      </c>
      <c r="F1993" s="22">
        <v>4</v>
      </c>
      <c r="G1993" s="20" t="s">
        <v>10</v>
      </c>
      <c r="H1993" s="20" t="s">
        <v>1984</v>
      </c>
      <c r="I1993" s="23">
        <f t="shared" si="62"/>
        <v>90.237499999999997</v>
      </c>
      <c r="J1993" s="28">
        <f t="shared" si="63"/>
        <v>1</v>
      </c>
    </row>
    <row r="1994" spans="1:10" ht="15.75" customHeight="1" x14ac:dyDescent="0.3">
      <c r="A1994" s="18">
        <v>45001</v>
      </c>
      <c r="B1994" s="19" t="s">
        <v>15</v>
      </c>
      <c r="C1994" s="20" t="s">
        <v>13</v>
      </c>
      <c r="D1994" s="21">
        <v>427.22</v>
      </c>
      <c r="E1994" s="21">
        <v>112.23</v>
      </c>
      <c r="F1994" s="22">
        <v>8</v>
      </c>
      <c r="G1994" s="20" t="s">
        <v>17</v>
      </c>
      <c r="H1994" s="20" t="s">
        <v>1985</v>
      </c>
      <c r="I1994" s="23">
        <f t="shared" si="62"/>
        <v>53.402500000000003</v>
      </c>
      <c r="J1994" s="28">
        <f t="shared" si="63"/>
        <v>0</v>
      </c>
    </row>
    <row r="1995" spans="1:10" ht="15.75" customHeight="1" x14ac:dyDescent="0.3">
      <c r="A1995" s="18">
        <v>45004</v>
      </c>
      <c r="B1995" s="19" t="s">
        <v>15</v>
      </c>
      <c r="C1995" s="20" t="s">
        <v>38</v>
      </c>
      <c r="D1995" s="21">
        <v>343.9</v>
      </c>
      <c r="E1995" s="21">
        <v>103.08</v>
      </c>
      <c r="F1995" s="22">
        <v>12</v>
      </c>
      <c r="G1995" s="20" t="s">
        <v>10</v>
      </c>
      <c r="H1995" s="20" t="s">
        <v>1986</v>
      </c>
      <c r="I1995" s="23">
        <f t="shared" si="62"/>
        <v>28.658333333333331</v>
      </c>
      <c r="J1995" s="28">
        <f t="shared" si="63"/>
        <v>1</v>
      </c>
    </row>
    <row r="1996" spans="1:10" ht="15.75" customHeight="1" x14ac:dyDescent="0.3">
      <c r="A1996" s="18">
        <v>45216</v>
      </c>
      <c r="B1996" s="19" t="s">
        <v>15</v>
      </c>
      <c r="C1996" s="20" t="s">
        <v>26</v>
      </c>
      <c r="D1996" s="21">
        <v>463.62</v>
      </c>
      <c r="E1996" s="21">
        <v>357.02</v>
      </c>
      <c r="F1996" s="22">
        <v>4</v>
      </c>
      <c r="G1996" s="20" t="s">
        <v>10</v>
      </c>
      <c r="H1996" s="20" t="s">
        <v>1987</v>
      </c>
      <c r="I1996" s="23">
        <f t="shared" si="62"/>
        <v>115.905</v>
      </c>
      <c r="J1996" s="28">
        <f t="shared" si="63"/>
        <v>1</v>
      </c>
    </row>
    <row r="1997" spans="1:10" ht="15.75" customHeight="1" x14ac:dyDescent="0.3">
      <c r="A1997" s="18">
        <v>45266</v>
      </c>
      <c r="B1997" s="19" t="s">
        <v>8</v>
      </c>
      <c r="C1997" s="20" t="s">
        <v>13</v>
      </c>
      <c r="D1997" s="21">
        <v>72.63</v>
      </c>
      <c r="E1997" s="21">
        <v>26.88</v>
      </c>
      <c r="F1997" s="22">
        <v>1</v>
      </c>
      <c r="G1997" s="20" t="s">
        <v>10</v>
      </c>
      <c r="H1997" s="20" t="s">
        <v>1988</v>
      </c>
      <c r="I1997" s="23">
        <f t="shared" si="62"/>
        <v>72.63</v>
      </c>
      <c r="J1997" s="28">
        <f t="shared" si="63"/>
        <v>1</v>
      </c>
    </row>
    <row r="1998" spans="1:10" ht="15.75" customHeight="1" x14ac:dyDescent="0.3">
      <c r="A1998" s="18">
        <v>45114</v>
      </c>
      <c r="B1998" s="19" t="s">
        <v>8</v>
      </c>
      <c r="C1998" s="20" t="s">
        <v>13</v>
      </c>
      <c r="D1998" s="21">
        <v>303.02999999999997</v>
      </c>
      <c r="E1998" s="21">
        <v>106.56</v>
      </c>
      <c r="F1998" s="22">
        <v>9</v>
      </c>
      <c r="G1998" s="20" t="s">
        <v>17</v>
      </c>
      <c r="H1998" s="20" t="s">
        <v>1989</v>
      </c>
      <c r="I1998" s="23">
        <f t="shared" si="62"/>
        <v>33.669999999999995</v>
      </c>
      <c r="J1998" s="28">
        <f t="shared" si="63"/>
        <v>0</v>
      </c>
    </row>
    <row r="1999" spans="1:10" ht="15.75" customHeight="1" x14ac:dyDescent="0.3">
      <c r="A1999" s="18">
        <v>45158</v>
      </c>
      <c r="B1999" s="19" t="s">
        <v>21</v>
      </c>
      <c r="C1999" s="20" t="s">
        <v>38</v>
      </c>
      <c r="D1999" s="21">
        <v>418.26</v>
      </c>
      <c r="E1999" s="21">
        <v>104.05</v>
      </c>
      <c r="F1999" s="22">
        <v>8</v>
      </c>
      <c r="G1999" s="20" t="s">
        <v>10</v>
      </c>
      <c r="H1999" s="20" t="s">
        <v>1990</v>
      </c>
      <c r="I1999" s="23">
        <f t="shared" si="62"/>
        <v>52.282499999999999</v>
      </c>
      <c r="J1999" s="28">
        <f t="shared" si="63"/>
        <v>1</v>
      </c>
    </row>
    <row r="2000" spans="1:10" ht="15.75" customHeight="1" x14ac:dyDescent="0.3">
      <c r="A2000" s="18">
        <v>45016</v>
      </c>
      <c r="B2000" s="19" t="s">
        <v>12</v>
      </c>
      <c r="C2000" s="20" t="s">
        <v>16</v>
      </c>
      <c r="D2000" s="21">
        <v>32.56</v>
      </c>
      <c r="E2000" s="21">
        <v>6.52</v>
      </c>
      <c r="F2000" s="22">
        <v>0</v>
      </c>
      <c r="G2000" s="20" t="s">
        <v>10</v>
      </c>
      <c r="H2000" s="20" t="s">
        <v>1991</v>
      </c>
      <c r="I2000" s="23">
        <f t="shared" si="62"/>
        <v>0</v>
      </c>
      <c r="J2000" s="28">
        <f t="shared" si="63"/>
        <v>1</v>
      </c>
    </row>
    <row r="2001" spans="1:10" ht="15.75" customHeight="1" x14ac:dyDescent="0.3">
      <c r="A2001" s="18">
        <v>45287</v>
      </c>
      <c r="B2001" s="19" t="s">
        <v>15</v>
      </c>
      <c r="C2001" s="20" t="s">
        <v>26</v>
      </c>
      <c r="D2001" s="21">
        <v>76.209999999999994</v>
      </c>
      <c r="E2001" s="21">
        <v>20.81</v>
      </c>
      <c r="F2001" s="22">
        <v>2</v>
      </c>
      <c r="G2001" s="20" t="s">
        <v>10</v>
      </c>
      <c r="H2001" s="20" t="s">
        <v>1992</v>
      </c>
      <c r="I2001" s="23">
        <f t="shared" si="62"/>
        <v>38.104999999999997</v>
      </c>
      <c r="J2001" s="28">
        <f t="shared" si="63"/>
        <v>1</v>
      </c>
    </row>
  </sheetData>
  <phoneticPr fontId="7" type="noConversion"/>
  <pageMargins left="0.75" right="0.75" top="1" bottom="1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0D63-FB44-4D81-B7C5-ED030BC609BE}">
  <sheetPr>
    <tabColor rgb="FF0070C0"/>
  </sheetPr>
  <dimension ref="A1:K12"/>
  <sheetViews>
    <sheetView workbookViewId="0">
      <selection activeCell="C22" sqref="C22"/>
    </sheetView>
  </sheetViews>
  <sheetFormatPr defaultRowHeight="14.4" x14ac:dyDescent="0.3"/>
  <cols>
    <col min="1" max="1" width="16.5546875" bestFit="1" customWidth="1"/>
    <col min="2" max="2" width="6.5546875" bestFit="1" customWidth="1"/>
    <col min="4" max="4" width="16.5546875" bestFit="1" customWidth="1"/>
    <col min="5" max="5" width="7.33203125" bestFit="1" customWidth="1"/>
    <col min="7" max="7" width="16.5546875" bestFit="1" customWidth="1"/>
    <col min="8" max="8" width="7.33203125" bestFit="1" customWidth="1"/>
    <col min="10" max="10" width="16.5546875" bestFit="1" customWidth="1"/>
    <col min="11" max="11" width="7.33203125" bestFit="1" customWidth="1"/>
  </cols>
  <sheetData>
    <row r="1" spans="1:11" x14ac:dyDescent="0.3">
      <c r="A1" s="24" t="s">
        <v>3</v>
      </c>
      <c r="B1" s="24"/>
      <c r="D1" s="24" t="s">
        <v>4</v>
      </c>
      <c r="E1" s="24"/>
      <c r="G1" s="24" t="s">
        <v>5</v>
      </c>
      <c r="H1" s="24"/>
      <c r="J1" s="24" t="s">
        <v>1993</v>
      </c>
      <c r="K1" s="24"/>
    </row>
    <row r="2" spans="1:11" x14ac:dyDescent="0.3">
      <c r="A2" s="1" t="s">
        <v>1994</v>
      </c>
      <c r="B2" s="2">
        <f>_xlfn.STDEV.S(Dataset!D2:D2001)</f>
        <v>142.41100379023828</v>
      </c>
      <c r="D2" s="1" t="s">
        <v>1994</v>
      </c>
      <c r="E2" s="2">
        <f>_xlfn.STDEV.S(Dataset!E2:E2001)</f>
        <v>79.736988878324667</v>
      </c>
      <c r="G2" s="1" t="s">
        <v>1994</v>
      </c>
      <c r="H2" s="6">
        <f>_xlfn.STDEV.S(Dataset!F2:F2001)</f>
        <v>6.3565854111342297</v>
      </c>
      <c r="J2" s="1" t="s">
        <v>1994</v>
      </c>
      <c r="K2" s="2">
        <f>_xlfn.STDEV.S(Dataset!I2:I2001)</f>
        <v>37.844985293191591</v>
      </c>
    </row>
    <row r="3" spans="1:11" x14ac:dyDescent="0.3">
      <c r="A3" s="3" t="s">
        <v>1997</v>
      </c>
      <c r="B3" s="4">
        <f>AVERAGE(Dataset!D2:D2001)</f>
        <v>252.28412999999995</v>
      </c>
      <c r="D3" s="3" t="s">
        <v>1997</v>
      </c>
      <c r="E3" s="4">
        <f>AVERAGE(Dataset!E2:E2001)</f>
        <v>101.6248749999999</v>
      </c>
      <c r="G3" s="3" t="s">
        <v>1997</v>
      </c>
      <c r="H3" s="7">
        <f>AVERAGE(Dataset!F2:F2001)</f>
        <v>5.8949999999999996</v>
      </c>
      <c r="J3" s="3" t="s">
        <v>1997</v>
      </c>
      <c r="K3" s="4">
        <f>AVERAGE(Dataset!I2:I2001)</f>
        <v>57.408490536482951</v>
      </c>
    </row>
    <row r="4" spans="1:11" x14ac:dyDescent="0.3">
      <c r="A4" s="1" t="s">
        <v>1996</v>
      </c>
      <c r="B4" s="2">
        <f>MEDIAN(Dataset!D2:D2001)</f>
        <v>250.27</v>
      </c>
      <c r="D4" s="1" t="s">
        <v>1996</v>
      </c>
      <c r="E4" s="2">
        <f>MEDIAN(Dataset!E2:E2001)</f>
        <v>83.259999999999991</v>
      </c>
      <c r="G4" s="1" t="s">
        <v>1996</v>
      </c>
      <c r="H4" s="6">
        <f>MEDIAN(Dataset!F2:F2001)</f>
        <v>4</v>
      </c>
      <c r="J4" s="1" t="s">
        <v>1996</v>
      </c>
      <c r="K4" s="2">
        <f>MEDIAN(Dataset!I2:I2001)</f>
        <v>54.181666666666672</v>
      </c>
    </row>
    <row r="5" spans="1:11" x14ac:dyDescent="0.3">
      <c r="A5" s="3" t="s">
        <v>1995</v>
      </c>
      <c r="B5" s="4">
        <f>MODE(Dataset!D2:D2001)</f>
        <v>123.71</v>
      </c>
      <c r="D5" s="3" t="s">
        <v>1995</v>
      </c>
      <c r="E5" s="4">
        <f>MODE(Dataset!E2:E2001)</f>
        <v>92.5</v>
      </c>
      <c r="G5" s="3" t="s">
        <v>1995</v>
      </c>
      <c r="H5" s="7">
        <f>MODE(Dataset!F2:F2001)</f>
        <v>1</v>
      </c>
      <c r="J5" s="3" t="s">
        <v>1995</v>
      </c>
      <c r="K5" s="4">
        <f>MODE(Dataset!I2:I2001)</f>
        <v>0</v>
      </c>
    </row>
    <row r="6" spans="1:11" x14ac:dyDescent="0.3">
      <c r="A6" s="1" t="s">
        <v>1999</v>
      </c>
      <c r="B6" s="2">
        <f>_xlfn.QUARTILE.INC(Dataset!D2:D2001, 1)</f>
        <v>125.9025</v>
      </c>
      <c r="D6" s="1" t="s">
        <v>1999</v>
      </c>
      <c r="E6" s="2">
        <f>_xlfn.QUARTILE.INC(Dataset!E2:E2001, 1)</f>
        <v>43.022500000000001</v>
      </c>
      <c r="G6" s="1" t="s">
        <v>1999</v>
      </c>
      <c r="H6" s="6">
        <f>_xlfn.QUARTILE.INC(Dataset!F2:F2001, 1)</f>
        <v>2</v>
      </c>
      <c r="J6" s="1" t="s">
        <v>1999</v>
      </c>
      <c r="K6" s="2">
        <f>_xlfn.QUARTILE.INC(Dataset!I2:I2001, 1)</f>
        <v>27.040340909090911</v>
      </c>
    </row>
    <row r="7" spans="1:11" x14ac:dyDescent="0.3">
      <c r="A7" s="3" t="s">
        <v>2000</v>
      </c>
      <c r="B7" s="4">
        <f>_xlfn.QUARTILE.INC(Dataset!D2:D2001, 3)</f>
        <v>378.16499999999996</v>
      </c>
      <c r="D7" s="3" t="s">
        <v>2000</v>
      </c>
      <c r="E7" s="4">
        <f>_xlfn.QUARTILE.INC(Dataset!E2:E2001, 3)</f>
        <v>136.685</v>
      </c>
      <c r="G7" s="3" t="s">
        <v>2000</v>
      </c>
      <c r="H7" s="7">
        <f>_xlfn.QUARTILE.INC(Dataset!F2:F2001, 3)</f>
        <v>7</v>
      </c>
      <c r="J7" s="3" t="s">
        <v>2000</v>
      </c>
      <c r="K7" s="4">
        <f>_xlfn.QUARTILE.INC(Dataset!I2:I2001, 3)</f>
        <v>84.383750000000006</v>
      </c>
    </row>
    <row r="8" spans="1:11" x14ac:dyDescent="0.3">
      <c r="A8" s="1" t="s">
        <v>1998</v>
      </c>
      <c r="B8" s="2">
        <f>B7 - B6</f>
        <v>252.26249999999996</v>
      </c>
      <c r="D8" s="1" t="s">
        <v>1998</v>
      </c>
      <c r="E8" s="2">
        <f>E7 - E6</f>
        <v>93.662499999999994</v>
      </c>
      <c r="G8" s="1" t="s">
        <v>1998</v>
      </c>
      <c r="H8" s="6">
        <f>H7 - H6</f>
        <v>5</v>
      </c>
      <c r="J8" s="1" t="s">
        <v>1998</v>
      </c>
      <c r="K8" s="2">
        <f>K7 - K6</f>
        <v>57.343409090909091</v>
      </c>
    </row>
    <row r="9" spans="1:11" x14ac:dyDescent="0.3">
      <c r="A9" s="3" t="s">
        <v>2001</v>
      </c>
      <c r="B9" s="5">
        <f>MAX(Dataset!D2:D2001)</f>
        <v>499.48</v>
      </c>
      <c r="D9" s="3" t="s">
        <v>2001</v>
      </c>
      <c r="E9" s="5">
        <f>MAX(Dataset!E2:E2001)</f>
        <v>470.92</v>
      </c>
      <c r="G9" s="3" t="s">
        <v>2001</v>
      </c>
      <c r="H9" s="8">
        <f>MAX(Dataset!F2:F2001)</f>
        <v>45</v>
      </c>
      <c r="J9" s="3" t="s">
        <v>2001</v>
      </c>
      <c r="K9" s="5">
        <f>MAX(Dataset!I2:I2001)</f>
        <v>195.11</v>
      </c>
    </row>
    <row r="10" spans="1:11" x14ac:dyDescent="0.3">
      <c r="A10" s="1" t="s">
        <v>2002</v>
      </c>
      <c r="B10" s="2">
        <f>MIN(Dataset!D2:D2001)</f>
        <v>10.029999999999999</v>
      </c>
      <c r="D10" s="1" t="s">
        <v>2002</v>
      </c>
      <c r="E10" s="2">
        <f>MIN(Dataset!E2:E2001)</f>
        <v>2.15</v>
      </c>
      <c r="G10" s="1" t="s">
        <v>2002</v>
      </c>
      <c r="H10" s="6">
        <f>MIN(Dataset!F2:F2001)</f>
        <v>0</v>
      </c>
      <c r="J10" s="1" t="s">
        <v>2002</v>
      </c>
      <c r="K10" s="2">
        <f>MIN(Dataset!I2:I2001)</f>
        <v>0</v>
      </c>
    </row>
    <row r="11" spans="1:11" x14ac:dyDescent="0.3">
      <c r="A11" s="9" t="s">
        <v>2003</v>
      </c>
      <c r="B11" s="10">
        <f>B6-1.5*B8</f>
        <v>-252.49124999999995</v>
      </c>
      <c r="D11" s="9" t="s">
        <v>2003</v>
      </c>
      <c r="E11" s="10">
        <f>E6-1.5*E8</f>
        <v>-97.471249999999969</v>
      </c>
      <c r="G11" s="9" t="s">
        <v>2003</v>
      </c>
      <c r="H11" s="10">
        <f>H6-1.5*H8</f>
        <v>-5.5</v>
      </c>
      <c r="J11" s="9" t="s">
        <v>2003</v>
      </c>
      <c r="K11" s="10">
        <f>K6-1.5*K8</f>
        <v>-58.974772727272722</v>
      </c>
    </row>
    <row r="12" spans="1:11" x14ac:dyDescent="0.3">
      <c r="A12" s="11" t="s">
        <v>2004</v>
      </c>
      <c r="B12" s="11">
        <f>B6+1.5*B8</f>
        <v>504.29624999999999</v>
      </c>
      <c r="D12" s="11" t="s">
        <v>2004</v>
      </c>
      <c r="E12" s="11">
        <f>E6+1.5*E8</f>
        <v>183.51624999999999</v>
      </c>
      <c r="G12" s="11" t="s">
        <v>2004</v>
      </c>
      <c r="H12" s="11">
        <f>H6+1.5*H8</f>
        <v>9.5</v>
      </c>
      <c r="J12" s="11" t="s">
        <v>2004</v>
      </c>
      <c r="K12" s="11">
        <f>K6+1.5*K8</f>
        <v>113.05545454545455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13CB-8A45-405A-BB5B-C62C1D7A66E1}">
  <sheetPr>
    <tabColor rgb="FF002060"/>
  </sheetPr>
  <dimension ref="A1"/>
  <sheetViews>
    <sheetView showGridLines="0" showRowColHeaders="0" tabSelected="1" zoomScale="80" zoomScaleNormal="80" workbookViewId="0">
      <selection sqref="A1:XFD1048576"/>
    </sheetView>
  </sheetViews>
  <sheetFormatPr defaultRowHeight="14.4" x14ac:dyDescent="0.3"/>
  <cols>
    <col min="1" max="16384" width="8.88671875" style="30"/>
  </cols>
  <sheetData/>
  <mergeCells count="1">
    <mergeCell ref="A1:XFD104857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DD2AB72-90D6-4CDD-A101-B4CD88EDD580}">
  <ds:schemaRefs/>
</ds:datastoreItem>
</file>

<file path=customXml/itemProps2.xml><?xml version="1.0" encoding="utf-8"?>
<ds:datastoreItem xmlns:ds="http://schemas.openxmlformats.org/officeDocument/2006/customXml" ds:itemID="{DBB43806-9198-4C5C-B3BC-34025F630C13}">
  <ds:schemaRefs/>
</ds:datastoreItem>
</file>

<file path=customXml/itemProps3.xml><?xml version="1.0" encoding="utf-8"?>
<ds:datastoreItem xmlns:ds="http://schemas.openxmlformats.org/officeDocument/2006/customXml" ds:itemID="{D78F5951-AEE0-43C7-85BA-2224A083D109}">
  <ds:schemaRefs/>
</ds:datastoreItem>
</file>

<file path=customXml/itemProps4.xml><?xml version="1.0" encoding="utf-8"?>
<ds:datastoreItem xmlns:ds="http://schemas.openxmlformats.org/officeDocument/2006/customXml" ds:itemID="{854678C8-8A16-47E2-8C1A-C3FFCFC29541}">
  <ds:schemaRefs/>
</ds:datastoreItem>
</file>

<file path=customXml/itemProps5.xml><?xml version="1.0" encoding="utf-8"?>
<ds:datastoreItem xmlns:ds="http://schemas.openxmlformats.org/officeDocument/2006/customXml" ds:itemID="{73F47EC2-7658-4FBF-B3CD-651D14A74252}">
  <ds:schemaRefs/>
</ds:datastoreItem>
</file>

<file path=customXml/itemProps6.xml><?xml version="1.0" encoding="utf-8"?>
<ds:datastoreItem xmlns:ds="http://schemas.openxmlformats.org/officeDocument/2006/customXml" ds:itemID="{ABDB86AC-E4A9-4E2B-A97E-01FD5AAA361A}">
  <ds:schemaRefs/>
</ds:datastoreItem>
</file>

<file path=customXml/itemProps7.xml><?xml version="1.0" encoding="utf-8"?>
<ds:datastoreItem xmlns:ds="http://schemas.openxmlformats.org/officeDocument/2006/customXml" ds:itemID="{D95854E7-B2BC-4E53-B5E1-5B89972DBF30}">
  <ds:schemaRefs/>
</ds:datastoreItem>
</file>

<file path=customXml/itemProps8.xml><?xml version="1.0" encoding="utf-8"?>
<ds:datastoreItem xmlns:ds="http://schemas.openxmlformats.org/officeDocument/2006/customXml" ds:itemID="{41717F39-EDF6-4416-BDB1-ABC853E05842}">
  <ds:schemaRefs/>
</ds:datastoreItem>
</file>

<file path=customXml/itemProps9.xml><?xml version="1.0" encoding="utf-8"?>
<ds:datastoreItem xmlns:ds="http://schemas.openxmlformats.org/officeDocument/2006/customXml" ds:itemID="{87510611-520E-4249-BE18-4C37A64CDDD3}">
  <ds:schemaRefs/>
</ds:datastoreItem>
</file>

<file path=customXml/itemProps10.xml><?xml version="1.0" encoding="utf-8"?>
<ds:datastoreItem xmlns:ds="http://schemas.openxmlformats.org/officeDocument/2006/customXml" ds:itemID="{E2F1BA40-0B0B-4A3E-98D8-33DD1704D18B}">
  <ds:schemaRefs/>
</ds:datastoreItem>
</file>

<file path=customXml/itemProps11.xml><?xml version="1.0" encoding="utf-8"?>
<ds:datastoreItem xmlns:ds="http://schemas.openxmlformats.org/officeDocument/2006/customXml" ds:itemID="{779163C3-BC20-4609-A915-F0B8A6A6BBCC}">
  <ds:schemaRefs/>
</ds:datastoreItem>
</file>

<file path=customXml/itemProps12.xml><?xml version="1.0" encoding="utf-8"?>
<ds:datastoreItem xmlns:ds="http://schemas.openxmlformats.org/officeDocument/2006/customXml" ds:itemID="{60F59693-64E4-45B0-ABF3-AB27FDEEA4E6}">
  <ds:schemaRefs/>
</ds:datastoreItem>
</file>

<file path=customXml/itemProps13.xml><?xml version="1.0" encoding="utf-8"?>
<ds:datastoreItem xmlns:ds="http://schemas.openxmlformats.org/officeDocument/2006/customXml" ds:itemID="{48A79D8E-9D45-454B-A715-16FFF61A4362}">
  <ds:schemaRefs/>
</ds:datastoreItem>
</file>

<file path=customXml/itemProps14.xml><?xml version="1.0" encoding="utf-8"?>
<ds:datastoreItem xmlns:ds="http://schemas.openxmlformats.org/officeDocument/2006/customXml" ds:itemID="{023D4BE6-4BAB-4345-82D8-CD43D71809F2}">
  <ds:schemaRefs/>
</ds:datastoreItem>
</file>

<file path=customXml/itemProps15.xml><?xml version="1.0" encoding="utf-8"?>
<ds:datastoreItem xmlns:ds="http://schemas.openxmlformats.org/officeDocument/2006/customXml" ds:itemID="{FC1921D5-C9F6-4A79-8A8A-AF0B3D0F7BC1}">
  <ds:schemaRefs/>
</ds:datastoreItem>
</file>

<file path=customXml/itemProps16.xml><?xml version="1.0" encoding="utf-8"?>
<ds:datastoreItem xmlns:ds="http://schemas.openxmlformats.org/officeDocument/2006/customXml" ds:itemID="{F3BF5E80-1079-4610-B98B-F94CDBF1CC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10 Sales Reps by Revenue</vt:lpstr>
      <vt:lpstr>Order Size by Time of Day</vt:lpstr>
      <vt:lpstr>T. Conversions by time of day</vt:lpstr>
      <vt:lpstr>Average Revenue by Sales Channe</vt:lpstr>
      <vt:lpstr>Monthly Revenue Trend Over Time</vt:lpstr>
      <vt:lpstr>Rebooking Rate</vt:lpstr>
      <vt:lpstr>Revenue by Customer Type</vt:lpstr>
      <vt:lpstr>Dataset</vt:lpstr>
      <vt:lpstr>Descriptive Statistics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Soliman</cp:lastModifiedBy>
  <dcterms:modified xsi:type="dcterms:W3CDTF">2025-05-17T20:52:03Z</dcterms:modified>
</cp:coreProperties>
</file>