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6F73B16-2D13-47B7-8AED-3324E8068978}" xr6:coauthVersionLast="47" xr6:coauthVersionMax="47" xr10:uidLastSave="{00000000-0000-0000-0000-000000000000}"/>
  <bookViews>
    <workbookView xWindow="-120" yWindow="-120" windowWidth="29040" windowHeight="15840" xr2:uid="{1C90BA53-A289-43DA-845E-4FAC1694C91D}"/>
  </bookViews>
  <sheets>
    <sheet name="Income_Statement" sheetId="1" r:id="rId1"/>
    <sheet name="Balance_Sheet_Asset" sheetId="2" r:id="rId2"/>
    <sheet name="Balance_Sheet_L&amp;S" sheetId="3" r:id="rId3"/>
  </sheets>
  <calcPr calcId="0"/>
</workbook>
</file>

<file path=xl/calcChain.xml><?xml version="1.0" encoding="utf-8"?>
<calcChain xmlns="http://schemas.openxmlformats.org/spreadsheetml/2006/main">
  <c r="L2" i="1" l="1"/>
  <c r="K4" i="3"/>
  <c r="K2" i="3"/>
  <c r="K3" i="3"/>
  <c r="K5" i="3"/>
  <c r="L5" i="3" s="1"/>
  <c r="K6" i="3"/>
  <c r="K7" i="3"/>
  <c r="K8" i="3"/>
  <c r="L8" i="3" s="1"/>
  <c r="K9" i="3"/>
  <c r="L9" i="3" s="1"/>
  <c r="K10" i="3"/>
  <c r="K11" i="3"/>
  <c r="K12" i="3"/>
  <c r="L12" i="3" s="1"/>
  <c r="K13" i="3"/>
  <c r="L13" i="3" s="1"/>
  <c r="K14" i="3"/>
  <c r="K15" i="3"/>
  <c r="K16" i="3"/>
  <c r="L16" i="3" s="1"/>
  <c r="K17" i="3"/>
  <c r="L17" i="3" s="1"/>
  <c r="K18" i="3"/>
  <c r="K19" i="3"/>
  <c r="K20" i="3"/>
  <c r="L20" i="3" s="1"/>
  <c r="K21" i="3"/>
  <c r="L21" i="3" s="1"/>
  <c r="K22" i="3"/>
  <c r="K23" i="3"/>
  <c r="K24" i="3"/>
  <c r="L24" i="3" s="1"/>
  <c r="K25" i="3"/>
  <c r="L25" i="3" s="1"/>
  <c r="K26" i="3"/>
  <c r="K27" i="3"/>
  <c r="K28" i="3"/>
  <c r="L28" i="3" s="1"/>
  <c r="K29" i="3"/>
  <c r="L29" i="3" s="1"/>
  <c r="K30" i="3"/>
  <c r="K31" i="3"/>
  <c r="K32" i="3"/>
  <c r="L32" i="3" s="1"/>
  <c r="K33" i="3"/>
  <c r="L33" i="3" s="1"/>
  <c r="K34" i="3"/>
  <c r="K35" i="3"/>
  <c r="K36" i="3"/>
  <c r="L36" i="3" s="1"/>
  <c r="K37" i="3"/>
  <c r="L37" i="3" s="1"/>
  <c r="K38" i="3"/>
  <c r="K39" i="3"/>
  <c r="K40" i="3"/>
  <c r="L40" i="3" s="1"/>
  <c r="K41" i="3"/>
  <c r="L41" i="3" s="1"/>
  <c r="K42" i="3"/>
  <c r="K43" i="3"/>
  <c r="K44" i="3"/>
  <c r="L44" i="3" s="1"/>
  <c r="K45" i="3"/>
  <c r="L45" i="3" s="1"/>
  <c r="K46" i="3"/>
  <c r="K47" i="3"/>
  <c r="K48" i="3"/>
  <c r="L48" i="3" s="1"/>
  <c r="K49" i="3"/>
  <c r="L49" i="3" s="1"/>
  <c r="H3" i="3"/>
  <c r="L3" i="3" s="1"/>
  <c r="H4" i="3"/>
  <c r="L4" i="3" s="1"/>
  <c r="H5" i="3"/>
  <c r="H6" i="3"/>
  <c r="L6" i="3" s="1"/>
  <c r="H7" i="3"/>
  <c r="L7" i="3" s="1"/>
  <c r="H8" i="3"/>
  <c r="H9" i="3"/>
  <c r="H10" i="3"/>
  <c r="L10" i="3" s="1"/>
  <c r="H11" i="3"/>
  <c r="L11" i="3" s="1"/>
  <c r="H12" i="3"/>
  <c r="H13" i="3"/>
  <c r="H14" i="3"/>
  <c r="L14" i="3" s="1"/>
  <c r="H15" i="3"/>
  <c r="L15" i="3" s="1"/>
  <c r="H16" i="3"/>
  <c r="H17" i="3"/>
  <c r="H18" i="3"/>
  <c r="L18" i="3" s="1"/>
  <c r="H19" i="3"/>
  <c r="L19" i="3" s="1"/>
  <c r="H20" i="3"/>
  <c r="H21" i="3"/>
  <c r="H22" i="3"/>
  <c r="L22" i="3" s="1"/>
  <c r="H23" i="3"/>
  <c r="L23" i="3" s="1"/>
  <c r="H24" i="3"/>
  <c r="H25" i="3"/>
  <c r="H26" i="3"/>
  <c r="L26" i="3" s="1"/>
  <c r="H27" i="3"/>
  <c r="L27" i="3" s="1"/>
  <c r="H28" i="3"/>
  <c r="H29" i="3"/>
  <c r="H30" i="3"/>
  <c r="L30" i="3" s="1"/>
  <c r="H31" i="3"/>
  <c r="L31" i="3" s="1"/>
  <c r="H32" i="3"/>
  <c r="H33" i="3"/>
  <c r="H34" i="3"/>
  <c r="L34" i="3" s="1"/>
  <c r="H35" i="3"/>
  <c r="L35" i="3" s="1"/>
  <c r="H36" i="3"/>
  <c r="H37" i="3"/>
  <c r="H38" i="3"/>
  <c r="L38" i="3" s="1"/>
  <c r="H39" i="3"/>
  <c r="L39" i="3" s="1"/>
  <c r="H40" i="3"/>
  <c r="H41" i="3"/>
  <c r="H42" i="3"/>
  <c r="L42" i="3" s="1"/>
  <c r="H43" i="3"/>
  <c r="L43" i="3" s="1"/>
  <c r="H44" i="3"/>
  <c r="H45" i="3"/>
  <c r="H46" i="3"/>
  <c r="L46" i="3" s="1"/>
  <c r="H47" i="3"/>
  <c r="L47" i="3" s="1"/>
  <c r="H48" i="3"/>
  <c r="H49" i="3"/>
  <c r="H2" i="3"/>
  <c r="L2" i="3" s="1"/>
  <c r="I15" i="2"/>
  <c r="I7" i="2"/>
  <c r="I3" i="2"/>
  <c r="I4" i="2"/>
  <c r="I5" i="2"/>
  <c r="I6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J3" i="1"/>
  <c r="J4" i="1"/>
  <c r="J5" i="1"/>
  <c r="K5" i="1" s="1"/>
  <c r="J6" i="1"/>
  <c r="K6" i="1" s="1"/>
  <c r="J7" i="1"/>
  <c r="J8" i="1"/>
  <c r="J9" i="1"/>
  <c r="K9" i="1" s="1"/>
  <c r="J10" i="1"/>
  <c r="K10" i="1" s="1"/>
  <c r="J11" i="1"/>
  <c r="J12" i="1"/>
  <c r="J13" i="1"/>
  <c r="K13" i="1" s="1"/>
  <c r="J14" i="1"/>
  <c r="K14" i="1" s="1"/>
  <c r="J15" i="1"/>
  <c r="J16" i="1"/>
  <c r="J17" i="1"/>
  <c r="K17" i="1" s="1"/>
  <c r="J18" i="1"/>
  <c r="K18" i="1" s="1"/>
  <c r="J19" i="1"/>
  <c r="J20" i="1"/>
  <c r="J21" i="1"/>
  <c r="K21" i="1" s="1"/>
  <c r="J22" i="1"/>
  <c r="K22" i="1" s="1"/>
  <c r="J23" i="1"/>
  <c r="J24" i="1"/>
  <c r="J25" i="1"/>
  <c r="K25" i="1" s="1"/>
  <c r="J26" i="1"/>
  <c r="K26" i="1" s="1"/>
  <c r="J27" i="1"/>
  <c r="J28" i="1"/>
  <c r="J29" i="1"/>
  <c r="K29" i="1" s="1"/>
  <c r="J30" i="1"/>
  <c r="K30" i="1" s="1"/>
  <c r="J31" i="1"/>
  <c r="J32" i="1"/>
  <c r="J33" i="1"/>
  <c r="K33" i="1" s="1"/>
  <c r="J34" i="1"/>
  <c r="K34" i="1" s="1"/>
  <c r="J35" i="1"/>
  <c r="J36" i="1"/>
  <c r="J37" i="1"/>
  <c r="K37" i="1" s="1"/>
  <c r="J38" i="1"/>
  <c r="K38" i="1" s="1"/>
  <c r="J39" i="1"/>
  <c r="J40" i="1"/>
  <c r="J41" i="1"/>
  <c r="K41" i="1" s="1"/>
  <c r="J42" i="1"/>
  <c r="K42" i="1" s="1"/>
  <c r="J43" i="1"/>
  <c r="J44" i="1"/>
  <c r="J45" i="1"/>
  <c r="K45" i="1" s="1"/>
  <c r="J46" i="1"/>
  <c r="K46" i="1" s="1"/>
  <c r="J47" i="1"/>
  <c r="J48" i="1"/>
  <c r="J49" i="1"/>
  <c r="K49" i="1" s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F3" i="1"/>
  <c r="F2" i="1"/>
  <c r="K3" i="1"/>
  <c r="K4" i="1"/>
  <c r="K7" i="1"/>
  <c r="K8" i="1"/>
  <c r="K11" i="1"/>
  <c r="K12" i="1"/>
  <c r="K15" i="1"/>
  <c r="K16" i="1"/>
  <c r="K19" i="1"/>
  <c r="K20" i="1"/>
  <c r="K23" i="1"/>
  <c r="K24" i="1"/>
  <c r="K27" i="1"/>
  <c r="K28" i="1"/>
  <c r="K31" i="1"/>
  <c r="K32" i="1"/>
  <c r="K35" i="1"/>
  <c r="K36" i="1"/>
  <c r="K39" i="1"/>
  <c r="K40" i="1"/>
  <c r="K43" i="1"/>
  <c r="K44" i="1"/>
  <c r="K47" i="1"/>
  <c r="K48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</calcChain>
</file>

<file path=xl/sharedStrings.xml><?xml version="1.0" encoding="utf-8"?>
<sst xmlns="http://schemas.openxmlformats.org/spreadsheetml/2006/main" count="321" uniqueCount="35">
  <si>
    <t>Company</t>
  </si>
  <si>
    <t>Year</t>
  </si>
  <si>
    <t>Quarter</t>
  </si>
  <si>
    <t>Revenue</t>
  </si>
  <si>
    <t>COGS</t>
  </si>
  <si>
    <t>Gross_Profit</t>
  </si>
  <si>
    <t>Operating_Expenses</t>
  </si>
  <si>
    <t>EBIT</t>
  </si>
  <si>
    <t>Interest_Expense</t>
  </si>
  <si>
    <t>EBT</t>
  </si>
  <si>
    <t>Tax_Expense</t>
  </si>
  <si>
    <t>Net_Income</t>
  </si>
  <si>
    <t>Cash</t>
  </si>
  <si>
    <t>Accounts_Receivable</t>
  </si>
  <si>
    <t>Inventory</t>
  </si>
  <si>
    <t>Current_Assets</t>
  </si>
  <si>
    <t>Property_Plant_Equipment</t>
  </si>
  <si>
    <t>Total_Assets</t>
  </si>
  <si>
    <t>Accounts_Payable</t>
  </si>
  <si>
    <t>Short_Term_Debt</t>
  </si>
  <si>
    <t>Current_Liabilities</t>
  </si>
  <si>
    <t>Long_Term_Debt</t>
  </si>
  <si>
    <t>Total_Liabilities</t>
  </si>
  <si>
    <t>Common_Stock</t>
  </si>
  <si>
    <t>Retained_Earnings</t>
  </si>
  <si>
    <t>Shareholders_Equity</t>
  </si>
  <si>
    <t>Total_Liabilities_and_Equity</t>
  </si>
  <si>
    <t>Q1</t>
  </si>
  <si>
    <t>Q2</t>
  </si>
  <si>
    <t>Q3</t>
  </si>
  <si>
    <t>Q4</t>
  </si>
  <si>
    <t>Tech</t>
  </si>
  <si>
    <t>Speed</t>
  </si>
  <si>
    <t>Maclr</t>
  </si>
  <si>
    <t>Dain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</si>
</sst>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4" borderId="10" xfId="0" applyFont="1" applyFill="1" applyBorder="1"/>
    <xf numFmtId="0" fontId="0" fillId="34" borderId="10" xfId="0" applyFont="1" applyFill="1" applyBorder="1" applyAlignment="1">
      <alignment horizontal="left"/>
    </xf>
    <xf numFmtId="168" fontId="0" fillId="34" borderId="10" xfId="0" applyNumberFormat="1" applyFont="1" applyFill="1" applyBorder="1" applyAlignment="1">
      <alignment horizontal="left"/>
    </xf>
    <xf numFmtId="0" fontId="0" fillId="0" borderId="10" xfId="0" applyFont="1" applyBorder="1"/>
    <xf numFmtId="0" fontId="0" fillId="0" borderId="10" xfId="0" applyFont="1" applyBorder="1" applyAlignment="1">
      <alignment horizontal="left"/>
    </xf>
    <xf numFmtId="168" fontId="0" fillId="0" borderId="10" xfId="0" applyNumberFormat="1" applyFont="1" applyBorder="1" applyAlignment="1">
      <alignment horizontal="left"/>
    </xf>
    <xf numFmtId="0" fontId="13" fillId="33" borderId="0" xfId="0" applyFont="1" applyFill="1" applyBorder="1"/>
    <xf numFmtId="0" fontId="13" fillId="33" borderId="0" xfId="0" applyFont="1" applyFill="1" applyBorder="1" applyAlignment="1">
      <alignment horizontal="left"/>
    </xf>
    <xf numFmtId="168" fontId="16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font>
        <b/>
      </font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numFmt numFmtId="168" formatCode="&quot;$&quot;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8" formatCode="&quot;$&quot;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BED1DF-7950-4541-A312-9006A934C57A}" name="Table3" displayName="Table3" ref="A1:L49" totalsRowShown="0" headerRowDxfId="24" dataDxfId="25" tableBorderDxfId="32">
  <autoFilter ref="A1:L49" xr:uid="{58BED1DF-7950-4541-A312-9006A934C57A}"/>
  <tableColumns count="12">
    <tableColumn id="1" xr3:uid="{58F5BBA4-99E5-4E45-B528-D6D781BF3A20}" name="Company" dataDxfId="31"/>
    <tableColumn id="2" xr3:uid="{FAAB010E-DCEC-4322-B617-32690C6C6672}" name="Quarter" dataDxfId="30"/>
    <tableColumn id="3" xr3:uid="{95D4FC25-2D57-4926-8919-51B48AF5A743}" name="Year" dataDxfId="29"/>
    <tableColumn id="4" xr3:uid="{58C935EB-024D-4C27-9102-586388FC06F5}" name="Revenue" dataDxfId="28"/>
    <tableColumn id="5" xr3:uid="{73FDEAD9-9AB8-4DF8-B563-CC1E480D3826}" name="COGS" dataDxfId="27"/>
    <tableColumn id="6" xr3:uid="{F626DB7A-707C-45E5-994C-41B72E57F24F}" name="Gross_Profit" dataDxfId="26">
      <calculatedColumnFormula>Income_Statement!$D2-Income_Statement!$E2</calculatedColumnFormula>
    </tableColumn>
    <tableColumn id="7" xr3:uid="{79C08CCD-C11A-4EC5-9EE0-990DBFC86357}" name="Operating_Expenses" dataDxfId="23"/>
    <tableColumn id="8" xr3:uid="{DE70793E-9E61-40B7-8815-C62E107425DE}" name="EBIT" dataDxfId="22">
      <calculatedColumnFormula>Table3[[#This Row],[Gross_Profit]]-Table3[[#This Row],[Operating_Expenses]]</calculatedColumnFormula>
    </tableColumn>
    <tableColumn id="9" xr3:uid="{9B1E3587-7804-43BB-BE8E-BE51BA26D079}" name="Interest_Expense" dataDxfId="21"/>
    <tableColumn id="10" xr3:uid="{BD09AB26-995A-4A90-A45C-81238BFB1F50}" name="EBT" dataDxfId="20">
      <calculatedColumnFormula>Table3[[#This Row],[EBIT]]-Table3[[#This Row],[Interest_Expense]]</calculatedColumnFormula>
    </tableColumn>
    <tableColumn id="11" xr3:uid="{1EA9990F-5705-4465-90DF-EF4620A064C5}" name="Tax_Expense" dataDxfId="19">
      <calculatedColumnFormula>Table3[[#This Row],[EBT]]*30%</calculatedColumnFormula>
    </tableColumn>
    <tableColumn id="12" xr3:uid="{A6B5E9B7-BE6F-49E1-9520-2C6C9C54BC9A}" name="Net_Income" dataDxfId="18">
      <calculatedColumnFormula>Table3[[#This Row],[EBT]]-Table3[[#This Row],[Tax_Expense]]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62EC8-C679-4C48-AF99-1EBCD0FC2B30}" name="Table1" displayName="Table1" ref="A1:I49" totalsRowShown="0">
  <autoFilter ref="A1:I49" xr:uid="{79962EC8-C679-4C48-AF99-1EBCD0FC2B30}"/>
  <tableColumns count="9">
    <tableColumn id="1" xr3:uid="{5C6DF6EF-77D2-41E6-862D-439420AEF41E}" name="Company"/>
    <tableColumn id="2" xr3:uid="{A56CCB47-34DD-4B22-9B45-D1778A652A07}" name="Quarter"/>
    <tableColumn id="3" xr3:uid="{C5BF55C5-5603-4453-857B-3209BD2409FF}" name="Year"/>
    <tableColumn id="4" xr3:uid="{C74F5051-6706-4F4F-96A0-A494C605D568}" name="Cash" dataDxfId="17"/>
    <tableColumn id="5" xr3:uid="{5CEABB36-F32A-496B-BB2F-94DA5CD544BE}" name="Accounts_Receivable" dataDxfId="16"/>
    <tableColumn id="6" xr3:uid="{69582634-18F3-4A39-983A-115F4643179D}" name="Inventory" dataDxfId="15"/>
    <tableColumn id="7" xr3:uid="{1B885E8E-7890-4947-B013-82C78C74682B}" name="Current_Assets" dataDxfId="14"/>
    <tableColumn id="8" xr3:uid="{0D9CFE08-A955-4A49-AE30-2EAB1FC1EE0A}" name="Property_Plant_Equipment" dataDxfId="13"/>
    <tableColumn id="9" xr3:uid="{A0963246-7645-4AA1-8F98-9372817BD9DE}" name="Total_Assets" dataDxfId="12">
      <calculatedColumnFormula>SUM(Table1[[#This Row],[Current_Assets]],Table1[[#This Row],[Property_Plant_Equipment]])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0AF1D-15ED-4E3A-9C10-71101AEDCE2D}" name="Table4" displayName="Table4" ref="A1:L49" totalsRowShown="0" headerRowDxfId="4" dataDxfId="5">
  <autoFilter ref="A1:L49" xr:uid="{6BC0AF1D-15ED-4E3A-9C10-71101AEDCE2D}"/>
  <tableColumns count="12">
    <tableColumn id="1" xr3:uid="{5BE2B4F3-8E92-400D-B71D-04CB54274937}" name="Company"/>
    <tableColumn id="2" xr3:uid="{FA627C8B-345A-4EEB-92A5-B9B1A9CE494F}" name="Quarter"/>
    <tableColumn id="3" xr3:uid="{3C242CB0-BE11-40B6-92E0-EE0C2879FFE2}" name="Year" dataDxfId="0"/>
    <tableColumn id="4" xr3:uid="{4B06A54E-757A-49B5-A54E-F1E03BDDCD94}" name="Accounts_Payable" dataDxfId="1"/>
    <tableColumn id="5" xr3:uid="{6368818E-60C6-480E-BD72-0A41BF41EDE9}" name="Short_Term_Debt" dataDxfId="11"/>
    <tableColumn id="6" xr3:uid="{B9EDACC3-775A-41B4-9EFB-C958E2BCCA1D}" name="Current_Liabilities" dataDxfId="10"/>
    <tableColumn id="7" xr3:uid="{6BC46E5B-4F55-41BC-AE2C-4DDA6D1181C8}" name="Long_Term_Debt" dataDxfId="9"/>
    <tableColumn id="8" xr3:uid="{63061C53-71AA-4D66-81F6-0DBD4E8FCEB6}" name="Total_Liabilities" dataDxfId="8">
      <calculatedColumnFormula>SUM(Table4[[#This Row],[Current_Liabilities]:[Long_Term_Debt]])</calculatedColumnFormula>
    </tableColumn>
    <tableColumn id="9" xr3:uid="{45D7E543-E508-458A-BD4A-8C0F4F4FF176}" name="Common_Stock" dataDxfId="7"/>
    <tableColumn id="10" xr3:uid="{F038D4C8-AEC8-48E1-9B42-DEFB2AEEE463}" name="Retained_Earnings" dataDxfId="6"/>
    <tableColumn id="11" xr3:uid="{F077905E-63BE-4A58-92AA-FC810F62DF3E}" name="Shareholders_Equity" dataDxfId="3">
      <calculatedColumnFormula>SUM(Table4[[#This Row],[Common_Stock]:[Retained_Earnings]])</calculatedColumnFormula>
    </tableColumn>
    <tableColumn id="12" xr3:uid="{9BA08EFB-AF03-43EC-9284-AD0CB67547B5}" name="Total_Liabilities_and_Equity" dataDxfId="2">
      <calculatedColumnFormula>SUM(Table4[[#This Row],[Total_Liabilities]],Table4[[#This Row],[Shareholders_Equity]])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F1B4-5395-4D3B-8651-68D9CEE9230B}">
  <dimension ref="A1:L49"/>
  <sheetViews>
    <sheetView tabSelected="1" workbookViewId="0">
      <selection activeCell="L2" sqref="L2"/>
    </sheetView>
  </sheetViews>
  <sheetFormatPr defaultColWidth="13.7109375" defaultRowHeight="15" x14ac:dyDescent="0.25"/>
  <cols>
    <col min="3" max="3" width="13.7109375" style="2"/>
    <col min="6" max="6" width="14.140625" customWidth="1"/>
    <col min="7" max="7" width="21.28515625" customWidth="1"/>
    <col min="8" max="8" width="13.7109375" style="1"/>
    <col min="9" max="9" width="18.5703125" customWidth="1"/>
    <col min="10" max="10" width="13.7109375" style="1"/>
    <col min="11" max="11" width="14.5703125" customWidth="1"/>
    <col min="12" max="12" width="14" style="1" customWidth="1"/>
  </cols>
  <sheetData>
    <row r="1" spans="1:12" x14ac:dyDescent="0.25">
      <c r="A1" s="9" t="s">
        <v>0</v>
      </c>
      <c r="B1" s="9" t="s">
        <v>2</v>
      </c>
      <c r="C1" s="10" t="s">
        <v>1</v>
      </c>
      <c r="D1" s="9" t="s">
        <v>3</v>
      </c>
      <c r="E1" s="9" t="s">
        <v>4</v>
      </c>
      <c r="F1" s="9" t="s">
        <v>5</v>
      </c>
      <c r="G1" s="9" t="s">
        <v>6</v>
      </c>
      <c r="H1" s="1" t="s">
        <v>7</v>
      </c>
      <c r="I1" s="9" t="s">
        <v>8</v>
      </c>
      <c r="J1" s="1" t="s">
        <v>9</v>
      </c>
      <c r="K1" s="9" t="s">
        <v>10</v>
      </c>
      <c r="L1" s="1" t="s">
        <v>11</v>
      </c>
    </row>
    <row r="2" spans="1:12" x14ac:dyDescent="0.25">
      <c r="A2" s="3" t="s">
        <v>31</v>
      </c>
      <c r="B2" s="3" t="s">
        <v>27</v>
      </c>
      <c r="C2" s="4">
        <v>2021</v>
      </c>
      <c r="D2" s="5">
        <v>648721.06758482102</v>
      </c>
      <c r="E2" s="5">
        <v>365390.553222574</v>
      </c>
      <c r="F2" s="5">
        <f>Income_Statement!$D2-Income_Statement!$E2</f>
        <v>283330.51436224702</v>
      </c>
      <c r="G2" s="5">
        <v>189537.02785637899</v>
      </c>
      <c r="H2" s="1">
        <f>Table3[[#This Row],[Gross_Profit]]-Table3[[#This Row],[Operating_Expenses]]</f>
        <v>93793.48650586803</v>
      </c>
      <c r="I2" s="5">
        <v>1850.9600905913101</v>
      </c>
      <c r="J2" s="1">
        <f>Table3[[#This Row],[EBIT]]-Table3[[#This Row],[Interest_Expense]]</f>
        <v>91942.526415276719</v>
      </c>
      <c r="K2" s="1">
        <f>Table3[[#This Row],[EBT]]*30%</f>
        <v>27582.757924583017</v>
      </c>
      <c r="L2" s="1">
        <f>Table3[[#This Row],[EBT]]-Table3[[#This Row],[Tax_Expense]]</f>
        <v>64359.768490693707</v>
      </c>
    </row>
    <row r="3" spans="1:12" x14ac:dyDescent="0.25">
      <c r="A3" s="6" t="s">
        <v>31</v>
      </c>
      <c r="B3" s="6" t="s">
        <v>28</v>
      </c>
      <c r="C3" s="7">
        <v>2021</v>
      </c>
      <c r="D3" s="8">
        <v>565249.75465149002</v>
      </c>
      <c r="E3" s="8">
        <v>260978.46769739501</v>
      </c>
      <c r="F3" s="8">
        <f>Income_Statement!$D3-Income_Statement!$E3</f>
        <v>304271.28695409501</v>
      </c>
      <c r="G3" s="8">
        <v>127754.92032008</v>
      </c>
      <c r="H3" s="1">
        <f>Table3[[#This Row],[Gross_Profit]]-Table3[[#This Row],[Operating_Expenses]]</f>
        <v>176516.36663401499</v>
      </c>
      <c r="I3" s="8">
        <v>4469.4592130552101</v>
      </c>
      <c r="J3" s="1">
        <f>Table3[[#This Row],[EBIT]]-Table3[[#This Row],[Interest_Expense]]</f>
        <v>172046.90742095979</v>
      </c>
      <c r="K3" s="1">
        <f>Table3[[#This Row],[EBT]]*30%</f>
        <v>51614.072226287935</v>
      </c>
      <c r="L3" s="1">
        <f>Table3[[#This Row],[EBT]]-Table3[[#This Row],[Tax_Expense]]</f>
        <v>120432.83519467185</v>
      </c>
    </row>
    <row r="4" spans="1:12" x14ac:dyDescent="0.25">
      <c r="A4" s="3" t="s">
        <v>31</v>
      </c>
      <c r="B4" s="3" t="s">
        <v>29</v>
      </c>
      <c r="C4" s="4">
        <v>2021</v>
      </c>
      <c r="D4" s="5">
        <v>758622.045787793</v>
      </c>
      <c r="E4" s="5">
        <v>454160.43038422399</v>
      </c>
      <c r="F4" s="5">
        <f>Income_Statement!$D4-Income_Statement!$E4</f>
        <v>304461.61540356901</v>
      </c>
      <c r="G4" s="5">
        <v>172230.28594981</v>
      </c>
      <c r="H4" s="1">
        <f>Table3[[#This Row],[Gross_Profit]]-Table3[[#This Row],[Operating_Expenses]]</f>
        <v>132231.32945375901</v>
      </c>
      <c r="I4" s="5">
        <v>11492.9874982809</v>
      </c>
      <c r="J4" s="1">
        <f>Table3[[#This Row],[EBIT]]-Table3[[#This Row],[Interest_Expense]]</f>
        <v>120738.34195547811</v>
      </c>
      <c r="K4" s="1">
        <f>Table3[[#This Row],[EBT]]*30%</f>
        <v>36221.50258664343</v>
      </c>
      <c r="L4" s="1">
        <f>Table3[[#This Row],[EBT]]-Table3[[#This Row],[Tax_Expense]]</f>
        <v>84516.839368834684</v>
      </c>
    </row>
    <row r="5" spans="1:12" x14ac:dyDescent="0.25">
      <c r="A5" s="6" t="s">
        <v>31</v>
      </c>
      <c r="B5" s="6" t="s">
        <v>30</v>
      </c>
      <c r="C5" s="7">
        <v>2021</v>
      </c>
      <c r="D5" s="8">
        <v>669066.64263296896</v>
      </c>
      <c r="E5" s="8">
        <v>350268.14840759302</v>
      </c>
      <c r="F5" s="8">
        <f>Income_Statement!$D5-Income_Statement!$E5</f>
        <v>318798.49422537594</v>
      </c>
      <c r="G5" s="8">
        <v>143989.63430149699</v>
      </c>
      <c r="H5" s="1">
        <f>Table3[[#This Row],[Gross_Profit]]-Table3[[#This Row],[Operating_Expenses]]</f>
        <v>174808.85992387895</v>
      </c>
      <c r="I5" s="8">
        <v>3852.76213797424</v>
      </c>
      <c r="J5" s="1">
        <f>Table3[[#This Row],[EBIT]]-Table3[[#This Row],[Interest_Expense]]</f>
        <v>170956.09778590471</v>
      </c>
      <c r="K5" s="1">
        <f>Table3[[#This Row],[EBT]]*30%</f>
        <v>51286.829335771414</v>
      </c>
      <c r="L5" s="1">
        <f>Table3[[#This Row],[EBT]]-Table3[[#This Row],[Tax_Expense]]</f>
        <v>119669.2684501333</v>
      </c>
    </row>
    <row r="6" spans="1:12" x14ac:dyDescent="0.25">
      <c r="A6" s="3" t="s">
        <v>31</v>
      </c>
      <c r="B6" s="3" t="s">
        <v>27</v>
      </c>
      <c r="C6" s="4">
        <v>2022</v>
      </c>
      <c r="D6" s="5">
        <v>881818.22832337895</v>
      </c>
      <c r="E6" s="5">
        <v>429209.75880429702</v>
      </c>
      <c r="F6" s="5">
        <f>Income_Statement!$D6-Income_Statement!$E6</f>
        <v>452608.46951908193</v>
      </c>
      <c r="G6" s="5">
        <v>256684.69060487201</v>
      </c>
      <c r="H6" s="1">
        <f>Table3[[#This Row],[Gross_Profit]]-Table3[[#This Row],[Operating_Expenses]]</f>
        <v>195923.77891420992</v>
      </c>
      <c r="I6" s="5">
        <v>5038.3516324243301</v>
      </c>
      <c r="J6" s="1">
        <f>Table3[[#This Row],[EBIT]]-Table3[[#This Row],[Interest_Expense]]</f>
        <v>190885.42728178558</v>
      </c>
      <c r="K6" s="1">
        <f>Table3[[#This Row],[EBT]]*30%</f>
        <v>57265.628184535672</v>
      </c>
      <c r="L6" s="1">
        <f>Table3[[#This Row],[EBT]]-Table3[[#This Row],[Tax_Expense]]</f>
        <v>133619.79909724992</v>
      </c>
    </row>
    <row r="7" spans="1:12" x14ac:dyDescent="0.25">
      <c r="A7" s="6" t="s">
        <v>31</v>
      </c>
      <c r="B7" s="6" t="s">
        <v>28</v>
      </c>
      <c r="C7" s="7">
        <v>2022</v>
      </c>
      <c r="D7" s="8">
        <v>518743.61048222799</v>
      </c>
      <c r="E7" s="8">
        <v>278454.77652928</v>
      </c>
      <c r="F7" s="8">
        <f>Income_Statement!$D7-Income_Statement!$E7</f>
        <v>240288.83395294799</v>
      </c>
      <c r="G7" s="8">
        <v>121972.105903271</v>
      </c>
      <c r="H7" s="1">
        <f>Table3[[#This Row],[Gross_Profit]]-Table3[[#This Row],[Operating_Expenses]]</f>
        <v>118316.72804967698</v>
      </c>
      <c r="I7" s="8">
        <v>8258.5030468957793</v>
      </c>
      <c r="J7" s="1">
        <f>Table3[[#This Row],[EBIT]]-Table3[[#This Row],[Interest_Expense]]</f>
        <v>110058.2250027812</v>
      </c>
      <c r="K7" s="1">
        <f>Table3[[#This Row],[EBT]]*30%</f>
        <v>33017.467500834355</v>
      </c>
      <c r="L7" s="1">
        <f>Table3[[#This Row],[EBT]]-Table3[[#This Row],[Tax_Expense]]</f>
        <v>77040.75750194685</v>
      </c>
    </row>
    <row r="8" spans="1:12" x14ac:dyDescent="0.25">
      <c r="A8" s="3" t="s">
        <v>31</v>
      </c>
      <c r="B8" s="3" t="s">
        <v>29</v>
      </c>
      <c r="C8" s="4">
        <v>2022</v>
      </c>
      <c r="D8" s="5">
        <v>656602.04286309402</v>
      </c>
      <c r="E8" s="5">
        <v>344828.58615590801</v>
      </c>
      <c r="F8" s="5">
        <f>Income_Statement!$D8-Income_Statement!$E8</f>
        <v>311773.45670718601</v>
      </c>
      <c r="G8" s="5">
        <v>133764.06614378901</v>
      </c>
      <c r="H8" s="1">
        <f>Table3[[#This Row],[Gross_Profit]]-Table3[[#This Row],[Operating_Expenses]]</f>
        <v>178009.390563397</v>
      </c>
      <c r="I8" s="5">
        <v>9579.9895687736298</v>
      </c>
      <c r="J8" s="1">
        <f>Table3[[#This Row],[EBIT]]-Table3[[#This Row],[Interest_Expense]]</f>
        <v>168429.40099462337</v>
      </c>
      <c r="K8" s="1">
        <f>Table3[[#This Row],[EBT]]*30%</f>
        <v>50528.820298387007</v>
      </c>
      <c r="L8" s="1">
        <f>Table3[[#This Row],[EBT]]-Table3[[#This Row],[Tax_Expense]]</f>
        <v>117900.58069623637</v>
      </c>
    </row>
    <row r="9" spans="1:12" x14ac:dyDescent="0.25">
      <c r="A9" s="6" t="s">
        <v>31</v>
      </c>
      <c r="B9" s="6" t="s">
        <v>30</v>
      </c>
      <c r="C9" s="7">
        <v>2022</v>
      </c>
      <c r="D9" s="8">
        <v>922799.52269925806</v>
      </c>
      <c r="E9" s="8">
        <v>489664.65075918398</v>
      </c>
      <c r="F9" s="8">
        <f>Income_Statement!$D9-Income_Statement!$E9</f>
        <v>433134.87194007408</v>
      </c>
      <c r="G9" s="8">
        <v>250773.384041032</v>
      </c>
      <c r="H9" s="1">
        <f>Table3[[#This Row],[Gross_Profit]]-Table3[[#This Row],[Operating_Expenses]]</f>
        <v>182361.48789904208</v>
      </c>
      <c r="I9" s="8">
        <v>6491.1178596831196</v>
      </c>
      <c r="J9" s="1">
        <f>Table3[[#This Row],[EBIT]]-Table3[[#This Row],[Interest_Expense]]</f>
        <v>175870.37003935897</v>
      </c>
      <c r="K9" s="1">
        <f>Table3[[#This Row],[EBT]]*30%</f>
        <v>52761.11101180769</v>
      </c>
      <c r="L9" s="1">
        <f>Table3[[#This Row],[EBT]]-Table3[[#This Row],[Tax_Expense]]</f>
        <v>123109.25902755128</v>
      </c>
    </row>
    <row r="10" spans="1:12" x14ac:dyDescent="0.25">
      <c r="A10" s="3" t="s">
        <v>31</v>
      </c>
      <c r="B10" s="3" t="s">
        <v>27</v>
      </c>
      <c r="C10" s="4">
        <v>2023</v>
      </c>
      <c r="D10" s="5">
        <v>639024.11387426197</v>
      </c>
      <c r="E10" s="5">
        <v>348729.52345674898</v>
      </c>
      <c r="F10" s="5">
        <f>Income_Statement!$D10-Income_Statement!$E10</f>
        <v>290294.59041751298</v>
      </c>
      <c r="G10" s="5">
        <v>178965.57810951499</v>
      </c>
      <c r="H10" s="1">
        <f>Table3[[#This Row],[Gross_Profit]]-Table3[[#This Row],[Operating_Expenses]]</f>
        <v>111329.012307998</v>
      </c>
      <c r="I10" s="5">
        <v>4776.46279395695</v>
      </c>
      <c r="J10" s="1">
        <f>Table3[[#This Row],[EBIT]]-Table3[[#This Row],[Interest_Expense]]</f>
        <v>106552.54951404105</v>
      </c>
      <c r="K10" s="1">
        <f>Table3[[#This Row],[EBT]]*30%</f>
        <v>31965.764854212313</v>
      </c>
      <c r="L10" s="1">
        <f>Table3[[#This Row],[EBT]]-Table3[[#This Row],[Tax_Expense]]</f>
        <v>74586.784659828729</v>
      </c>
    </row>
    <row r="11" spans="1:12" x14ac:dyDescent="0.25">
      <c r="A11" s="6" t="s">
        <v>31</v>
      </c>
      <c r="B11" s="6" t="s">
        <v>28</v>
      </c>
      <c r="C11" s="7">
        <v>2023</v>
      </c>
      <c r="D11" s="8">
        <v>595525.71666792606</v>
      </c>
      <c r="E11" s="8">
        <v>336002.66436212102</v>
      </c>
      <c r="F11" s="8">
        <f>Income_Statement!$D11-Income_Statement!$E11</f>
        <v>259523.05230580503</v>
      </c>
      <c r="G11" s="8">
        <v>150405.73323655501</v>
      </c>
      <c r="H11" s="1">
        <f>Table3[[#This Row],[Gross_Profit]]-Table3[[#This Row],[Operating_Expenses]]</f>
        <v>109117.31906925002</v>
      </c>
      <c r="I11" s="8">
        <v>2377.0977005070999</v>
      </c>
      <c r="J11" s="1">
        <f>Table3[[#This Row],[EBIT]]-Table3[[#This Row],[Interest_Expense]]</f>
        <v>106740.22136874292</v>
      </c>
      <c r="K11" s="1">
        <f>Table3[[#This Row],[EBT]]*30%</f>
        <v>32022.066410622872</v>
      </c>
      <c r="L11" s="1">
        <f>Table3[[#This Row],[EBT]]-Table3[[#This Row],[Tax_Expense]]</f>
        <v>74718.154958120052</v>
      </c>
    </row>
    <row r="12" spans="1:12" x14ac:dyDescent="0.25">
      <c r="A12" s="3" t="s">
        <v>31</v>
      </c>
      <c r="B12" s="3" t="s">
        <v>29</v>
      </c>
      <c r="C12" s="4">
        <v>2023</v>
      </c>
      <c r="D12" s="5">
        <v>869982.79040493304</v>
      </c>
      <c r="E12" s="5">
        <v>390270.98417782597</v>
      </c>
      <c r="F12" s="5">
        <f>Income_Statement!$D12-Income_Statement!$E12</f>
        <v>479711.80622710707</v>
      </c>
      <c r="G12" s="5">
        <v>212269.46162857601</v>
      </c>
      <c r="H12" s="1">
        <f>Table3[[#This Row],[Gross_Profit]]-Table3[[#This Row],[Operating_Expenses]]</f>
        <v>267442.34459853102</v>
      </c>
      <c r="I12" s="5">
        <v>12388.6793815783</v>
      </c>
      <c r="J12" s="1">
        <f>Table3[[#This Row],[EBIT]]-Table3[[#This Row],[Interest_Expense]]</f>
        <v>255053.66521695274</v>
      </c>
      <c r="K12" s="1">
        <f>Table3[[#This Row],[EBT]]*30%</f>
        <v>76516.099565085824</v>
      </c>
      <c r="L12" s="1">
        <f>Table3[[#This Row],[EBT]]-Table3[[#This Row],[Tax_Expense]]</f>
        <v>178537.5656518669</v>
      </c>
    </row>
    <row r="13" spans="1:12" x14ac:dyDescent="0.25">
      <c r="A13" s="6" t="s">
        <v>31</v>
      </c>
      <c r="B13" s="6" t="s">
        <v>30</v>
      </c>
      <c r="C13" s="7">
        <v>2023</v>
      </c>
      <c r="D13" s="8">
        <v>731066.73488865094</v>
      </c>
      <c r="E13" s="8">
        <v>436447.18231850199</v>
      </c>
      <c r="F13" s="8">
        <f>Income_Statement!$D13-Income_Statement!$E13</f>
        <v>294619.55257014895</v>
      </c>
      <c r="G13" s="8">
        <v>212876.60465732901</v>
      </c>
      <c r="H13" s="1">
        <f>Table3[[#This Row],[Gross_Profit]]-Table3[[#This Row],[Operating_Expenses]]</f>
        <v>81742.947912819945</v>
      </c>
      <c r="I13" s="8">
        <v>9481.01128105918</v>
      </c>
      <c r="J13" s="1">
        <f>Table3[[#This Row],[EBIT]]-Table3[[#This Row],[Interest_Expense]]</f>
        <v>72261.936631760764</v>
      </c>
      <c r="K13" s="1">
        <f>Table3[[#This Row],[EBT]]*30%</f>
        <v>21678.580989528229</v>
      </c>
      <c r="L13" s="1">
        <f>Table3[[#This Row],[EBT]]-Table3[[#This Row],[Tax_Expense]]</f>
        <v>50583.355642232535</v>
      </c>
    </row>
    <row r="14" spans="1:12" x14ac:dyDescent="0.25">
      <c r="A14" s="3" t="s">
        <v>32</v>
      </c>
      <c r="B14" s="3" t="s">
        <v>27</v>
      </c>
      <c r="C14" s="4">
        <v>2021</v>
      </c>
      <c r="D14" s="5">
        <v>657219.89695675694</v>
      </c>
      <c r="E14" s="5">
        <v>333620.19510646799</v>
      </c>
      <c r="F14" s="5">
        <f>Income_Statement!$D14-Income_Statement!$E14</f>
        <v>323599.70185028896</v>
      </c>
      <c r="G14" s="5">
        <v>186260.1995365</v>
      </c>
      <c r="H14" s="1">
        <f>Table3[[#This Row],[Gross_Profit]]-Table3[[#This Row],[Operating_Expenses]]</f>
        <v>137339.50231378895</v>
      </c>
      <c r="I14" s="5">
        <v>7072.2230686656003</v>
      </c>
      <c r="J14" s="1">
        <f>Table3[[#This Row],[EBIT]]-Table3[[#This Row],[Interest_Expense]]</f>
        <v>130267.27924512335</v>
      </c>
      <c r="K14" s="1">
        <f>Table3[[#This Row],[EBT]]*30%</f>
        <v>39080.183773537006</v>
      </c>
      <c r="L14" s="1">
        <f>Table3[[#This Row],[EBT]]-Table3[[#This Row],[Tax_Expense]]</f>
        <v>91187.095471586348</v>
      </c>
    </row>
    <row r="15" spans="1:12" x14ac:dyDescent="0.25">
      <c r="A15" s="6" t="s">
        <v>32</v>
      </c>
      <c r="B15" s="6" t="s">
        <v>28</v>
      </c>
      <c r="C15" s="7">
        <v>2021</v>
      </c>
      <c r="D15" s="8">
        <v>980669.41673021298</v>
      </c>
      <c r="E15" s="8">
        <v>576060.12676936702</v>
      </c>
      <c r="F15" s="8">
        <f>Income_Statement!$D15-Income_Statement!$E15</f>
        <v>404609.28996084596</v>
      </c>
      <c r="G15" s="8">
        <v>241333.43643173701</v>
      </c>
      <c r="H15" s="1">
        <f>Table3[[#This Row],[Gross_Profit]]-Table3[[#This Row],[Operating_Expenses]]</f>
        <v>163275.85352910895</v>
      </c>
      <c r="I15" s="8">
        <v>4385.4026077732296</v>
      </c>
      <c r="J15" s="1">
        <f>Table3[[#This Row],[EBIT]]-Table3[[#This Row],[Interest_Expense]]</f>
        <v>158890.45092133572</v>
      </c>
      <c r="K15" s="1">
        <f>Table3[[#This Row],[EBT]]*30%</f>
        <v>47667.135276400717</v>
      </c>
      <c r="L15" s="1">
        <f>Table3[[#This Row],[EBT]]-Table3[[#This Row],[Tax_Expense]]</f>
        <v>111223.31564493501</v>
      </c>
    </row>
    <row r="16" spans="1:12" x14ac:dyDescent="0.25">
      <c r="A16" s="3" t="s">
        <v>32</v>
      </c>
      <c r="B16" s="3" t="s">
        <v>29</v>
      </c>
      <c r="C16" s="4">
        <v>2021</v>
      </c>
      <c r="D16" s="5">
        <v>551447.14095082297</v>
      </c>
      <c r="E16" s="5">
        <v>314556.04467961402</v>
      </c>
      <c r="F16" s="5">
        <f>Income_Statement!$D16-Income_Statement!$E16</f>
        <v>236891.09627120895</v>
      </c>
      <c r="G16" s="5">
        <v>163765.16080929601</v>
      </c>
      <c r="H16" s="1">
        <f>Table3[[#This Row],[Gross_Profit]]-Table3[[#This Row],[Operating_Expenses]]</f>
        <v>73125.935461912944</v>
      </c>
      <c r="I16" s="5">
        <v>12871.622100471601</v>
      </c>
      <c r="J16" s="1">
        <f>Table3[[#This Row],[EBIT]]-Table3[[#This Row],[Interest_Expense]]</f>
        <v>60254.313361441345</v>
      </c>
      <c r="K16" s="1">
        <f>Table3[[#This Row],[EBT]]*30%</f>
        <v>18076.294008432404</v>
      </c>
      <c r="L16" s="1">
        <f>Table3[[#This Row],[EBT]]-Table3[[#This Row],[Tax_Expense]]</f>
        <v>42178.019353008945</v>
      </c>
    </row>
    <row r="17" spans="1:12" x14ac:dyDescent="0.25">
      <c r="A17" s="6" t="s">
        <v>32</v>
      </c>
      <c r="B17" s="6" t="s">
        <v>30</v>
      </c>
      <c r="C17" s="7">
        <v>2021</v>
      </c>
      <c r="D17" s="8">
        <v>787047.38935261196</v>
      </c>
      <c r="E17" s="8">
        <v>347392.71168120601</v>
      </c>
      <c r="F17" s="8">
        <f>Income_Statement!$D17-Income_Statement!$E17</f>
        <v>439654.67767140595</v>
      </c>
      <c r="G17" s="8">
        <v>234290.13129398401</v>
      </c>
      <c r="H17" s="1">
        <f>Table3[[#This Row],[Gross_Profit]]-Table3[[#This Row],[Operating_Expenses]]</f>
        <v>205364.54637742194</v>
      </c>
      <c r="I17" s="8">
        <v>6518.1845269470696</v>
      </c>
      <c r="J17" s="1">
        <f>Table3[[#This Row],[EBIT]]-Table3[[#This Row],[Interest_Expense]]</f>
        <v>198846.36185047487</v>
      </c>
      <c r="K17" s="1">
        <f>Table3[[#This Row],[EBT]]*30%</f>
        <v>59653.908555142458</v>
      </c>
      <c r="L17" s="1">
        <f>Table3[[#This Row],[EBT]]-Table3[[#This Row],[Tax_Expense]]</f>
        <v>139192.45329533241</v>
      </c>
    </row>
    <row r="18" spans="1:12" x14ac:dyDescent="0.25">
      <c r="A18" s="3" t="s">
        <v>32</v>
      </c>
      <c r="B18" s="3" t="s">
        <v>27</v>
      </c>
      <c r="C18" s="4">
        <v>2022</v>
      </c>
      <c r="D18" s="5">
        <v>641031.65325007704</v>
      </c>
      <c r="E18" s="5">
        <v>308822.46294715902</v>
      </c>
      <c r="F18" s="5">
        <f>Income_Statement!$D18-Income_Statement!$E18</f>
        <v>332209.19030291802</v>
      </c>
      <c r="G18" s="5">
        <v>171590.74999369201</v>
      </c>
      <c r="H18" s="1">
        <f>Table3[[#This Row],[Gross_Profit]]-Table3[[#This Row],[Operating_Expenses]]</f>
        <v>160618.44030922602</v>
      </c>
      <c r="I18" s="5">
        <v>3458.2981386869201</v>
      </c>
      <c r="J18" s="1">
        <f>Table3[[#This Row],[EBIT]]-Table3[[#This Row],[Interest_Expense]]</f>
        <v>157160.1421705391</v>
      </c>
      <c r="K18" s="1">
        <f>Table3[[#This Row],[EBT]]*30%</f>
        <v>47148.042651161726</v>
      </c>
      <c r="L18" s="1">
        <f>Table3[[#This Row],[EBT]]-Table3[[#This Row],[Tax_Expense]]</f>
        <v>110012.09951937737</v>
      </c>
    </row>
    <row r="19" spans="1:12" x14ac:dyDescent="0.25">
      <c r="A19" s="6" t="s">
        <v>32</v>
      </c>
      <c r="B19" s="6" t="s">
        <v>28</v>
      </c>
      <c r="C19" s="7">
        <v>2022</v>
      </c>
      <c r="D19" s="8">
        <v>563315.28153733897</v>
      </c>
      <c r="E19" s="8">
        <v>310093.24199873803</v>
      </c>
      <c r="F19" s="8">
        <f>Income_Statement!$D19-Income_Statement!$E19</f>
        <v>253222.03953860095</v>
      </c>
      <c r="G19" s="8">
        <v>156533.63086438499</v>
      </c>
      <c r="H19" s="1">
        <f>Table3[[#This Row],[Gross_Profit]]-Table3[[#This Row],[Operating_Expenses]]</f>
        <v>96688.408674215956</v>
      </c>
      <c r="I19" s="8">
        <v>9234.7722343825499</v>
      </c>
      <c r="J19" s="1">
        <f>Table3[[#This Row],[EBIT]]-Table3[[#This Row],[Interest_Expense]]</f>
        <v>87453.636439833412</v>
      </c>
      <c r="K19" s="1">
        <f>Table3[[#This Row],[EBT]]*30%</f>
        <v>26236.090931950024</v>
      </c>
      <c r="L19" s="1">
        <f>Table3[[#This Row],[EBT]]-Table3[[#This Row],[Tax_Expense]]</f>
        <v>61217.545507883391</v>
      </c>
    </row>
    <row r="20" spans="1:12" x14ac:dyDescent="0.25">
      <c r="A20" s="3" t="s">
        <v>32</v>
      </c>
      <c r="B20" s="3" t="s">
        <v>29</v>
      </c>
      <c r="C20" s="4">
        <v>2022</v>
      </c>
      <c r="D20" s="5">
        <v>994683.13827764499</v>
      </c>
      <c r="E20" s="5">
        <v>502146.54343500303</v>
      </c>
      <c r="F20" s="5">
        <f>Income_Statement!$D20-Income_Statement!$E20</f>
        <v>492536.59484264196</v>
      </c>
      <c r="G20" s="5">
        <v>286637.13081853098</v>
      </c>
      <c r="H20" s="1">
        <f>Table3[[#This Row],[Gross_Profit]]-Table3[[#This Row],[Operating_Expenses]]</f>
        <v>205899.46402411099</v>
      </c>
      <c r="I20" s="5">
        <v>7178.8892252068699</v>
      </c>
      <c r="J20" s="1">
        <f>Table3[[#This Row],[EBIT]]-Table3[[#This Row],[Interest_Expense]]</f>
        <v>198720.57479890413</v>
      </c>
      <c r="K20" s="1">
        <f>Table3[[#This Row],[EBT]]*30%</f>
        <v>59616.172439671238</v>
      </c>
      <c r="L20" s="1">
        <f>Table3[[#This Row],[EBT]]-Table3[[#This Row],[Tax_Expense]]</f>
        <v>139104.40235923289</v>
      </c>
    </row>
    <row r="21" spans="1:12" x14ac:dyDescent="0.25">
      <c r="A21" s="6" t="s">
        <v>32</v>
      </c>
      <c r="B21" s="6" t="s">
        <v>30</v>
      </c>
      <c r="C21" s="7">
        <v>2022</v>
      </c>
      <c r="D21" s="8">
        <v>658016.02778178605</v>
      </c>
      <c r="E21" s="8">
        <v>344924.80793012999</v>
      </c>
      <c r="F21" s="8">
        <f>Income_Statement!$D21-Income_Statement!$E21</f>
        <v>313091.21985165606</v>
      </c>
      <c r="G21" s="8">
        <v>142804.850852595</v>
      </c>
      <c r="H21" s="1">
        <f>Table3[[#This Row],[Gross_Profit]]-Table3[[#This Row],[Operating_Expenses]]</f>
        <v>170286.36899906106</v>
      </c>
      <c r="I21" s="8">
        <v>13523.581592471401</v>
      </c>
      <c r="J21" s="1">
        <f>Table3[[#This Row],[EBIT]]-Table3[[#This Row],[Interest_Expense]]</f>
        <v>156762.78740658966</v>
      </c>
      <c r="K21" s="1">
        <f>Table3[[#This Row],[EBT]]*30%</f>
        <v>47028.836221976897</v>
      </c>
      <c r="L21" s="1">
        <f>Table3[[#This Row],[EBT]]-Table3[[#This Row],[Tax_Expense]]</f>
        <v>109733.95118461276</v>
      </c>
    </row>
    <row r="22" spans="1:12" x14ac:dyDescent="0.25">
      <c r="A22" s="3" t="s">
        <v>32</v>
      </c>
      <c r="B22" s="3" t="s">
        <v>27</v>
      </c>
      <c r="C22" s="4">
        <v>2023</v>
      </c>
      <c r="D22" s="5">
        <v>574976.83763573598</v>
      </c>
      <c r="E22" s="5">
        <v>330688.39949543</v>
      </c>
      <c r="F22" s="5">
        <f>Income_Statement!$D22-Income_Statement!$E22</f>
        <v>244288.43814030598</v>
      </c>
      <c r="G22" s="5">
        <v>132367.77979414701</v>
      </c>
      <c r="H22" s="1">
        <f>Table3[[#This Row],[Gross_Profit]]-Table3[[#This Row],[Operating_Expenses]]</f>
        <v>111920.65834615898</v>
      </c>
      <c r="I22" s="5">
        <v>2565.70557009406</v>
      </c>
      <c r="J22" s="1">
        <f>Table3[[#This Row],[EBIT]]-Table3[[#This Row],[Interest_Expense]]</f>
        <v>109354.95277606492</v>
      </c>
      <c r="K22" s="1">
        <f>Table3[[#This Row],[EBT]]*30%</f>
        <v>32806.485832819475</v>
      </c>
      <c r="L22" s="1">
        <f>Table3[[#This Row],[EBT]]-Table3[[#This Row],[Tax_Expense]]</f>
        <v>76548.466943245439</v>
      </c>
    </row>
    <row r="23" spans="1:12" x14ac:dyDescent="0.25">
      <c r="A23" s="6" t="s">
        <v>32</v>
      </c>
      <c r="B23" s="6" t="s">
        <v>28</v>
      </c>
      <c r="C23" s="7">
        <v>2023</v>
      </c>
      <c r="D23" s="8">
        <v>677224.50526476302</v>
      </c>
      <c r="E23" s="8">
        <v>282788.97506397002</v>
      </c>
      <c r="F23" s="8">
        <f>Income_Statement!$D23-Income_Statement!$E23</f>
        <v>394435.530200793</v>
      </c>
      <c r="G23" s="8">
        <v>139115.226930151</v>
      </c>
      <c r="H23" s="1">
        <f>Table3[[#This Row],[Gross_Profit]]-Table3[[#This Row],[Operating_Expenses]]</f>
        <v>255320.30327064201</v>
      </c>
      <c r="I23" s="8">
        <v>6512.00606508684</v>
      </c>
      <c r="J23" s="1">
        <f>Table3[[#This Row],[EBIT]]-Table3[[#This Row],[Interest_Expense]]</f>
        <v>248808.29720555517</v>
      </c>
      <c r="K23" s="1">
        <f>Table3[[#This Row],[EBT]]*30%</f>
        <v>74642.489161666541</v>
      </c>
      <c r="L23" s="1">
        <f>Table3[[#This Row],[EBT]]-Table3[[#This Row],[Tax_Expense]]</f>
        <v>174165.80804388862</v>
      </c>
    </row>
    <row r="24" spans="1:12" x14ac:dyDescent="0.25">
      <c r="A24" s="3" t="s">
        <v>32</v>
      </c>
      <c r="B24" s="3" t="s">
        <v>29</v>
      </c>
      <c r="C24" s="4">
        <v>2023</v>
      </c>
      <c r="D24" s="5">
        <v>900921.32815424597</v>
      </c>
      <c r="E24" s="5">
        <v>386849.76596096897</v>
      </c>
      <c r="F24" s="5">
        <f>Income_Statement!$D24-Income_Statement!$E24</f>
        <v>514071.562193277</v>
      </c>
      <c r="G24" s="5">
        <v>216326.66507161001</v>
      </c>
      <c r="H24" s="1">
        <f>Table3[[#This Row],[Gross_Profit]]-Table3[[#This Row],[Operating_Expenses]]</f>
        <v>297744.89712166699</v>
      </c>
      <c r="I24" s="5">
        <v>13653.368680150499</v>
      </c>
      <c r="J24" s="1">
        <f>Table3[[#This Row],[EBIT]]-Table3[[#This Row],[Interest_Expense]]</f>
        <v>284091.52844151651</v>
      </c>
      <c r="K24" s="1">
        <f>Table3[[#This Row],[EBT]]*30%</f>
        <v>85227.458532454955</v>
      </c>
      <c r="L24" s="1">
        <f>Table3[[#This Row],[EBT]]-Table3[[#This Row],[Tax_Expense]]</f>
        <v>198864.06990906154</v>
      </c>
    </row>
    <row r="25" spans="1:12" x14ac:dyDescent="0.25">
      <c r="A25" s="6" t="s">
        <v>32</v>
      </c>
      <c r="B25" s="6" t="s">
        <v>30</v>
      </c>
      <c r="C25" s="7">
        <v>2023</v>
      </c>
      <c r="D25" s="8">
        <v>520672.59051481303</v>
      </c>
      <c r="E25" s="8">
        <v>230877.36424254099</v>
      </c>
      <c r="F25" s="8">
        <f>Income_Statement!$D25-Income_Statement!$E25</f>
        <v>289795.22627227206</v>
      </c>
      <c r="G25" s="8">
        <v>117836.743791424</v>
      </c>
      <c r="H25" s="1">
        <f>Table3[[#This Row],[Gross_Profit]]-Table3[[#This Row],[Operating_Expenses]]</f>
        <v>171958.48248084806</v>
      </c>
      <c r="I25" s="8">
        <v>7281.6338088535404</v>
      </c>
      <c r="J25" s="1">
        <f>Table3[[#This Row],[EBIT]]-Table3[[#This Row],[Interest_Expense]]</f>
        <v>164676.84867199452</v>
      </c>
      <c r="K25" s="1">
        <f>Table3[[#This Row],[EBT]]*30%</f>
        <v>49403.054601598356</v>
      </c>
      <c r="L25" s="1">
        <f>Table3[[#This Row],[EBT]]-Table3[[#This Row],[Tax_Expense]]</f>
        <v>115273.79407039616</v>
      </c>
    </row>
    <row r="26" spans="1:12" x14ac:dyDescent="0.25">
      <c r="A26" s="3" t="s">
        <v>33</v>
      </c>
      <c r="B26" s="3" t="s">
        <v>27</v>
      </c>
      <c r="C26" s="4">
        <v>2021</v>
      </c>
      <c r="D26" s="5">
        <v>575229.744613113</v>
      </c>
      <c r="E26" s="5">
        <v>309856.26976243901</v>
      </c>
      <c r="F26" s="5">
        <f>Income_Statement!$D26-Income_Statement!$E26</f>
        <v>265373.47485067399</v>
      </c>
      <c r="G26" s="5">
        <v>155276.852228223</v>
      </c>
      <c r="H26" s="1">
        <f>Table3[[#This Row],[Gross_Profit]]-Table3[[#This Row],[Operating_Expenses]]</f>
        <v>110096.62262245099</v>
      </c>
      <c r="I26" s="5">
        <v>9862.3141611653391</v>
      </c>
      <c r="J26" s="1">
        <f>Table3[[#This Row],[EBIT]]-Table3[[#This Row],[Interest_Expense]]</f>
        <v>100234.30846128565</v>
      </c>
      <c r="K26" s="1">
        <f>Table3[[#This Row],[EBT]]*30%</f>
        <v>30070.292538385693</v>
      </c>
      <c r="L26" s="1">
        <f>Table3[[#This Row],[EBT]]-Table3[[#This Row],[Tax_Expense]]</f>
        <v>70164.015922899955</v>
      </c>
    </row>
    <row r="27" spans="1:12" x14ac:dyDescent="0.25">
      <c r="A27" s="6" t="s">
        <v>33</v>
      </c>
      <c r="B27" s="6" t="s">
        <v>28</v>
      </c>
      <c r="C27" s="7">
        <v>2021</v>
      </c>
      <c r="D27" s="8">
        <v>588115.89443832904</v>
      </c>
      <c r="E27" s="8">
        <v>331782.56548311602</v>
      </c>
      <c r="F27" s="8">
        <f>Income_Statement!$D27-Income_Statement!$E27</f>
        <v>256333.32895521302</v>
      </c>
      <c r="G27" s="8">
        <v>134266.29643266401</v>
      </c>
      <c r="H27" s="1">
        <f>Table3[[#This Row],[Gross_Profit]]-Table3[[#This Row],[Operating_Expenses]]</f>
        <v>122067.03252254901</v>
      </c>
      <c r="I27" s="8">
        <v>4383.9315289034803</v>
      </c>
      <c r="J27" s="1">
        <f>Table3[[#This Row],[EBIT]]-Table3[[#This Row],[Interest_Expense]]</f>
        <v>117683.10099364552</v>
      </c>
      <c r="K27" s="1">
        <f>Table3[[#This Row],[EBT]]*30%</f>
        <v>35304.930298093655</v>
      </c>
      <c r="L27" s="1">
        <f>Table3[[#This Row],[EBT]]-Table3[[#This Row],[Tax_Expense]]</f>
        <v>82378.170695551875</v>
      </c>
    </row>
    <row r="28" spans="1:12" x14ac:dyDescent="0.25">
      <c r="A28" s="3" t="s">
        <v>33</v>
      </c>
      <c r="B28" s="3" t="s">
        <v>29</v>
      </c>
      <c r="C28" s="4">
        <v>2021</v>
      </c>
      <c r="D28" s="5">
        <v>830948.13921979803</v>
      </c>
      <c r="E28" s="5">
        <v>495346.27986076003</v>
      </c>
      <c r="F28" s="5">
        <f>Income_Statement!$D28-Income_Statement!$E28</f>
        <v>335601.859359038</v>
      </c>
      <c r="G28" s="5">
        <v>231040.31464573901</v>
      </c>
      <c r="H28" s="1">
        <f>Table3[[#This Row],[Gross_Profit]]-Table3[[#This Row],[Operating_Expenses]]</f>
        <v>104561.54471329899</v>
      </c>
      <c r="I28" s="5">
        <v>5102.8879246856704</v>
      </c>
      <c r="J28" s="1">
        <f>Table3[[#This Row],[EBIT]]-Table3[[#This Row],[Interest_Expense]]</f>
        <v>99458.656788613327</v>
      </c>
      <c r="K28" s="1">
        <f>Table3[[#This Row],[EBT]]*30%</f>
        <v>29837.597036583997</v>
      </c>
      <c r="L28" s="1">
        <f>Table3[[#This Row],[EBT]]-Table3[[#This Row],[Tax_Expense]]</f>
        <v>69621.059752029338</v>
      </c>
    </row>
    <row r="29" spans="1:12" x14ac:dyDescent="0.25">
      <c r="A29" s="6" t="s">
        <v>33</v>
      </c>
      <c r="B29" s="6" t="s">
        <v>30</v>
      </c>
      <c r="C29" s="7">
        <v>2021</v>
      </c>
      <c r="D29" s="8">
        <v>610933.602097656</v>
      </c>
      <c r="E29" s="8">
        <v>327718.01984076598</v>
      </c>
      <c r="F29" s="8">
        <f>Income_Statement!$D29-Income_Statement!$E29</f>
        <v>283215.58225689002</v>
      </c>
      <c r="G29" s="8">
        <v>174450.322596335</v>
      </c>
      <c r="H29" s="1">
        <f>Table3[[#This Row],[Gross_Profit]]-Table3[[#This Row],[Operating_Expenses]]</f>
        <v>108765.25966055502</v>
      </c>
      <c r="I29" s="8">
        <v>4116.61812134702</v>
      </c>
      <c r="J29" s="1">
        <f>Table3[[#This Row],[EBIT]]-Table3[[#This Row],[Interest_Expense]]</f>
        <v>104648.64153920799</v>
      </c>
      <c r="K29" s="1">
        <f>Table3[[#This Row],[EBT]]*30%</f>
        <v>31394.592461762397</v>
      </c>
      <c r="L29" s="1">
        <f>Table3[[#This Row],[EBT]]-Table3[[#This Row],[Tax_Expense]]</f>
        <v>73254.049077445598</v>
      </c>
    </row>
    <row r="30" spans="1:12" x14ac:dyDescent="0.25">
      <c r="A30" s="3" t="s">
        <v>33</v>
      </c>
      <c r="B30" s="3" t="s">
        <v>27</v>
      </c>
      <c r="C30" s="4">
        <v>2022</v>
      </c>
      <c r="D30" s="5">
        <v>621120.15674377</v>
      </c>
      <c r="E30" s="5">
        <v>297236.37781047798</v>
      </c>
      <c r="F30" s="5">
        <f>Income_Statement!$D30-Income_Statement!$E30</f>
        <v>323883.77893329202</v>
      </c>
      <c r="G30" s="5">
        <v>173749.618160107</v>
      </c>
      <c r="H30" s="1">
        <f>Table3[[#This Row],[Gross_Profit]]-Table3[[#This Row],[Operating_Expenses]]</f>
        <v>150134.16077318502</v>
      </c>
      <c r="I30" s="5">
        <v>6447.1760952729701</v>
      </c>
      <c r="J30" s="1">
        <f>Table3[[#This Row],[EBIT]]-Table3[[#This Row],[Interest_Expense]]</f>
        <v>143686.98467791206</v>
      </c>
      <c r="K30" s="1">
        <f>Table3[[#This Row],[EBT]]*30%</f>
        <v>43106.095403373612</v>
      </c>
      <c r="L30" s="1">
        <f>Table3[[#This Row],[EBT]]-Table3[[#This Row],[Tax_Expense]]</f>
        <v>100580.88927453844</v>
      </c>
    </row>
    <row r="31" spans="1:12" x14ac:dyDescent="0.25">
      <c r="A31" s="6" t="s">
        <v>33</v>
      </c>
      <c r="B31" s="6" t="s">
        <v>28</v>
      </c>
      <c r="C31" s="7">
        <v>2022</v>
      </c>
      <c r="D31" s="8">
        <v>844889.34146281099</v>
      </c>
      <c r="E31" s="8">
        <v>459039.573736755</v>
      </c>
      <c r="F31" s="8">
        <f>Income_Statement!$D31-Income_Statement!$E31</f>
        <v>385849.76772605599</v>
      </c>
      <c r="G31" s="8">
        <v>226940.11178951201</v>
      </c>
      <c r="H31" s="1">
        <f>Table3[[#This Row],[Gross_Profit]]-Table3[[#This Row],[Operating_Expenses]]</f>
        <v>158909.65593654398</v>
      </c>
      <c r="I31" s="8">
        <v>13039.5132301925</v>
      </c>
      <c r="J31" s="1">
        <f>Table3[[#This Row],[EBIT]]-Table3[[#This Row],[Interest_Expense]]</f>
        <v>145870.14270635147</v>
      </c>
      <c r="K31" s="1">
        <f>Table3[[#This Row],[EBT]]*30%</f>
        <v>43761.042811905441</v>
      </c>
      <c r="L31" s="1">
        <f>Table3[[#This Row],[EBT]]-Table3[[#This Row],[Tax_Expense]]</f>
        <v>102109.09989444603</v>
      </c>
    </row>
    <row r="32" spans="1:12" x14ac:dyDescent="0.25">
      <c r="A32" s="3" t="s">
        <v>33</v>
      </c>
      <c r="B32" s="3" t="s">
        <v>29</v>
      </c>
      <c r="C32" s="4">
        <v>2022</v>
      </c>
      <c r="D32" s="5">
        <v>573363.85002502298</v>
      </c>
      <c r="E32" s="5">
        <v>306861.70181001601</v>
      </c>
      <c r="F32" s="5">
        <f>Income_Statement!$D32-Income_Statement!$E32</f>
        <v>266502.14821500698</v>
      </c>
      <c r="G32" s="5">
        <v>153783.32143874199</v>
      </c>
      <c r="H32" s="1">
        <f>Table3[[#This Row],[Gross_Profit]]-Table3[[#This Row],[Operating_Expenses]]</f>
        <v>112718.82677626499</v>
      </c>
      <c r="I32" s="5">
        <v>6569.7514371355501</v>
      </c>
      <c r="J32" s="1">
        <f>Table3[[#This Row],[EBIT]]-Table3[[#This Row],[Interest_Expense]]</f>
        <v>106149.07533912944</v>
      </c>
      <c r="K32" s="1">
        <f>Table3[[#This Row],[EBT]]*30%</f>
        <v>31844.722601738831</v>
      </c>
      <c r="L32" s="1">
        <f>Table3[[#This Row],[EBT]]-Table3[[#This Row],[Tax_Expense]]</f>
        <v>74304.352737390611</v>
      </c>
    </row>
    <row r="33" spans="1:12" x14ac:dyDescent="0.25">
      <c r="A33" s="6" t="s">
        <v>33</v>
      </c>
      <c r="B33" s="6" t="s">
        <v>30</v>
      </c>
      <c r="C33" s="7">
        <v>2022</v>
      </c>
      <c r="D33" s="8">
        <v>849581.55936866801</v>
      </c>
      <c r="E33" s="8">
        <v>352117.34074637998</v>
      </c>
      <c r="F33" s="8">
        <f>Income_Statement!$D33-Income_Statement!$E33</f>
        <v>497464.21862228803</v>
      </c>
      <c r="G33" s="8">
        <v>218593.60364772499</v>
      </c>
      <c r="H33" s="1">
        <f>Table3[[#This Row],[Gross_Profit]]-Table3[[#This Row],[Operating_Expenses]]</f>
        <v>278870.61497456301</v>
      </c>
      <c r="I33" s="8">
        <v>7505.9477882341598</v>
      </c>
      <c r="J33" s="1">
        <f>Table3[[#This Row],[EBIT]]-Table3[[#This Row],[Interest_Expense]]</f>
        <v>271364.66718632885</v>
      </c>
      <c r="K33" s="1">
        <f>Table3[[#This Row],[EBT]]*30%</f>
        <v>81409.400155898649</v>
      </c>
      <c r="L33" s="1">
        <f>Table3[[#This Row],[EBT]]-Table3[[#This Row],[Tax_Expense]]</f>
        <v>189955.2670304302</v>
      </c>
    </row>
    <row r="34" spans="1:12" x14ac:dyDescent="0.25">
      <c r="A34" s="3" t="s">
        <v>33</v>
      </c>
      <c r="B34" s="3" t="s">
        <v>27</v>
      </c>
      <c r="C34" s="4">
        <v>2023</v>
      </c>
      <c r="D34" s="5">
        <v>810912.54347115196</v>
      </c>
      <c r="E34" s="5">
        <v>403149.84087183402</v>
      </c>
      <c r="F34" s="5">
        <f>Income_Statement!$D34-Income_Statement!$E34</f>
        <v>407762.70259931794</v>
      </c>
      <c r="G34" s="5">
        <v>194733.935850276</v>
      </c>
      <c r="H34" s="1">
        <f>Table3[[#This Row],[Gross_Profit]]-Table3[[#This Row],[Operating_Expenses]]</f>
        <v>213028.76674904194</v>
      </c>
      <c r="I34" s="5">
        <v>7960.3738349414798</v>
      </c>
      <c r="J34" s="1">
        <f>Table3[[#This Row],[EBIT]]-Table3[[#This Row],[Interest_Expense]]</f>
        <v>205068.39291410046</v>
      </c>
      <c r="K34" s="1">
        <f>Table3[[#This Row],[EBT]]*30%</f>
        <v>61520.517874230136</v>
      </c>
      <c r="L34" s="1">
        <f>Table3[[#This Row],[EBT]]-Table3[[#This Row],[Tax_Expense]]</f>
        <v>143547.87503987033</v>
      </c>
    </row>
    <row r="35" spans="1:12" x14ac:dyDescent="0.25">
      <c r="A35" s="6" t="s">
        <v>33</v>
      </c>
      <c r="B35" s="6" t="s">
        <v>28</v>
      </c>
      <c r="C35" s="7">
        <v>2023</v>
      </c>
      <c r="D35" s="8">
        <v>634501.10398084205</v>
      </c>
      <c r="E35" s="8">
        <v>256294.720734829</v>
      </c>
      <c r="F35" s="8">
        <f>Income_Statement!$D35-Income_Statement!$E35</f>
        <v>378206.38324601308</v>
      </c>
      <c r="G35" s="8">
        <v>137244.278414751</v>
      </c>
      <c r="H35" s="1">
        <f>Table3[[#This Row],[Gross_Profit]]-Table3[[#This Row],[Operating_Expenses]]</f>
        <v>240962.10483126208</v>
      </c>
      <c r="I35" s="8">
        <v>3815.6358922053</v>
      </c>
      <c r="J35" s="1">
        <f>Table3[[#This Row],[EBIT]]-Table3[[#This Row],[Interest_Expense]]</f>
        <v>237146.46893905679</v>
      </c>
      <c r="K35" s="1">
        <f>Table3[[#This Row],[EBT]]*30%</f>
        <v>71143.940681717038</v>
      </c>
      <c r="L35" s="1">
        <f>Table3[[#This Row],[EBT]]-Table3[[#This Row],[Tax_Expense]]</f>
        <v>166002.52825733976</v>
      </c>
    </row>
    <row r="36" spans="1:12" x14ac:dyDescent="0.25">
      <c r="A36" s="3" t="s">
        <v>33</v>
      </c>
      <c r="B36" s="3" t="s">
        <v>29</v>
      </c>
      <c r="C36" s="4">
        <v>2023</v>
      </c>
      <c r="D36" s="5">
        <v>525939.65918034397</v>
      </c>
      <c r="E36" s="5">
        <v>290613.01658385497</v>
      </c>
      <c r="F36" s="5">
        <f>Income_Statement!$D36-Income_Statement!$E36</f>
        <v>235326.64259648899</v>
      </c>
      <c r="G36" s="5">
        <v>148694.739419861</v>
      </c>
      <c r="H36" s="1">
        <f>Table3[[#This Row],[Gross_Profit]]-Table3[[#This Row],[Operating_Expenses]]</f>
        <v>86631.903176627995</v>
      </c>
      <c r="I36" s="5">
        <v>5565.8958685012603</v>
      </c>
      <c r="J36" s="1">
        <f>Table3[[#This Row],[EBIT]]-Table3[[#This Row],[Interest_Expense]]</f>
        <v>81066.007308126733</v>
      </c>
      <c r="K36" s="1">
        <f>Table3[[#This Row],[EBT]]*30%</f>
        <v>24319.802192438019</v>
      </c>
      <c r="L36" s="1">
        <f>Table3[[#This Row],[EBT]]-Table3[[#This Row],[Tax_Expense]]</f>
        <v>56746.205115688717</v>
      </c>
    </row>
    <row r="37" spans="1:12" x14ac:dyDescent="0.25">
      <c r="A37" s="6" t="s">
        <v>33</v>
      </c>
      <c r="B37" s="6" t="s">
        <v>30</v>
      </c>
      <c r="C37" s="7">
        <v>2023</v>
      </c>
      <c r="D37" s="8">
        <v>723581.07682473201</v>
      </c>
      <c r="E37" s="8">
        <v>348445.1003551</v>
      </c>
      <c r="F37" s="8">
        <f>Income_Statement!$D37-Income_Statement!$E37</f>
        <v>375135.97646963201</v>
      </c>
      <c r="G37" s="8">
        <v>157471.07757872899</v>
      </c>
      <c r="H37" s="1">
        <f>Table3[[#This Row],[Gross_Profit]]-Table3[[#This Row],[Operating_Expenses]]</f>
        <v>217664.89889090302</v>
      </c>
      <c r="I37" s="8">
        <v>16793.8088277674</v>
      </c>
      <c r="J37" s="1">
        <f>Table3[[#This Row],[EBIT]]-Table3[[#This Row],[Interest_Expense]]</f>
        <v>200871.09006313561</v>
      </c>
      <c r="K37" s="1">
        <f>Table3[[#This Row],[EBT]]*30%</f>
        <v>60261.327018940676</v>
      </c>
      <c r="L37" s="1">
        <f>Table3[[#This Row],[EBT]]-Table3[[#This Row],[Tax_Expense]]</f>
        <v>140609.76304419493</v>
      </c>
    </row>
    <row r="38" spans="1:12" x14ac:dyDescent="0.25">
      <c r="A38" s="3" t="s">
        <v>34</v>
      </c>
      <c r="B38" s="3" t="s">
        <v>27</v>
      </c>
      <c r="C38" s="4">
        <v>2021</v>
      </c>
      <c r="D38" s="5">
        <v>582244.13309823303</v>
      </c>
      <c r="E38" s="5">
        <v>316333.22467790399</v>
      </c>
      <c r="F38" s="5">
        <f>Income_Statement!$D38-Income_Statement!$E38</f>
        <v>265910.90842032904</v>
      </c>
      <c r="G38" s="5">
        <v>174002.00969842699</v>
      </c>
      <c r="H38" s="1">
        <f>Table3[[#This Row],[Gross_Profit]]-Table3[[#This Row],[Operating_Expenses]]</f>
        <v>91908.898721902049</v>
      </c>
      <c r="I38" s="5">
        <v>9788.5459354761206</v>
      </c>
      <c r="J38" s="1">
        <f>Table3[[#This Row],[EBIT]]-Table3[[#This Row],[Interest_Expense]]</f>
        <v>82120.352786425923</v>
      </c>
      <c r="K38" s="1">
        <f>Table3[[#This Row],[EBT]]*30%</f>
        <v>24636.105835927778</v>
      </c>
      <c r="L38" s="1">
        <f>Table3[[#This Row],[EBT]]-Table3[[#This Row],[Tax_Expense]]</f>
        <v>57484.246950498142</v>
      </c>
    </row>
    <row r="39" spans="1:12" x14ac:dyDescent="0.25">
      <c r="A39" s="6" t="s">
        <v>34</v>
      </c>
      <c r="B39" s="6" t="s">
        <v>28</v>
      </c>
      <c r="C39" s="7">
        <v>2021</v>
      </c>
      <c r="D39" s="8">
        <v>600186.07329878502</v>
      </c>
      <c r="E39" s="8">
        <v>334554.47298557003</v>
      </c>
      <c r="F39" s="8">
        <f>Income_Statement!$D39-Income_Statement!$E39</f>
        <v>265631.60031321499</v>
      </c>
      <c r="G39" s="8">
        <v>122685.047456341</v>
      </c>
      <c r="H39" s="1">
        <f>Table3[[#This Row],[Gross_Profit]]-Table3[[#This Row],[Operating_Expenses]]</f>
        <v>142946.55285687401</v>
      </c>
      <c r="I39" s="8">
        <v>3878.0513915357401</v>
      </c>
      <c r="J39" s="1">
        <f>Table3[[#This Row],[EBIT]]-Table3[[#This Row],[Interest_Expense]]</f>
        <v>139068.50146533828</v>
      </c>
      <c r="K39" s="1">
        <f>Table3[[#This Row],[EBT]]*30%</f>
        <v>41720.55043960148</v>
      </c>
      <c r="L39" s="1">
        <f>Table3[[#This Row],[EBT]]-Table3[[#This Row],[Tax_Expense]]</f>
        <v>97347.951025736809</v>
      </c>
    </row>
    <row r="40" spans="1:12" x14ac:dyDescent="0.25">
      <c r="A40" s="3" t="s">
        <v>34</v>
      </c>
      <c r="B40" s="3" t="s">
        <v>29</v>
      </c>
      <c r="C40" s="4">
        <v>2021</v>
      </c>
      <c r="D40" s="5">
        <v>950352.43418126402</v>
      </c>
      <c r="E40" s="5">
        <v>556525.31361797405</v>
      </c>
      <c r="F40" s="5">
        <f>Income_Statement!$D40-Income_Statement!$E40</f>
        <v>393827.12056328997</v>
      </c>
      <c r="G40" s="5">
        <v>272291.24822912703</v>
      </c>
      <c r="H40" s="1">
        <f>Table3[[#This Row],[Gross_Profit]]-Table3[[#This Row],[Operating_Expenses]]</f>
        <v>121535.87233416294</v>
      </c>
      <c r="I40" s="5">
        <v>4735.07882501926</v>
      </c>
      <c r="J40" s="1">
        <f>Table3[[#This Row],[EBIT]]-Table3[[#This Row],[Interest_Expense]]</f>
        <v>116800.79350914368</v>
      </c>
      <c r="K40" s="1">
        <f>Table3[[#This Row],[EBT]]*30%</f>
        <v>35040.238052743101</v>
      </c>
      <c r="L40" s="1">
        <f>Table3[[#This Row],[EBT]]-Table3[[#This Row],[Tax_Expense]]</f>
        <v>81760.555456400587</v>
      </c>
    </row>
    <row r="41" spans="1:12" x14ac:dyDescent="0.25">
      <c r="A41" s="6" t="s">
        <v>34</v>
      </c>
      <c r="B41" s="6" t="s">
        <v>30</v>
      </c>
      <c r="C41" s="7">
        <v>2021</v>
      </c>
      <c r="D41" s="8">
        <v>970665.79693205399</v>
      </c>
      <c r="E41" s="8">
        <v>471660.39786218898</v>
      </c>
      <c r="F41" s="8">
        <f>Income_Statement!$D41-Income_Statement!$E41</f>
        <v>499005.399069865</v>
      </c>
      <c r="G41" s="8">
        <v>243955.99010452701</v>
      </c>
      <c r="H41" s="1">
        <f>Table3[[#This Row],[Gross_Profit]]-Table3[[#This Row],[Operating_Expenses]]</f>
        <v>255049.40896533799</v>
      </c>
      <c r="I41" s="8">
        <v>19282.765179149799</v>
      </c>
      <c r="J41" s="1">
        <f>Table3[[#This Row],[EBIT]]-Table3[[#This Row],[Interest_Expense]]</f>
        <v>235766.64378618819</v>
      </c>
      <c r="K41" s="1">
        <f>Table3[[#This Row],[EBT]]*30%</f>
        <v>70729.99313585645</v>
      </c>
      <c r="L41" s="1">
        <f>Table3[[#This Row],[EBT]]-Table3[[#This Row],[Tax_Expense]]</f>
        <v>165036.65065033175</v>
      </c>
    </row>
    <row r="42" spans="1:12" x14ac:dyDescent="0.25">
      <c r="A42" s="3" t="s">
        <v>34</v>
      </c>
      <c r="B42" s="3" t="s">
        <v>27</v>
      </c>
      <c r="C42" s="4">
        <v>2022</v>
      </c>
      <c r="D42" s="5">
        <v>512619.943003383</v>
      </c>
      <c r="E42" s="5">
        <v>214572.63836879301</v>
      </c>
      <c r="F42" s="5">
        <f>Income_Statement!$D42-Income_Statement!$E42</f>
        <v>298047.30463458999</v>
      </c>
      <c r="G42" s="5">
        <v>145761.33597361299</v>
      </c>
      <c r="H42" s="1">
        <f>Table3[[#This Row],[Gross_Profit]]-Table3[[#This Row],[Operating_Expenses]]</f>
        <v>152285.968660977</v>
      </c>
      <c r="I42" s="5">
        <v>2081.4323586707901</v>
      </c>
      <c r="J42" s="1">
        <f>Table3[[#This Row],[EBIT]]-Table3[[#This Row],[Interest_Expense]]</f>
        <v>150204.53630230622</v>
      </c>
      <c r="K42" s="1">
        <f>Table3[[#This Row],[EBT]]*30%</f>
        <v>45061.360890691867</v>
      </c>
      <c r="L42" s="1">
        <f>Table3[[#This Row],[EBT]]-Table3[[#This Row],[Tax_Expense]]</f>
        <v>105143.17541161436</v>
      </c>
    </row>
    <row r="43" spans="1:12" x14ac:dyDescent="0.25">
      <c r="A43" s="6" t="s">
        <v>34</v>
      </c>
      <c r="B43" s="6" t="s">
        <v>28</v>
      </c>
      <c r="C43" s="7">
        <v>2022</v>
      </c>
      <c r="D43" s="8">
        <v>562047.49145860097</v>
      </c>
      <c r="E43" s="8">
        <v>268560.319205996</v>
      </c>
      <c r="F43" s="8">
        <f>Income_Statement!$D43-Income_Statement!$E43</f>
        <v>293487.17225260497</v>
      </c>
      <c r="G43" s="8">
        <v>136948.84512761299</v>
      </c>
      <c r="H43" s="1">
        <f>Table3[[#This Row],[Gross_Profit]]-Table3[[#This Row],[Operating_Expenses]]</f>
        <v>156538.32712499198</v>
      </c>
      <c r="I43" s="8">
        <v>8831.1277136823992</v>
      </c>
      <c r="J43" s="1">
        <f>Table3[[#This Row],[EBIT]]-Table3[[#This Row],[Interest_Expense]]</f>
        <v>147707.19941130959</v>
      </c>
      <c r="K43" s="1">
        <f>Table3[[#This Row],[EBT]]*30%</f>
        <v>44312.159823392874</v>
      </c>
      <c r="L43" s="1">
        <f>Table3[[#This Row],[EBT]]-Table3[[#This Row],[Tax_Expense]]</f>
        <v>103395.03958791672</v>
      </c>
    </row>
    <row r="44" spans="1:12" x14ac:dyDescent="0.25">
      <c r="A44" s="3" t="s">
        <v>34</v>
      </c>
      <c r="B44" s="3" t="s">
        <v>29</v>
      </c>
      <c r="C44" s="4">
        <v>2022</v>
      </c>
      <c r="D44" s="5">
        <v>690394.369551879</v>
      </c>
      <c r="E44" s="5">
        <v>402281.86863394198</v>
      </c>
      <c r="F44" s="5">
        <f>Income_Statement!$D44-Income_Statement!$E44</f>
        <v>288112.50091793702</v>
      </c>
      <c r="G44" s="5">
        <v>147043.10111107101</v>
      </c>
      <c r="H44" s="1">
        <f>Table3[[#This Row],[Gross_Profit]]-Table3[[#This Row],[Operating_Expenses]]</f>
        <v>141069.39980686601</v>
      </c>
      <c r="I44" s="5">
        <v>9875.5455527616195</v>
      </c>
      <c r="J44" s="1">
        <f>Table3[[#This Row],[EBIT]]-Table3[[#This Row],[Interest_Expense]]</f>
        <v>131193.8542541044</v>
      </c>
      <c r="K44" s="1">
        <f>Table3[[#This Row],[EBT]]*30%</f>
        <v>39358.156276231319</v>
      </c>
      <c r="L44" s="1">
        <f>Table3[[#This Row],[EBT]]-Table3[[#This Row],[Tax_Expense]]</f>
        <v>91835.697977873089</v>
      </c>
    </row>
    <row r="45" spans="1:12" x14ac:dyDescent="0.25">
      <c r="A45" s="6" t="s">
        <v>34</v>
      </c>
      <c r="B45" s="6" t="s">
        <v>30</v>
      </c>
      <c r="C45" s="7">
        <v>2022</v>
      </c>
      <c r="D45" s="8">
        <v>892522.77213595202</v>
      </c>
      <c r="E45" s="8">
        <v>534628.28930930397</v>
      </c>
      <c r="F45" s="8">
        <f>Income_Statement!$D45-Income_Statement!$E45</f>
        <v>357894.48282664805</v>
      </c>
      <c r="G45" s="8">
        <v>209652.387333463</v>
      </c>
      <c r="H45" s="1">
        <f>Table3[[#This Row],[Gross_Profit]]-Table3[[#This Row],[Operating_Expenses]]</f>
        <v>148242.09549318504</v>
      </c>
      <c r="I45" s="8">
        <v>7789.5046909766097</v>
      </c>
      <c r="J45" s="1">
        <f>Table3[[#This Row],[EBIT]]-Table3[[#This Row],[Interest_Expense]]</f>
        <v>140452.59080220843</v>
      </c>
      <c r="K45" s="1">
        <f>Table3[[#This Row],[EBT]]*30%</f>
        <v>42135.77724066253</v>
      </c>
      <c r="L45" s="1">
        <f>Table3[[#This Row],[EBT]]-Table3[[#This Row],[Tax_Expense]]</f>
        <v>98316.813561545903</v>
      </c>
    </row>
    <row r="46" spans="1:12" x14ac:dyDescent="0.25">
      <c r="A46" s="3" t="s">
        <v>34</v>
      </c>
      <c r="B46" s="3" t="s">
        <v>27</v>
      </c>
      <c r="C46" s="4">
        <v>2023</v>
      </c>
      <c r="D46" s="5">
        <v>786444.952238039</v>
      </c>
      <c r="E46" s="5">
        <v>346214.46920633398</v>
      </c>
      <c r="F46" s="5">
        <f>Income_Statement!$D46-Income_Statement!$E46</f>
        <v>440230.48303170502</v>
      </c>
      <c r="G46" s="5">
        <v>219762.38843125099</v>
      </c>
      <c r="H46" s="1">
        <f>Table3[[#This Row],[Gross_Profit]]-Table3[[#This Row],[Operating_Expenses]]</f>
        <v>220468.09460045403</v>
      </c>
      <c r="I46" s="5">
        <v>6858.9067808568198</v>
      </c>
      <c r="J46" s="1">
        <f>Table3[[#This Row],[EBIT]]-Table3[[#This Row],[Interest_Expense]]</f>
        <v>213609.18781959722</v>
      </c>
      <c r="K46" s="1">
        <f>Table3[[#This Row],[EBT]]*30%</f>
        <v>64082.756345879163</v>
      </c>
      <c r="L46" s="1">
        <f>Table3[[#This Row],[EBT]]-Table3[[#This Row],[Tax_Expense]]</f>
        <v>149526.43147371805</v>
      </c>
    </row>
    <row r="47" spans="1:12" x14ac:dyDescent="0.25">
      <c r="A47" s="6" t="s">
        <v>34</v>
      </c>
      <c r="B47" s="6" t="s">
        <v>28</v>
      </c>
      <c r="C47" s="7">
        <v>2023</v>
      </c>
      <c r="D47" s="8">
        <v>916610.12146970094</v>
      </c>
      <c r="E47" s="8">
        <v>455940.093057647</v>
      </c>
      <c r="F47" s="8">
        <f>Income_Statement!$D47-Income_Statement!$E47</f>
        <v>460670.02841205394</v>
      </c>
      <c r="G47" s="8">
        <v>195880.84936034601</v>
      </c>
      <c r="H47" s="1">
        <f>Table3[[#This Row],[Gross_Profit]]-Table3[[#This Row],[Operating_Expenses]]</f>
        <v>264789.17905170796</v>
      </c>
      <c r="I47" s="8">
        <v>4908.7326370901901</v>
      </c>
      <c r="J47" s="1">
        <f>Table3[[#This Row],[EBIT]]-Table3[[#This Row],[Interest_Expense]]</f>
        <v>259880.44641461776</v>
      </c>
      <c r="K47" s="1">
        <f>Table3[[#This Row],[EBT]]*30%</f>
        <v>77964.133924385329</v>
      </c>
      <c r="L47" s="1">
        <f>Table3[[#This Row],[EBT]]-Table3[[#This Row],[Tax_Expense]]</f>
        <v>181916.31249023243</v>
      </c>
    </row>
    <row r="48" spans="1:12" x14ac:dyDescent="0.25">
      <c r="A48" s="3" t="s">
        <v>34</v>
      </c>
      <c r="B48" s="3" t="s">
        <v>29</v>
      </c>
      <c r="C48" s="4">
        <v>2023</v>
      </c>
      <c r="D48" s="5">
        <v>744888.12106158806</v>
      </c>
      <c r="E48" s="5">
        <v>362261.67509636597</v>
      </c>
      <c r="F48" s="5">
        <f>Income_Statement!$D48-Income_Statement!$E48</f>
        <v>382626.44596522208</v>
      </c>
      <c r="G48" s="5">
        <v>166596.533303576</v>
      </c>
      <c r="H48" s="1">
        <f>Table3[[#This Row],[Gross_Profit]]-Table3[[#This Row],[Operating_Expenses]]</f>
        <v>216029.91266164609</v>
      </c>
      <c r="I48" s="5">
        <v>4100.8064059888402</v>
      </c>
      <c r="J48" s="1">
        <f>Table3[[#This Row],[EBIT]]-Table3[[#This Row],[Interest_Expense]]</f>
        <v>211929.10625565724</v>
      </c>
      <c r="K48" s="1">
        <f>Table3[[#This Row],[EBT]]*30%</f>
        <v>63578.731876697173</v>
      </c>
      <c r="L48" s="1">
        <f>Table3[[#This Row],[EBT]]-Table3[[#This Row],[Tax_Expense]]</f>
        <v>148350.37437896006</v>
      </c>
    </row>
    <row r="49" spans="1:12" x14ac:dyDescent="0.25">
      <c r="A49" s="6" t="s">
        <v>34</v>
      </c>
      <c r="B49" s="6" t="s">
        <v>30</v>
      </c>
      <c r="C49" s="7">
        <v>2023</v>
      </c>
      <c r="D49" s="8">
        <v>883214.84189091402</v>
      </c>
      <c r="E49" s="8">
        <v>404155.74680255202</v>
      </c>
      <c r="F49" s="8">
        <f>Income_Statement!$D49-Income_Statement!$E49</f>
        <v>479059.095088362</v>
      </c>
      <c r="G49" s="8">
        <v>225677.598504408</v>
      </c>
      <c r="H49" s="1">
        <f>Table3[[#This Row],[Gross_Profit]]-Table3[[#This Row],[Operating_Expenses]]</f>
        <v>253381.49658395399</v>
      </c>
      <c r="I49" s="8">
        <v>12799.077940221099</v>
      </c>
      <c r="J49" s="1">
        <f>Table3[[#This Row],[EBIT]]-Table3[[#This Row],[Interest_Expense]]</f>
        <v>240582.4186437329</v>
      </c>
      <c r="K49" s="1">
        <f>Table3[[#This Row],[EBT]]*30%</f>
        <v>72174.725593119874</v>
      </c>
      <c r="L49" s="1">
        <f>Table3[[#This Row],[EBT]]-Table3[[#This Row],[Tax_Expense]]</f>
        <v>168407.69305061304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008C-1284-4B3E-B3F8-930A043D87C9}">
  <dimension ref="A1:I49"/>
  <sheetViews>
    <sheetView workbookViewId="0">
      <selection activeCell="B2" sqref="B2"/>
    </sheetView>
  </sheetViews>
  <sheetFormatPr defaultRowHeight="15" x14ac:dyDescent="0.25"/>
  <cols>
    <col min="1" max="1" width="11.5703125" bestFit="1" customWidth="1"/>
    <col min="2" max="2" width="10.140625" bestFit="1" customWidth="1"/>
    <col min="3" max="3" width="7.28515625" bestFit="1" customWidth="1"/>
    <col min="4" max="4" width="12" style="1" bestFit="1" customWidth="1"/>
    <col min="5" max="5" width="22.28515625" style="1" bestFit="1" customWidth="1"/>
    <col min="6" max="6" width="12" style="1" bestFit="1" customWidth="1"/>
    <col min="7" max="7" width="16.85546875" style="1" bestFit="1" customWidth="1"/>
    <col min="8" max="8" width="27.85546875" style="1" bestFit="1" customWidth="1"/>
    <col min="9" max="9" width="14.42578125" style="11" bestFit="1" customWidth="1"/>
  </cols>
  <sheetData>
    <row r="1" spans="1:9" x14ac:dyDescent="0.25">
      <c r="A1" t="s">
        <v>0</v>
      </c>
      <c r="B1" t="s">
        <v>2</v>
      </c>
      <c r="C1" t="s">
        <v>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1" t="s">
        <v>17</v>
      </c>
    </row>
    <row r="2" spans="1:9" x14ac:dyDescent="0.25">
      <c r="A2" t="s">
        <v>31</v>
      </c>
      <c r="B2" t="s">
        <v>27</v>
      </c>
      <c r="C2">
        <v>2021</v>
      </c>
      <c r="D2" s="1">
        <v>108279.696035488</v>
      </c>
      <c r="E2" s="1">
        <v>67301.4802711831</v>
      </c>
      <c r="F2" s="1">
        <v>60332.733781326897</v>
      </c>
      <c r="G2" s="1">
        <v>235913.910087998</v>
      </c>
      <c r="H2" s="1">
        <v>443445.51586389699</v>
      </c>
      <c r="I2" s="11">
        <f>SUM(Table1[[#This Row],[Current_Assets]],Table1[[#This Row],[Property_Plant_Equipment]])</f>
        <v>679359.42595189495</v>
      </c>
    </row>
    <row r="3" spans="1:9" x14ac:dyDescent="0.25">
      <c r="A3" t="s">
        <v>31</v>
      </c>
      <c r="B3" t="s">
        <v>28</v>
      </c>
      <c r="C3">
        <v>2021</v>
      </c>
      <c r="D3" s="1">
        <v>74652.767418834104</v>
      </c>
      <c r="E3" s="1">
        <v>57080.0819876717</v>
      </c>
      <c r="F3" s="1">
        <v>36564.923231009503</v>
      </c>
      <c r="G3" s="1">
        <v>168297.77263751501</v>
      </c>
      <c r="H3" s="1">
        <v>511039.29101023101</v>
      </c>
      <c r="I3" s="11">
        <f>SUM(Table1[[#This Row],[Current_Assets]],Table1[[#This Row],[Property_Plant_Equipment]])</f>
        <v>679337.06364774599</v>
      </c>
    </row>
    <row r="4" spans="1:9" x14ac:dyDescent="0.25">
      <c r="A4" t="s">
        <v>31</v>
      </c>
      <c r="B4" t="s">
        <v>29</v>
      </c>
      <c r="C4">
        <v>2021</v>
      </c>
      <c r="D4" s="1">
        <v>59313.196864350197</v>
      </c>
      <c r="E4" s="1">
        <v>84926.294391774005</v>
      </c>
      <c r="F4" s="1">
        <v>59167.691605741602</v>
      </c>
      <c r="G4" s="1">
        <v>203407.182861865</v>
      </c>
      <c r="H4" s="1">
        <v>722988.496856126</v>
      </c>
      <c r="I4" s="11">
        <f>SUM(Table1[[#This Row],[Current_Assets]],Table1[[#This Row],[Property_Plant_Equipment]])</f>
        <v>926395.67971799104</v>
      </c>
    </row>
    <row r="5" spans="1:9" x14ac:dyDescent="0.25">
      <c r="A5" t="s">
        <v>31</v>
      </c>
      <c r="B5" t="s">
        <v>30</v>
      </c>
      <c r="C5">
        <v>2021</v>
      </c>
      <c r="D5" s="1">
        <v>121789.99343279201</v>
      </c>
      <c r="E5" s="1">
        <v>108083.501404423</v>
      </c>
      <c r="F5" s="1">
        <v>66410.622550880304</v>
      </c>
      <c r="G5" s="1">
        <v>296284.117388096</v>
      </c>
      <c r="H5" s="1">
        <v>429426.48809850501</v>
      </c>
      <c r="I5" s="11">
        <f>SUM(Table1[[#This Row],[Current_Assets]],Table1[[#This Row],[Property_Plant_Equipment]])</f>
        <v>725710.60548660101</v>
      </c>
    </row>
    <row r="6" spans="1:9" x14ac:dyDescent="0.25">
      <c r="A6" t="s">
        <v>31</v>
      </c>
      <c r="B6" t="s">
        <v>27</v>
      </c>
      <c r="C6">
        <v>2022</v>
      </c>
      <c r="D6" s="1">
        <v>55973.299396891998</v>
      </c>
      <c r="E6" s="1">
        <v>113649.64645986</v>
      </c>
      <c r="F6" s="1">
        <v>48630.345990206297</v>
      </c>
      <c r="G6" s="1">
        <v>218253.29184695799</v>
      </c>
      <c r="H6" s="1">
        <v>678703.48236528598</v>
      </c>
      <c r="I6" s="11">
        <f>SUM(Table1[[#This Row],[Current_Assets]],Table1[[#This Row],[Property_Plant_Equipment]])</f>
        <v>896956.77421224397</v>
      </c>
    </row>
    <row r="7" spans="1:9" x14ac:dyDescent="0.25">
      <c r="A7" t="s">
        <v>31</v>
      </c>
      <c r="B7" t="s">
        <v>28</v>
      </c>
      <c r="C7">
        <v>2022</v>
      </c>
      <c r="D7" s="1">
        <v>80702.406964273003</v>
      </c>
      <c r="E7" s="1">
        <v>102817.464981153</v>
      </c>
      <c r="F7" s="1">
        <v>33237.503490777599</v>
      </c>
      <c r="G7" s="1">
        <v>216757.37543620399</v>
      </c>
      <c r="H7" s="1">
        <v>316050.54057830002</v>
      </c>
      <c r="I7" s="11">
        <f>SUM(Table1[[#This Row],[Current_Assets]],Table1[[#This Row],[Property_Plant_Equipment]])</f>
        <v>532807.91601450404</v>
      </c>
    </row>
    <row r="8" spans="1:9" x14ac:dyDescent="0.25">
      <c r="A8" t="s">
        <v>31</v>
      </c>
      <c r="B8" t="s">
        <v>29</v>
      </c>
      <c r="C8">
        <v>2022</v>
      </c>
      <c r="D8" s="1">
        <v>88387.917836412002</v>
      </c>
      <c r="E8" s="1">
        <v>127710.333987951</v>
      </c>
      <c r="F8" s="1">
        <v>61840.110524027099</v>
      </c>
      <c r="G8" s="1">
        <v>277938.36234838999</v>
      </c>
      <c r="H8" s="1">
        <v>612841.34517488105</v>
      </c>
      <c r="I8" s="11">
        <f>SUM(Table1[[#This Row],[Current_Assets]],Table1[[#This Row],[Property_Plant_Equipment]])</f>
        <v>890779.70752327098</v>
      </c>
    </row>
    <row r="9" spans="1:9" x14ac:dyDescent="0.25">
      <c r="A9" t="s">
        <v>31</v>
      </c>
      <c r="B9" t="s">
        <v>30</v>
      </c>
      <c r="C9">
        <v>2022</v>
      </c>
      <c r="D9" s="1">
        <v>67933.917113154093</v>
      </c>
      <c r="E9" s="1">
        <v>129024.817001868</v>
      </c>
      <c r="F9" s="1">
        <v>86907.425268748397</v>
      </c>
      <c r="G9" s="1">
        <v>283866.15938377101</v>
      </c>
      <c r="H9" s="1">
        <v>641801.660560005</v>
      </c>
      <c r="I9" s="11">
        <f>SUM(Table1[[#This Row],[Current_Assets]],Table1[[#This Row],[Property_Plant_Equipment]])</f>
        <v>925667.819943776</v>
      </c>
    </row>
    <row r="10" spans="1:9" x14ac:dyDescent="0.25">
      <c r="A10" t="s">
        <v>31</v>
      </c>
      <c r="B10" t="s">
        <v>27</v>
      </c>
      <c r="C10">
        <v>2023</v>
      </c>
      <c r="D10" s="1">
        <v>72952.388632058894</v>
      </c>
      <c r="E10" s="1">
        <v>67318.8458085983</v>
      </c>
      <c r="F10" s="1">
        <v>69029.141373027494</v>
      </c>
      <c r="G10" s="1">
        <v>209300.37581368399</v>
      </c>
      <c r="H10" s="1">
        <v>552724.35100505396</v>
      </c>
      <c r="I10" s="11">
        <f>SUM(Table1[[#This Row],[Current_Assets]],Table1[[#This Row],[Property_Plant_Equipment]])</f>
        <v>762024.72681873792</v>
      </c>
    </row>
    <row r="11" spans="1:9" x14ac:dyDescent="0.25">
      <c r="A11" t="s">
        <v>31</v>
      </c>
      <c r="B11" t="s">
        <v>28</v>
      </c>
      <c r="C11">
        <v>2023</v>
      </c>
      <c r="D11" s="1">
        <v>132510.502436159</v>
      </c>
      <c r="E11" s="1">
        <v>92360.447932421695</v>
      </c>
      <c r="F11" s="1">
        <v>46536.503732931502</v>
      </c>
      <c r="G11" s="1">
        <v>271407.45410151198</v>
      </c>
      <c r="H11" s="1">
        <v>451041.792896876</v>
      </c>
      <c r="I11" s="11">
        <f>SUM(Table1[[#This Row],[Current_Assets]],Table1[[#This Row],[Property_Plant_Equipment]])</f>
        <v>722449.24699838797</v>
      </c>
    </row>
    <row r="12" spans="1:9" x14ac:dyDescent="0.25">
      <c r="A12" t="s">
        <v>31</v>
      </c>
      <c r="B12" t="s">
        <v>29</v>
      </c>
      <c r="C12">
        <v>2023</v>
      </c>
      <c r="D12" s="1">
        <v>114973.734609636</v>
      </c>
      <c r="E12" s="1">
        <v>163541.07262851199</v>
      </c>
      <c r="F12" s="1">
        <v>42600.437868159497</v>
      </c>
      <c r="G12" s="1">
        <v>321115.24510630697</v>
      </c>
      <c r="H12" s="1">
        <v>821941.02353215404</v>
      </c>
      <c r="I12" s="11">
        <f>SUM(Table1[[#This Row],[Current_Assets]],Table1[[#This Row],[Property_Plant_Equipment]])</f>
        <v>1143056.2686384609</v>
      </c>
    </row>
    <row r="13" spans="1:9" x14ac:dyDescent="0.25">
      <c r="A13" t="s">
        <v>31</v>
      </c>
      <c r="B13" t="s">
        <v>30</v>
      </c>
      <c r="C13">
        <v>2023</v>
      </c>
      <c r="D13" s="1">
        <v>54694.928870005599</v>
      </c>
      <c r="E13" s="1">
        <v>81078.834323718198</v>
      </c>
      <c r="F13" s="1">
        <v>84750.925919463698</v>
      </c>
      <c r="G13" s="1">
        <v>220524.68911318699</v>
      </c>
      <c r="H13" s="1">
        <v>428255.99088264297</v>
      </c>
      <c r="I13" s="11">
        <f>SUM(Table1[[#This Row],[Current_Assets]],Table1[[#This Row],[Property_Plant_Equipment]])</f>
        <v>648780.67999582994</v>
      </c>
    </row>
    <row r="14" spans="1:9" x14ac:dyDescent="0.25">
      <c r="A14" t="s">
        <v>32</v>
      </c>
      <c r="B14" t="s">
        <v>27</v>
      </c>
      <c r="C14">
        <v>2021</v>
      </c>
      <c r="D14" s="1">
        <v>114200.958565443</v>
      </c>
      <c r="E14" s="1">
        <v>124978.442383641</v>
      </c>
      <c r="F14" s="1">
        <v>56890.770934060303</v>
      </c>
      <c r="G14" s="1">
        <v>296070.171883145</v>
      </c>
      <c r="H14" s="1">
        <v>633617.79236396996</v>
      </c>
      <c r="I14" s="11">
        <f>SUM(Table1[[#This Row],[Current_Assets]],Table1[[#This Row],[Property_Plant_Equipment]])</f>
        <v>929687.96424711496</v>
      </c>
    </row>
    <row r="15" spans="1:9" x14ac:dyDescent="0.25">
      <c r="A15" t="s">
        <v>32</v>
      </c>
      <c r="B15" t="s">
        <v>28</v>
      </c>
      <c r="C15">
        <v>2021</v>
      </c>
      <c r="D15" s="1">
        <v>55393.163297839601</v>
      </c>
      <c r="E15" s="1">
        <v>170536.94210394201</v>
      </c>
      <c r="F15" s="1">
        <v>101007.66636052</v>
      </c>
      <c r="G15" s="1">
        <v>326937.77176230203</v>
      </c>
      <c r="H15" s="1">
        <v>797465.02228744305</v>
      </c>
      <c r="I15" s="11">
        <f>SUM(Table1[[#This Row],[Current_Assets]],Table1[[#This Row],[Property_Plant_Equipment]])</f>
        <v>1124402.794049745</v>
      </c>
    </row>
    <row r="16" spans="1:9" x14ac:dyDescent="0.25">
      <c r="A16" t="s">
        <v>32</v>
      </c>
      <c r="B16" t="s">
        <v>29</v>
      </c>
      <c r="C16">
        <v>2021</v>
      </c>
      <c r="D16" s="1">
        <v>117534.22918855499</v>
      </c>
      <c r="E16" s="1">
        <v>80479.464744565004</v>
      </c>
      <c r="F16" s="1">
        <v>47351.054548332198</v>
      </c>
      <c r="G16" s="1">
        <v>245364.74848145299</v>
      </c>
      <c r="H16" s="1">
        <v>350245.82151794998</v>
      </c>
      <c r="I16" s="11">
        <f>SUM(Table1[[#This Row],[Current_Assets]],Table1[[#This Row],[Property_Plant_Equipment]])</f>
        <v>595610.56999940297</v>
      </c>
    </row>
    <row r="17" spans="1:9" x14ac:dyDescent="0.25">
      <c r="A17" t="s">
        <v>32</v>
      </c>
      <c r="B17" t="s">
        <v>30</v>
      </c>
      <c r="C17">
        <v>2021</v>
      </c>
      <c r="D17" s="1">
        <v>63231.309141896403</v>
      </c>
      <c r="E17" s="1">
        <v>114318.401144155</v>
      </c>
      <c r="F17" s="1">
        <v>53935.839404290797</v>
      </c>
      <c r="G17" s="1">
        <v>231485.54969034201</v>
      </c>
      <c r="H17" s="1">
        <v>742286.38282768999</v>
      </c>
      <c r="I17" s="11">
        <f>SUM(Table1[[#This Row],[Current_Assets]],Table1[[#This Row],[Property_Plant_Equipment]])</f>
        <v>973771.93251803203</v>
      </c>
    </row>
    <row r="18" spans="1:9" x14ac:dyDescent="0.25">
      <c r="A18" t="s">
        <v>32</v>
      </c>
      <c r="B18" t="s">
        <v>27</v>
      </c>
      <c r="C18">
        <v>2022</v>
      </c>
      <c r="D18" s="1">
        <v>90856.098361041106</v>
      </c>
      <c r="E18" s="1">
        <v>64648.434990670903</v>
      </c>
      <c r="F18" s="1">
        <v>51327.357277890696</v>
      </c>
      <c r="G18" s="1">
        <v>206831.89062960201</v>
      </c>
      <c r="H18" s="1">
        <v>472692.58227638999</v>
      </c>
      <c r="I18" s="11">
        <f>SUM(Table1[[#This Row],[Current_Assets]],Table1[[#This Row],[Property_Plant_Equipment]])</f>
        <v>679524.47290599206</v>
      </c>
    </row>
    <row r="19" spans="1:9" x14ac:dyDescent="0.25">
      <c r="A19" t="s">
        <v>32</v>
      </c>
      <c r="B19" t="s">
        <v>28</v>
      </c>
      <c r="C19">
        <v>2022</v>
      </c>
      <c r="D19" s="1">
        <v>127823.384778009</v>
      </c>
      <c r="E19" s="1">
        <v>80929.313366771894</v>
      </c>
      <c r="F19" s="1">
        <v>50100.415962979103</v>
      </c>
      <c r="G19" s="1">
        <v>258853.11410775999</v>
      </c>
      <c r="H19" s="1">
        <v>539829.06439222198</v>
      </c>
      <c r="I19" s="11">
        <f>SUM(Table1[[#This Row],[Current_Assets]],Table1[[#This Row],[Property_Plant_Equipment]])</f>
        <v>798682.17849998199</v>
      </c>
    </row>
    <row r="20" spans="1:9" x14ac:dyDescent="0.25">
      <c r="A20" t="s">
        <v>32</v>
      </c>
      <c r="B20" t="s">
        <v>29</v>
      </c>
      <c r="C20">
        <v>2022</v>
      </c>
      <c r="D20" s="1">
        <v>92628.795256735903</v>
      </c>
      <c r="E20" s="1">
        <v>128246.640960427</v>
      </c>
      <c r="F20" s="1">
        <v>65873.228690419404</v>
      </c>
      <c r="G20" s="1">
        <v>286748.66490758199</v>
      </c>
      <c r="H20" s="1">
        <v>601559.50212445401</v>
      </c>
      <c r="I20" s="11">
        <f>SUM(Table1[[#This Row],[Current_Assets]],Table1[[#This Row],[Property_Plant_Equipment]])</f>
        <v>888308.167032036</v>
      </c>
    </row>
    <row r="21" spans="1:9" x14ac:dyDescent="0.25">
      <c r="A21" t="s">
        <v>32</v>
      </c>
      <c r="B21" t="s">
        <v>30</v>
      </c>
      <c r="C21">
        <v>2022</v>
      </c>
      <c r="D21" s="1">
        <v>93627.622513038106</v>
      </c>
      <c r="E21" s="1">
        <v>123767.41989326201</v>
      </c>
      <c r="F21" s="1">
        <v>41367.329929663101</v>
      </c>
      <c r="G21" s="1">
        <v>258762.37233596301</v>
      </c>
      <c r="H21" s="1">
        <v>572648.067952874</v>
      </c>
      <c r="I21" s="11">
        <f>SUM(Table1[[#This Row],[Current_Assets]],Table1[[#This Row],[Property_Plant_Equipment]])</f>
        <v>831410.44028883707</v>
      </c>
    </row>
    <row r="22" spans="1:9" x14ac:dyDescent="0.25">
      <c r="A22" t="s">
        <v>32</v>
      </c>
      <c r="B22" t="s">
        <v>27</v>
      </c>
      <c r="C22">
        <v>2023</v>
      </c>
      <c r="D22" s="1">
        <v>109553.63722490201</v>
      </c>
      <c r="E22" s="1">
        <v>91860.145597202805</v>
      </c>
      <c r="F22" s="1">
        <v>52642.712427666898</v>
      </c>
      <c r="G22" s="1">
        <v>254056.49524977201</v>
      </c>
      <c r="H22" s="1">
        <v>539313.04744037497</v>
      </c>
      <c r="I22" s="11">
        <f>SUM(Table1[[#This Row],[Current_Assets]],Table1[[#This Row],[Property_Plant_Equipment]])</f>
        <v>793369.54269014695</v>
      </c>
    </row>
    <row r="23" spans="1:9" x14ac:dyDescent="0.25">
      <c r="A23" t="s">
        <v>32</v>
      </c>
      <c r="B23" t="s">
        <v>28</v>
      </c>
      <c r="C23">
        <v>2023</v>
      </c>
      <c r="D23" s="1">
        <v>56287.806963065501</v>
      </c>
      <c r="E23" s="1">
        <v>106295.400780654</v>
      </c>
      <c r="F23" s="1">
        <v>38849.674840091997</v>
      </c>
      <c r="G23" s="1">
        <v>201432.88258381101</v>
      </c>
      <c r="H23" s="1">
        <v>482278.109886116</v>
      </c>
      <c r="I23" s="11">
        <f>SUM(Table1[[#This Row],[Current_Assets]],Table1[[#This Row],[Property_Plant_Equipment]])</f>
        <v>683710.99246992706</v>
      </c>
    </row>
    <row r="24" spans="1:9" x14ac:dyDescent="0.25">
      <c r="A24" t="s">
        <v>32</v>
      </c>
      <c r="B24" t="s">
        <v>29</v>
      </c>
      <c r="C24">
        <v>2023</v>
      </c>
      <c r="D24" s="1">
        <v>55335.6367963589</v>
      </c>
      <c r="E24" s="1">
        <v>108446.81329028</v>
      </c>
      <c r="F24" s="1">
        <v>51039.8742377581</v>
      </c>
      <c r="G24" s="1">
        <v>214822.32432439699</v>
      </c>
      <c r="H24" s="1">
        <v>793786.86378043599</v>
      </c>
      <c r="I24" s="11">
        <f>SUM(Table1[[#This Row],[Current_Assets]],Table1[[#This Row],[Property_Plant_Equipment]])</f>
        <v>1008609.188104833</v>
      </c>
    </row>
    <row r="25" spans="1:9" x14ac:dyDescent="0.25">
      <c r="A25" t="s">
        <v>32</v>
      </c>
      <c r="B25" t="s">
        <v>30</v>
      </c>
      <c r="C25">
        <v>2023</v>
      </c>
      <c r="D25" s="1">
        <v>110498.621554527</v>
      </c>
      <c r="E25" s="1">
        <v>77885.958645047198</v>
      </c>
      <c r="F25" s="1">
        <v>25331.6612909369</v>
      </c>
      <c r="G25" s="1">
        <v>213716.24149051099</v>
      </c>
      <c r="H25" s="1">
        <v>299182.51640318998</v>
      </c>
      <c r="I25" s="11">
        <f>SUM(Table1[[#This Row],[Current_Assets]],Table1[[#This Row],[Property_Plant_Equipment]])</f>
        <v>512898.75789370097</v>
      </c>
    </row>
    <row r="26" spans="1:9" x14ac:dyDescent="0.25">
      <c r="A26" t="s">
        <v>33</v>
      </c>
      <c r="B26" t="s">
        <v>27</v>
      </c>
      <c r="C26">
        <v>2021</v>
      </c>
      <c r="D26" s="1">
        <v>114329.622684663</v>
      </c>
      <c r="E26" s="1">
        <v>61252.409840228698</v>
      </c>
      <c r="F26" s="1">
        <v>44240.200578483898</v>
      </c>
      <c r="G26" s="1">
        <v>219822.233103376</v>
      </c>
      <c r="H26" s="1">
        <v>368781.788109852</v>
      </c>
      <c r="I26" s="11">
        <f>SUM(Table1[[#This Row],[Current_Assets]],Table1[[#This Row],[Property_Plant_Equipment]])</f>
        <v>588604.021213228</v>
      </c>
    </row>
    <row r="27" spans="1:9" x14ac:dyDescent="0.25">
      <c r="A27" t="s">
        <v>33</v>
      </c>
      <c r="B27" t="s">
        <v>28</v>
      </c>
      <c r="C27">
        <v>2021</v>
      </c>
      <c r="D27" s="1">
        <v>52047.859224264997</v>
      </c>
      <c r="E27" s="1">
        <v>108248.98541862699</v>
      </c>
      <c r="F27" s="1">
        <v>66051.513408005296</v>
      </c>
      <c r="G27" s="1">
        <v>226348.35805089699</v>
      </c>
      <c r="H27" s="1">
        <v>301008.88726738299</v>
      </c>
      <c r="I27" s="11">
        <f>SUM(Table1[[#This Row],[Current_Assets]],Table1[[#This Row],[Property_Plant_Equipment]])</f>
        <v>527357.24531827995</v>
      </c>
    </row>
    <row r="28" spans="1:9" x14ac:dyDescent="0.25">
      <c r="A28" t="s">
        <v>33</v>
      </c>
      <c r="B28" t="s">
        <v>29</v>
      </c>
      <c r="C28">
        <v>2021</v>
      </c>
      <c r="D28" s="1">
        <v>82547.406816259099</v>
      </c>
      <c r="E28" s="1">
        <v>112198.91399975101</v>
      </c>
      <c r="F28" s="1">
        <v>95320.513803737704</v>
      </c>
      <c r="G28" s="1">
        <v>290066.83461974701</v>
      </c>
      <c r="H28" s="1">
        <v>438239.89944607602</v>
      </c>
      <c r="I28" s="11">
        <f>SUM(Table1[[#This Row],[Current_Assets]],Table1[[#This Row],[Property_Plant_Equipment]])</f>
        <v>728306.73406582302</v>
      </c>
    </row>
    <row r="29" spans="1:9" x14ac:dyDescent="0.25">
      <c r="A29" t="s">
        <v>33</v>
      </c>
      <c r="B29" t="s">
        <v>30</v>
      </c>
      <c r="C29">
        <v>2021</v>
      </c>
      <c r="D29" s="1">
        <v>88719.577468770498</v>
      </c>
      <c r="E29" s="1">
        <v>97199.953034543199</v>
      </c>
      <c r="F29" s="1">
        <v>49054.201331793898</v>
      </c>
      <c r="G29" s="1">
        <v>234973.731835107</v>
      </c>
      <c r="H29" s="1">
        <v>461854.272302481</v>
      </c>
      <c r="I29" s="11">
        <f>SUM(Table1[[#This Row],[Current_Assets]],Table1[[#This Row],[Property_Plant_Equipment]])</f>
        <v>696828.00413758797</v>
      </c>
    </row>
    <row r="30" spans="1:9" x14ac:dyDescent="0.25">
      <c r="A30" t="s">
        <v>33</v>
      </c>
      <c r="B30" t="s">
        <v>27</v>
      </c>
      <c r="C30">
        <v>2022</v>
      </c>
      <c r="D30" s="1">
        <v>60878.424165730401</v>
      </c>
      <c r="E30" s="1">
        <v>114293.74813784201</v>
      </c>
      <c r="F30" s="1">
        <v>34611.873560433698</v>
      </c>
      <c r="G30" s="1">
        <v>209784.04586400601</v>
      </c>
      <c r="H30" s="1">
        <v>329171.06869575102</v>
      </c>
      <c r="I30" s="11">
        <f>SUM(Table1[[#This Row],[Current_Assets]],Table1[[#This Row],[Property_Plant_Equipment]])</f>
        <v>538955.11455975706</v>
      </c>
    </row>
    <row r="31" spans="1:9" x14ac:dyDescent="0.25">
      <c r="A31" t="s">
        <v>33</v>
      </c>
      <c r="B31" t="s">
        <v>28</v>
      </c>
      <c r="C31">
        <v>2022</v>
      </c>
      <c r="D31" s="1">
        <v>76410.680119048906</v>
      </c>
      <c r="E31" s="1">
        <v>129879.63885942</v>
      </c>
      <c r="F31" s="1">
        <v>50995.793116654997</v>
      </c>
      <c r="G31" s="1">
        <v>257286.112095124</v>
      </c>
      <c r="H31" s="1">
        <v>795165.52529311797</v>
      </c>
      <c r="I31" s="11">
        <f>SUM(Table1[[#This Row],[Current_Assets]],Table1[[#This Row],[Property_Plant_Equipment]])</f>
        <v>1052451.6373882419</v>
      </c>
    </row>
    <row r="32" spans="1:9" x14ac:dyDescent="0.25">
      <c r="A32" t="s">
        <v>33</v>
      </c>
      <c r="B32" t="s">
        <v>29</v>
      </c>
      <c r="C32">
        <v>2022</v>
      </c>
      <c r="D32" s="1">
        <v>121765.790647038</v>
      </c>
      <c r="E32" s="1">
        <v>71789.1518360193</v>
      </c>
      <c r="F32" s="1">
        <v>60030.982164065303</v>
      </c>
      <c r="G32" s="1">
        <v>253585.924647123</v>
      </c>
      <c r="H32" s="1">
        <v>553413.77505457099</v>
      </c>
      <c r="I32" s="11">
        <f>SUM(Table1[[#This Row],[Current_Assets]],Table1[[#This Row],[Property_Plant_Equipment]])</f>
        <v>806999.69970169396</v>
      </c>
    </row>
    <row r="33" spans="1:9" x14ac:dyDescent="0.25">
      <c r="A33" t="s">
        <v>33</v>
      </c>
      <c r="B33" t="s">
        <v>30</v>
      </c>
      <c r="C33">
        <v>2022</v>
      </c>
      <c r="D33" s="1">
        <v>57241.350271882999</v>
      </c>
      <c r="E33" s="1">
        <v>143619.66614274899</v>
      </c>
      <c r="F33" s="1">
        <v>48755.2556825949</v>
      </c>
      <c r="G33" s="1">
        <v>249616.27209722699</v>
      </c>
      <c r="H33" s="1">
        <v>590738.57051588304</v>
      </c>
      <c r="I33" s="11">
        <f>SUM(Table1[[#This Row],[Current_Assets]],Table1[[#This Row],[Property_Plant_Equipment]])</f>
        <v>840354.84261311009</v>
      </c>
    </row>
    <row r="34" spans="1:9" x14ac:dyDescent="0.25">
      <c r="A34" t="s">
        <v>33</v>
      </c>
      <c r="B34" t="s">
        <v>27</v>
      </c>
      <c r="C34">
        <v>2023</v>
      </c>
      <c r="D34" s="1">
        <v>144067.08602951199</v>
      </c>
      <c r="E34" s="1">
        <v>86458.386242525696</v>
      </c>
      <c r="F34" s="1">
        <v>58828.282220813802</v>
      </c>
      <c r="G34" s="1">
        <v>289353.75449285202</v>
      </c>
      <c r="H34" s="1">
        <v>419547.77241174103</v>
      </c>
      <c r="I34" s="11">
        <f>SUM(Table1[[#This Row],[Current_Assets]],Table1[[#This Row],[Property_Plant_Equipment]])</f>
        <v>708901.52690459299</v>
      </c>
    </row>
    <row r="35" spans="1:9" x14ac:dyDescent="0.25">
      <c r="A35" t="s">
        <v>33</v>
      </c>
      <c r="B35" t="s">
        <v>28</v>
      </c>
      <c r="C35">
        <v>2023</v>
      </c>
      <c r="D35" s="1">
        <v>66584.988634988593</v>
      </c>
      <c r="E35" s="1">
        <v>66362.609493746597</v>
      </c>
      <c r="F35" s="1">
        <v>49833.435655328802</v>
      </c>
      <c r="G35" s="1">
        <v>182781.033784064</v>
      </c>
      <c r="H35" s="1">
        <v>402763.08991200698</v>
      </c>
      <c r="I35" s="11">
        <f>SUM(Table1[[#This Row],[Current_Assets]],Table1[[#This Row],[Property_Plant_Equipment]])</f>
        <v>585544.12369607098</v>
      </c>
    </row>
    <row r="36" spans="1:9" x14ac:dyDescent="0.25">
      <c r="A36" t="s">
        <v>33</v>
      </c>
      <c r="B36" t="s">
        <v>29</v>
      </c>
      <c r="C36">
        <v>2023</v>
      </c>
      <c r="D36" s="1">
        <v>58024.924360878496</v>
      </c>
      <c r="E36" s="1">
        <v>89492.608387965302</v>
      </c>
      <c r="F36" s="1">
        <v>32418.398692447801</v>
      </c>
      <c r="G36" s="1">
        <v>179935.931441291</v>
      </c>
      <c r="H36" s="1">
        <v>274814.11521226302</v>
      </c>
      <c r="I36" s="11">
        <f>SUM(Table1[[#This Row],[Current_Assets]],Table1[[#This Row],[Property_Plant_Equipment]])</f>
        <v>454750.04665355402</v>
      </c>
    </row>
    <row r="37" spans="1:9" x14ac:dyDescent="0.25">
      <c r="A37" t="s">
        <v>33</v>
      </c>
      <c r="B37" t="s">
        <v>30</v>
      </c>
      <c r="C37">
        <v>2023</v>
      </c>
      <c r="D37" s="1">
        <v>94108.740815326193</v>
      </c>
      <c r="E37" s="1">
        <v>120419.186887316</v>
      </c>
      <c r="F37" s="1">
        <v>41572.361866022999</v>
      </c>
      <c r="G37" s="1">
        <v>256100.289568665</v>
      </c>
      <c r="H37" s="1">
        <v>700231.39681883703</v>
      </c>
      <c r="I37" s="11">
        <f>SUM(Table1[[#This Row],[Current_Assets]],Table1[[#This Row],[Property_Plant_Equipment]])</f>
        <v>956331.68638750201</v>
      </c>
    </row>
    <row r="38" spans="1:9" x14ac:dyDescent="0.25">
      <c r="A38" t="s">
        <v>34</v>
      </c>
      <c r="B38" t="s">
        <v>27</v>
      </c>
      <c r="C38">
        <v>2021</v>
      </c>
      <c r="D38" s="1">
        <v>73285.315978160696</v>
      </c>
      <c r="E38" s="1">
        <v>79141.419454465999</v>
      </c>
      <c r="F38" s="1">
        <v>62188.75157873</v>
      </c>
      <c r="G38" s="1">
        <v>214615.48701135599</v>
      </c>
      <c r="H38" s="1">
        <v>302315.84660651401</v>
      </c>
      <c r="I38" s="11">
        <f>SUM(Table1[[#This Row],[Current_Assets]],Table1[[#This Row],[Property_Plant_Equipment]])</f>
        <v>516931.33361787</v>
      </c>
    </row>
    <row r="39" spans="1:9" x14ac:dyDescent="0.25">
      <c r="A39" t="s">
        <v>34</v>
      </c>
      <c r="B39" t="s">
        <v>28</v>
      </c>
      <c r="C39">
        <v>2021</v>
      </c>
      <c r="D39" s="1">
        <v>118273.859229915</v>
      </c>
      <c r="E39" s="1">
        <v>104071.220493745</v>
      </c>
      <c r="F39" s="1">
        <v>53932.817012684602</v>
      </c>
      <c r="G39" s="1">
        <v>276277.89673634397</v>
      </c>
      <c r="H39" s="1">
        <v>341741.06307619601</v>
      </c>
      <c r="I39" s="11">
        <f>SUM(Table1[[#This Row],[Current_Assets]],Table1[[#This Row],[Property_Plant_Equipment]])</f>
        <v>618018.95981253998</v>
      </c>
    </row>
    <row r="40" spans="1:9" x14ac:dyDescent="0.25">
      <c r="A40" t="s">
        <v>34</v>
      </c>
      <c r="B40" t="s">
        <v>29</v>
      </c>
      <c r="C40">
        <v>2021</v>
      </c>
      <c r="D40" s="1">
        <v>81358.059784699799</v>
      </c>
      <c r="E40" s="1">
        <v>141022.999035582</v>
      </c>
      <c r="F40" s="1">
        <v>101902.262050155</v>
      </c>
      <c r="G40" s="1">
        <v>324283.32087043702</v>
      </c>
      <c r="H40" s="1">
        <v>584137.89314192894</v>
      </c>
      <c r="I40" s="11">
        <f>SUM(Table1[[#This Row],[Current_Assets]],Table1[[#This Row],[Property_Plant_Equipment]])</f>
        <v>908421.21401236602</v>
      </c>
    </row>
    <row r="41" spans="1:9" x14ac:dyDescent="0.25">
      <c r="A41" t="s">
        <v>34</v>
      </c>
      <c r="B41" t="s">
        <v>30</v>
      </c>
      <c r="C41">
        <v>2021</v>
      </c>
      <c r="D41" s="1">
        <v>68008.399447706193</v>
      </c>
      <c r="E41" s="1">
        <v>129743.67069252201</v>
      </c>
      <c r="F41" s="1">
        <v>84692.004497461894</v>
      </c>
      <c r="G41" s="1">
        <v>282444.07463768998</v>
      </c>
      <c r="H41" s="1">
        <v>695753.77114746999</v>
      </c>
      <c r="I41" s="11">
        <f>SUM(Table1[[#This Row],[Current_Assets]],Table1[[#This Row],[Property_Plant_Equipment]])</f>
        <v>978197.84578515997</v>
      </c>
    </row>
    <row r="42" spans="1:9" x14ac:dyDescent="0.25">
      <c r="A42" t="s">
        <v>34</v>
      </c>
      <c r="B42" t="s">
        <v>27</v>
      </c>
      <c r="C42">
        <v>2022</v>
      </c>
      <c r="D42" s="1">
        <v>109980.258298851</v>
      </c>
      <c r="E42" s="1">
        <v>71891.931701219</v>
      </c>
      <c r="F42" s="1">
        <v>33210.371855714598</v>
      </c>
      <c r="G42" s="1">
        <v>215082.56185578401</v>
      </c>
      <c r="H42" s="1">
        <v>411458.155377638</v>
      </c>
      <c r="I42" s="11">
        <f>SUM(Table1[[#This Row],[Current_Assets]],Table1[[#This Row],[Property_Plant_Equipment]])</f>
        <v>626540.71723342198</v>
      </c>
    </row>
    <row r="43" spans="1:9" x14ac:dyDescent="0.25">
      <c r="A43" t="s">
        <v>34</v>
      </c>
      <c r="B43" t="s">
        <v>28</v>
      </c>
      <c r="C43">
        <v>2022</v>
      </c>
      <c r="D43" s="1">
        <v>86082.644178802293</v>
      </c>
      <c r="E43" s="1">
        <v>91392.582366593604</v>
      </c>
      <c r="F43" s="1">
        <v>37634.770071942403</v>
      </c>
      <c r="G43" s="1">
        <v>215109.99661733801</v>
      </c>
      <c r="H43" s="1">
        <v>547018.77199085499</v>
      </c>
      <c r="I43" s="11">
        <f>SUM(Table1[[#This Row],[Current_Assets]],Table1[[#This Row],[Property_Plant_Equipment]])</f>
        <v>762128.76860819303</v>
      </c>
    </row>
    <row r="44" spans="1:9" x14ac:dyDescent="0.25">
      <c r="A44" t="s">
        <v>34</v>
      </c>
      <c r="B44" t="s">
        <v>29</v>
      </c>
      <c r="C44">
        <v>2022</v>
      </c>
      <c r="D44" s="1">
        <v>128536.022780842</v>
      </c>
      <c r="E44" s="1">
        <v>87550.193196288601</v>
      </c>
      <c r="F44" s="1">
        <v>66957.274745621806</v>
      </c>
      <c r="G44" s="1">
        <v>283043.49072275299</v>
      </c>
      <c r="H44" s="1">
        <v>482858.69495608303</v>
      </c>
      <c r="I44" s="11">
        <f>SUM(Table1[[#This Row],[Current_Assets]],Table1[[#This Row],[Property_Plant_Equipment]])</f>
        <v>765902.18567883596</v>
      </c>
    </row>
    <row r="45" spans="1:9" x14ac:dyDescent="0.25">
      <c r="A45" t="s">
        <v>34</v>
      </c>
      <c r="B45" t="s">
        <v>30</v>
      </c>
      <c r="C45">
        <v>2022</v>
      </c>
      <c r="D45" s="1">
        <v>104446.657568372</v>
      </c>
      <c r="E45" s="1">
        <v>105627.711046347</v>
      </c>
      <c r="F45" s="1">
        <v>73960.040679041806</v>
      </c>
      <c r="G45" s="1">
        <v>284034.409293762</v>
      </c>
      <c r="H45" s="1">
        <v>712915.98188765906</v>
      </c>
      <c r="I45" s="11">
        <f>SUM(Table1[[#This Row],[Current_Assets]],Table1[[#This Row],[Property_Plant_Equipment]])</f>
        <v>996950.391181421</v>
      </c>
    </row>
    <row r="46" spans="1:9" x14ac:dyDescent="0.25">
      <c r="A46" t="s">
        <v>34</v>
      </c>
      <c r="B46" t="s">
        <v>27</v>
      </c>
      <c r="C46">
        <v>2023</v>
      </c>
      <c r="D46" s="1">
        <v>77456.698923015705</v>
      </c>
      <c r="E46" s="1">
        <v>143408.969723663</v>
      </c>
      <c r="F46" s="1">
        <v>38353.641467395501</v>
      </c>
      <c r="G46" s="1">
        <v>259219.310114074</v>
      </c>
      <c r="H46" s="1">
        <v>615757.35738895996</v>
      </c>
      <c r="I46" s="11">
        <f>SUM(Table1[[#This Row],[Current_Assets]],Table1[[#This Row],[Property_Plant_Equipment]])</f>
        <v>874976.667503034</v>
      </c>
    </row>
    <row r="47" spans="1:9" x14ac:dyDescent="0.25">
      <c r="A47" t="s">
        <v>34</v>
      </c>
      <c r="B47" t="s">
        <v>28</v>
      </c>
      <c r="C47">
        <v>2023</v>
      </c>
      <c r="D47" s="1">
        <v>55170.427293000299</v>
      </c>
      <c r="E47" s="1">
        <v>139964.76084875001</v>
      </c>
      <c r="F47" s="1">
        <v>46134.388449745398</v>
      </c>
      <c r="G47" s="1">
        <v>241269.57659149601</v>
      </c>
      <c r="H47" s="1">
        <v>681385.05442426598</v>
      </c>
      <c r="I47" s="11">
        <f>SUM(Table1[[#This Row],[Current_Assets]],Table1[[#This Row],[Property_Plant_Equipment]])</f>
        <v>922654.63101576199</v>
      </c>
    </row>
    <row r="48" spans="1:9" x14ac:dyDescent="0.25">
      <c r="A48" t="s">
        <v>34</v>
      </c>
      <c r="B48" t="s">
        <v>29</v>
      </c>
      <c r="C48">
        <v>2023</v>
      </c>
      <c r="D48" s="1">
        <v>65166.805747679202</v>
      </c>
      <c r="E48" s="1">
        <v>127152.102371974</v>
      </c>
      <c r="F48" s="1">
        <v>42306.544150828602</v>
      </c>
      <c r="G48" s="1">
        <v>234625.45227048101</v>
      </c>
      <c r="H48" s="1">
        <v>581577.50030400895</v>
      </c>
      <c r="I48" s="11">
        <f>SUM(Table1[[#This Row],[Current_Assets]],Table1[[#This Row],[Property_Plant_Equipment]])</f>
        <v>816202.95257448999</v>
      </c>
    </row>
    <row r="49" spans="1:9" x14ac:dyDescent="0.25">
      <c r="A49" t="s">
        <v>34</v>
      </c>
      <c r="B49" t="s">
        <v>30</v>
      </c>
      <c r="C49">
        <v>2023</v>
      </c>
      <c r="D49" s="1">
        <v>136866.90786135601</v>
      </c>
      <c r="E49" s="1">
        <v>153258.047555831</v>
      </c>
      <c r="F49" s="1">
        <v>62151.026956069902</v>
      </c>
      <c r="G49" s="1">
        <v>352275.98237325798</v>
      </c>
      <c r="H49" s="1">
        <v>523842.82602844998</v>
      </c>
      <c r="I49" s="11">
        <f>SUM(Table1[[#This Row],[Current_Assets]],Table1[[#This Row],[Property_Plant_Equipment]])</f>
        <v>876118.80840170803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08FF-6E51-4606-B38F-CE37102B4346}">
  <dimension ref="A1:L49"/>
  <sheetViews>
    <sheetView topLeftCell="A2" workbookViewId="0">
      <selection activeCell="E38" sqref="E38"/>
    </sheetView>
  </sheetViews>
  <sheetFormatPr defaultRowHeight="15" x14ac:dyDescent="0.25"/>
  <cols>
    <col min="1" max="1" width="11.5703125" bestFit="1" customWidth="1"/>
    <col min="2" max="2" width="10.140625" bestFit="1" customWidth="1"/>
    <col min="3" max="3" width="7.28515625" style="2" bestFit="1" customWidth="1"/>
    <col min="4" max="4" width="19.5703125" style="1" bestFit="1" customWidth="1"/>
    <col min="5" max="5" width="19" style="1" bestFit="1" customWidth="1"/>
    <col min="6" max="6" width="19.85546875" style="1" bestFit="1" customWidth="1"/>
    <col min="7" max="7" width="18.42578125" style="1" bestFit="1" customWidth="1"/>
    <col min="8" max="8" width="17.42578125" style="1" bestFit="1" customWidth="1"/>
    <col min="9" max="9" width="17.140625" style="1" bestFit="1" customWidth="1"/>
    <col min="10" max="10" width="20" style="1" bestFit="1" customWidth="1"/>
    <col min="11" max="11" width="21.85546875" style="1" bestFit="1" customWidth="1"/>
    <col min="12" max="12" width="28.7109375" style="11" bestFit="1" customWidth="1"/>
  </cols>
  <sheetData>
    <row r="1" spans="1:12" x14ac:dyDescent="0.25">
      <c r="A1" t="s">
        <v>0</v>
      </c>
      <c r="B1" t="s">
        <v>2</v>
      </c>
      <c r="C1" s="2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1" t="s">
        <v>26</v>
      </c>
    </row>
    <row r="2" spans="1:12" x14ac:dyDescent="0.25">
      <c r="A2" t="s">
        <v>31</v>
      </c>
      <c r="B2" t="s">
        <v>27</v>
      </c>
      <c r="C2" s="2">
        <v>2021</v>
      </c>
      <c r="D2" s="1">
        <v>64309.800422231099</v>
      </c>
      <c r="E2" s="1">
        <v>82956.441273444405</v>
      </c>
      <c r="F2" s="1">
        <v>147266.24169567501</v>
      </c>
      <c r="G2" s="1">
        <v>160837.40563928999</v>
      </c>
      <c r="H2" s="1">
        <f>SUM(Table4[[#This Row],[Current_Liabilities]:[Long_Term_Debt]])</f>
        <v>308103.647334965</v>
      </c>
      <c r="I2" s="1">
        <v>71442.260672819903</v>
      </c>
      <c r="J2" s="1">
        <v>299813.51794410899</v>
      </c>
      <c r="K2" s="1">
        <f>SUM(Table4[[#This Row],[Common_Stock]:[Retained_Earnings]])</f>
        <v>371255.7786169289</v>
      </c>
      <c r="L2" s="11">
        <f>SUM(Table4[[#This Row],[Total_Liabilities]],Table4[[#This Row],[Shareholders_Equity]])</f>
        <v>679359.42595189391</v>
      </c>
    </row>
    <row r="3" spans="1:12" x14ac:dyDescent="0.25">
      <c r="A3" t="s">
        <v>31</v>
      </c>
      <c r="B3" t="s">
        <v>28</v>
      </c>
      <c r="C3" s="2">
        <v>2021</v>
      </c>
      <c r="D3" s="1">
        <v>34109.296172175898</v>
      </c>
      <c r="E3" s="1">
        <v>64509.680525165699</v>
      </c>
      <c r="F3" s="1">
        <v>98618.976697341699</v>
      </c>
      <c r="G3" s="1">
        <v>127203.57666069501</v>
      </c>
      <c r="H3" s="1">
        <f>SUM(Table4[[#This Row],[Current_Liabilities]:[Long_Term_Debt]])</f>
        <v>225822.5533580367</v>
      </c>
      <c r="I3" s="1">
        <v>79473.945411571098</v>
      </c>
      <c r="J3" s="1">
        <v>374040.56487813703</v>
      </c>
      <c r="K3" s="1">
        <f>SUM(Table4[[#This Row],[Common_Stock]:[Retained_Earnings]])</f>
        <v>453514.51028970815</v>
      </c>
      <c r="L3" s="11">
        <f>SUM(Table4[[#This Row],[Total_Liabilities]],Table4[[#This Row],[Shareholders_Equity]])</f>
        <v>679337.06364774483</v>
      </c>
    </row>
    <row r="4" spans="1:12" x14ac:dyDescent="0.25">
      <c r="A4" t="s">
        <v>31</v>
      </c>
      <c r="B4" t="s">
        <v>29</v>
      </c>
      <c r="C4" s="2">
        <v>2021</v>
      </c>
      <c r="D4" s="1">
        <v>52608.751658408903</v>
      </c>
      <c r="E4" s="1">
        <v>114660.138863302</v>
      </c>
      <c r="F4" s="1">
        <v>167268.890521711</v>
      </c>
      <c r="G4" s="1">
        <v>162519.72605564</v>
      </c>
      <c r="H4" s="1">
        <f>SUM(Table4[[#This Row],[Current_Liabilities]:[Long_Term_Debt]])</f>
        <v>329788.616577351</v>
      </c>
      <c r="I4" s="1">
        <v>171887.46157044801</v>
      </c>
      <c r="J4" s="1">
        <v>424719.60157019302</v>
      </c>
      <c r="K4" s="1">
        <f>SUM(Table4[[#This Row],[Common_Stock]:[Retained_Earnings]])</f>
        <v>596607.06314064097</v>
      </c>
      <c r="L4" s="11">
        <f>SUM(Table4[[#This Row],[Total_Liabilities]],Table4[[#This Row],[Shareholders_Equity]])</f>
        <v>926395.67971799197</v>
      </c>
    </row>
    <row r="5" spans="1:12" x14ac:dyDescent="0.25">
      <c r="A5" t="s">
        <v>31</v>
      </c>
      <c r="B5" t="s">
        <v>30</v>
      </c>
      <c r="C5" s="2">
        <v>2021</v>
      </c>
      <c r="D5" s="1">
        <v>47387.206853791198</v>
      </c>
      <c r="E5" s="1">
        <v>107439.319696052</v>
      </c>
      <c r="F5" s="1">
        <v>154826.52654984299</v>
      </c>
      <c r="G5" s="1">
        <v>201877.94515208501</v>
      </c>
      <c r="H5" s="1">
        <f>SUM(Table4[[#This Row],[Current_Liabilities]:[Long_Term_Debt]])</f>
        <v>356704.47170192801</v>
      </c>
      <c r="I5" s="1">
        <v>106769.211805386</v>
      </c>
      <c r="J5" s="1">
        <v>262236.92197928601</v>
      </c>
      <c r="K5" s="1">
        <f>SUM(Table4[[#This Row],[Common_Stock]:[Retained_Earnings]])</f>
        <v>369006.13378467201</v>
      </c>
      <c r="L5" s="11">
        <f>SUM(Table4[[#This Row],[Total_Liabilities]],Table4[[#This Row],[Shareholders_Equity]])</f>
        <v>725710.60548659996</v>
      </c>
    </row>
    <row r="6" spans="1:12" x14ac:dyDescent="0.25">
      <c r="A6" t="s">
        <v>31</v>
      </c>
      <c r="B6" t="s">
        <v>27</v>
      </c>
      <c r="C6" s="2">
        <v>2022</v>
      </c>
      <c r="D6" s="1">
        <v>47422.297362256097</v>
      </c>
      <c r="E6" s="1">
        <v>130525.295077763</v>
      </c>
      <c r="F6" s="1">
        <v>177947.59244001901</v>
      </c>
      <c r="G6" s="1">
        <v>209180.18569421099</v>
      </c>
      <c r="H6" s="1">
        <f>SUM(Table4[[#This Row],[Current_Liabilities]:[Long_Term_Debt]])</f>
        <v>387127.77813423</v>
      </c>
      <c r="I6" s="1">
        <v>177363.24807366799</v>
      </c>
      <c r="J6" s="1">
        <v>332465.74800434499</v>
      </c>
      <c r="K6" s="1">
        <f>SUM(Table4[[#This Row],[Common_Stock]:[Retained_Earnings]])</f>
        <v>509828.99607801298</v>
      </c>
      <c r="L6" s="11">
        <f>SUM(Table4[[#This Row],[Total_Liabilities]],Table4[[#This Row],[Shareholders_Equity]])</f>
        <v>896956.77421224304</v>
      </c>
    </row>
    <row r="7" spans="1:12" x14ac:dyDescent="0.25">
      <c r="A7" t="s">
        <v>31</v>
      </c>
      <c r="B7" t="s">
        <v>28</v>
      </c>
      <c r="C7" s="2">
        <v>2022</v>
      </c>
      <c r="D7" s="1">
        <v>51468.743384093897</v>
      </c>
      <c r="E7" s="1">
        <v>70189.093059492894</v>
      </c>
      <c r="F7" s="1">
        <v>121657.836443586</v>
      </c>
      <c r="G7" s="1">
        <v>202106.72914485299</v>
      </c>
      <c r="H7" s="1">
        <f>SUM(Table4[[#This Row],[Current_Liabilities]:[Long_Term_Debt]])</f>
        <v>323764.565588439</v>
      </c>
      <c r="I7" s="1">
        <v>79501.335949325396</v>
      </c>
      <c r="J7" s="1">
        <v>129542.014476739</v>
      </c>
      <c r="K7" s="1">
        <f>SUM(Table4[[#This Row],[Common_Stock]:[Retained_Earnings]])</f>
        <v>209043.3504260644</v>
      </c>
      <c r="L7" s="11">
        <f>SUM(Table4[[#This Row],[Total_Liabilities]],Table4[[#This Row],[Shareholders_Equity]])</f>
        <v>532807.91601450345</v>
      </c>
    </row>
    <row r="8" spans="1:12" x14ac:dyDescent="0.25">
      <c r="A8" t="s">
        <v>31</v>
      </c>
      <c r="B8" t="s">
        <v>29</v>
      </c>
      <c r="C8" s="2">
        <v>2022</v>
      </c>
      <c r="D8" s="1">
        <v>68961.783438085899</v>
      </c>
      <c r="E8" s="1">
        <v>93159.725128088307</v>
      </c>
      <c r="F8" s="1">
        <v>162121.50856617399</v>
      </c>
      <c r="G8" s="1">
        <v>202315.63213777301</v>
      </c>
      <c r="H8" s="1">
        <f>SUM(Table4[[#This Row],[Current_Liabilities]:[Long_Term_Debt]])</f>
        <v>364437.14070394699</v>
      </c>
      <c r="I8" s="1">
        <v>90511.274235274905</v>
      </c>
      <c r="J8" s="1">
        <v>435831.29258404899</v>
      </c>
      <c r="K8" s="1">
        <f>SUM(Table4[[#This Row],[Common_Stock]:[Retained_Earnings]])</f>
        <v>526342.56681932393</v>
      </c>
      <c r="L8" s="11">
        <f>SUM(Table4[[#This Row],[Total_Liabilities]],Table4[[#This Row],[Shareholders_Equity]])</f>
        <v>890779.70752327098</v>
      </c>
    </row>
    <row r="9" spans="1:12" x14ac:dyDescent="0.25">
      <c r="A9" t="s">
        <v>31</v>
      </c>
      <c r="B9" t="s">
        <v>30</v>
      </c>
      <c r="C9" s="2">
        <v>2022</v>
      </c>
      <c r="D9" s="1">
        <v>92628.227070495501</v>
      </c>
      <c r="E9" s="1">
        <v>98568.265844057503</v>
      </c>
      <c r="F9" s="1">
        <v>191196.492914553</v>
      </c>
      <c r="G9" s="1">
        <v>284823.05470257899</v>
      </c>
      <c r="H9" s="1">
        <f>SUM(Table4[[#This Row],[Current_Liabilities]:[Long_Term_Debt]])</f>
        <v>476019.54761713196</v>
      </c>
      <c r="I9" s="1">
        <v>128472.552038371</v>
      </c>
      <c r="J9" s="1">
        <v>321175.72028827202</v>
      </c>
      <c r="K9" s="1">
        <f>SUM(Table4[[#This Row],[Common_Stock]:[Retained_Earnings]])</f>
        <v>449648.272326643</v>
      </c>
      <c r="L9" s="11">
        <f>SUM(Table4[[#This Row],[Total_Liabilities]],Table4[[#This Row],[Shareholders_Equity]])</f>
        <v>925667.81994377496</v>
      </c>
    </row>
    <row r="10" spans="1:12" x14ac:dyDescent="0.25">
      <c r="A10" t="s">
        <v>31</v>
      </c>
      <c r="B10" t="s">
        <v>27</v>
      </c>
      <c r="C10" s="2">
        <v>2023</v>
      </c>
      <c r="D10" s="1">
        <v>56606.277594306899</v>
      </c>
      <c r="E10" s="1">
        <v>90380.428100154604</v>
      </c>
      <c r="F10" s="1">
        <v>146986.70569446101</v>
      </c>
      <c r="G10" s="1">
        <v>251021.53533814399</v>
      </c>
      <c r="H10" s="1">
        <f>SUM(Table4[[#This Row],[Current_Liabilities]:[Long_Term_Debt]])</f>
        <v>398008.241032605</v>
      </c>
      <c r="I10" s="1">
        <v>125989.79370654799</v>
      </c>
      <c r="J10" s="1">
        <v>238026.692079584</v>
      </c>
      <c r="K10" s="1">
        <f>SUM(Table4[[#This Row],[Common_Stock]:[Retained_Earnings]])</f>
        <v>364016.48578613199</v>
      </c>
      <c r="L10" s="11">
        <f>SUM(Table4[[#This Row],[Total_Liabilities]],Table4[[#This Row],[Shareholders_Equity]])</f>
        <v>762024.72681873699</v>
      </c>
    </row>
    <row r="11" spans="1:12" x14ac:dyDescent="0.25">
      <c r="A11" t="s">
        <v>31</v>
      </c>
      <c r="B11" t="s">
        <v>28</v>
      </c>
      <c r="C11" s="2">
        <v>2023</v>
      </c>
      <c r="D11" s="1">
        <v>43996.898420710102</v>
      </c>
      <c r="E11" s="1">
        <v>82808.495315798194</v>
      </c>
      <c r="F11" s="1">
        <v>126805.39373650801</v>
      </c>
      <c r="G11" s="1">
        <v>144322.377578602</v>
      </c>
      <c r="H11" s="1">
        <f>SUM(Table4[[#This Row],[Current_Liabilities]:[Long_Term_Debt]])</f>
        <v>271127.77131511003</v>
      </c>
      <c r="I11" s="1">
        <v>128804.339039798</v>
      </c>
      <c r="J11" s="1">
        <v>322517.13664347999</v>
      </c>
      <c r="K11" s="1">
        <f>SUM(Table4[[#This Row],[Common_Stock]:[Retained_Earnings]])</f>
        <v>451321.475683278</v>
      </c>
      <c r="L11" s="11">
        <f>SUM(Table4[[#This Row],[Total_Liabilities]],Table4[[#This Row],[Shareholders_Equity]])</f>
        <v>722449.24699838809</v>
      </c>
    </row>
    <row r="12" spans="1:12" x14ac:dyDescent="0.25">
      <c r="A12" t="s">
        <v>31</v>
      </c>
      <c r="B12" t="s">
        <v>29</v>
      </c>
      <c r="C12" s="2">
        <v>2023</v>
      </c>
      <c r="D12" s="1">
        <v>62431.051884435001</v>
      </c>
      <c r="E12" s="1">
        <v>128085.23266184299</v>
      </c>
      <c r="F12" s="1">
        <v>190516.28454627801</v>
      </c>
      <c r="G12" s="1">
        <v>244333.51220773999</v>
      </c>
      <c r="H12" s="1">
        <f>SUM(Table4[[#This Row],[Current_Liabilities]:[Long_Term_Debt]])</f>
        <v>434849.796754018</v>
      </c>
      <c r="I12" s="1">
        <v>157226.023928268</v>
      </c>
      <c r="J12" s="1">
        <v>550980.44795617496</v>
      </c>
      <c r="K12" s="1">
        <f>SUM(Table4[[#This Row],[Common_Stock]:[Retained_Earnings]])</f>
        <v>708206.47188444296</v>
      </c>
      <c r="L12" s="11">
        <f>SUM(Table4[[#This Row],[Total_Liabilities]],Table4[[#This Row],[Shareholders_Equity]])</f>
        <v>1143056.2686384609</v>
      </c>
    </row>
    <row r="13" spans="1:12" x14ac:dyDescent="0.25">
      <c r="A13" t="s">
        <v>31</v>
      </c>
      <c r="B13" t="s">
        <v>30</v>
      </c>
      <c r="C13" s="2">
        <v>2023</v>
      </c>
      <c r="D13" s="1">
        <v>64435.1619836436</v>
      </c>
      <c r="E13" s="1">
        <v>125725.503383074</v>
      </c>
      <c r="F13" s="1">
        <v>190160.66536671799</v>
      </c>
      <c r="G13" s="1">
        <v>258044.26971142599</v>
      </c>
      <c r="H13" s="1">
        <f>SUM(Table4[[#This Row],[Current_Liabilities]:[Long_Term_Debt]])</f>
        <v>448204.93507814396</v>
      </c>
      <c r="I13" s="1">
        <v>75005.398034701604</v>
      </c>
      <c r="J13" s="1">
        <v>125570.346882984</v>
      </c>
      <c r="K13" s="1">
        <f>SUM(Table4[[#This Row],[Common_Stock]:[Retained_Earnings]])</f>
        <v>200575.7449176856</v>
      </c>
      <c r="L13" s="11">
        <f>SUM(Table4[[#This Row],[Total_Liabilities]],Table4[[#This Row],[Shareholders_Equity]])</f>
        <v>648780.67999582959</v>
      </c>
    </row>
    <row r="14" spans="1:12" x14ac:dyDescent="0.25">
      <c r="A14" t="s">
        <v>32</v>
      </c>
      <c r="B14" t="s">
        <v>27</v>
      </c>
      <c r="C14" s="2">
        <v>2021</v>
      </c>
      <c r="D14" s="1">
        <v>64771.920421642499</v>
      </c>
      <c r="E14" s="1">
        <v>74728.733236038694</v>
      </c>
      <c r="F14" s="1">
        <v>139500.65365768099</v>
      </c>
      <c r="G14" s="1">
        <v>162815.30506873701</v>
      </c>
      <c r="H14" s="1">
        <f>SUM(Table4[[#This Row],[Current_Liabilities]:[Long_Term_Debt]])</f>
        <v>302315.95872641797</v>
      </c>
      <c r="I14" s="1">
        <v>101204.600286067</v>
      </c>
      <c r="J14" s="1">
        <v>526167.40523462906</v>
      </c>
      <c r="K14" s="1">
        <f>SUM(Table4[[#This Row],[Common_Stock]:[Retained_Earnings]])</f>
        <v>627372.00552069605</v>
      </c>
      <c r="L14" s="11">
        <f>SUM(Table4[[#This Row],[Total_Liabilities]],Table4[[#This Row],[Shareholders_Equity]])</f>
        <v>929687.96424711403</v>
      </c>
    </row>
    <row r="15" spans="1:12" x14ac:dyDescent="0.25">
      <c r="A15" t="s">
        <v>32</v>
      </c>
      <c r="B15" t="s">
        <v>28</v>
      </c>
      <c r="C15" s="2">
        <v>2021</v>
      </c>
      <c r="D15" s="1">
        <v>78769.910647569195</v>
      </c>
      <c r="E15" s="1">
        <v>192557.79097166</v>
      </c>
      <c r="F15" s="1">
        <v>271327.70161922899</v>
      </c>
      <c r="G15" s="1">
        <v>261116.69106453599</v>
      </c>
      <c r="H15" s="1">
        <f>SUM(Table4[[#This Row],[Current_Liabilities]:[Long_Term_Debt]])</f>
        <v>532444.39268376492</v>
      </c>
      <c r="I15" s="1">
        <v>135087.183091846</v>
      </c>
      <c r="J15" s="1">
        <v>456871.21827413398</v>
      </c>
      <c r="K15" s="1">
        <f>SUM(Table4[[#This Row],[Common_Stock]:[Retained_Earnings]])</f>
        <v>591958.40136598004</v>
      </c>
      <c r="L15" s="11">
        <f>SUM(Table4[[#This Row],[Total_Liabilities]],Table4[[#This Row],[Shareholders_Equity]])</f>
        <v>1124402.794049745</v>
      </c>
    </row>
    <row r="16" spans="1:12" x14ac:dyDescent="0.25">
      <c r="A16" t="s">
        <v>32</v>
      </c>
      <c r="B16" t="s">
        <v>29</v>
      </c>
      <c r="C16" s="2">
        <v>2021</v>
      </c>
      <c r="D16" s="1">
        <v>46571.558397070199</v>
      </c>
      <c r="E16" s="1">
        <v>84371.092592481597</v>
      </c>
      <c r="F16" s="1">
        <v>130942.650989551</v>
      </c>
      <c r="G16" s="1">
        <v>112767.601075568</v>
      </c>
      <c r="H16" s="1">
        <f>SUM(Table4[[#This Row],[Current_Liabilities]:[Long_Term_Debt]])</f>
        <v>243710.25206511898</v>
      </c>
      <c r="I16" s="1">
        <v>73998.368590298895</v>
      </c>
      <c r="J16" s="1">
        <v>277901.94934398402</v>
      </c>
      <c r="K16" s="1">
        <f>SUM(Table4[[#This Row],[Common_Stock]:[Retained_Earnings]])</f>
        <v>351900.31793428294</v>
      </c>
      <c r="L16" s="11">
        <f>SUM(Table4[[#This Row],[Total_Liabilities]],Table4[[#This Row],[Shareholders_Equity]])</f>
        <v>595610.56999940192</v>
      </c>
    </row>
    <row r="17" spans="1:12" x14ac:dyDescent="0.25">
      <c r="A17" t="s">
        <v>32</v>
      </c>
      <c r="B17" t="s">
        <v>30</v>
      </c>
      <c r="C17" s="2">
        <v>2021</v>
      </c>
      <c r="D17" s="1">
        <v>62834.3916298431</v>
      </c>
      <c r="E17" s="1">
        <v>92974.182260313901</v>
      </c>
      <c r="F17" s="1">
        <v>155808.57389015699</v>
      </c>
      <c r="G17" s="1">
        <v>240255.11635358399</v>
      </c>
      <c r="H17" s="1">
        <f>SUM(Table4[[#This Row],[Current_Liabilities]:[Long_Term_Debt]])</f>
        <v>396063.69024374097</v>
      </c>
      <c r="I17" s="1">
        <v>147404.43499945701</v>
      </c>
      <c r="J17" s="1">
        <v>430303.80727483297</v>
      </c>
      <c r="K17" s="1">
        <f>SUM(Table4[[#This Row],[Common_Stock]:[Retained_Earnings]])</f>
        <v>577708.24227428995</v>
      </c>
      <c r="L17" s="11">
        <f>SUM(Table4[[#This Row],[Total_Liabilities]],Table4[[#This Row],[Shareholders_Equity]])</f>
        <v>973771.93251803098</v>
      </c>
    </row>
    <row r="18" spans="1:12" x14ac:dyDescent="0.25">
      <c r="A18" t="s">
        <v>32</v>
      </c>
      <c r="B18" t="s">
        <v>27</v>
      </c>
      <c r="C18" s="2">
        <v>2022</v>
      </c>
      <c r="D18" s="1">
        <v>38498.011463074501</v>
      </c>
      <c r="E18" s="1">
        <v>119103.51648017899</v>
      </c>
      <c r="F18" s="1">
        <v>157601.52794325299</v>
      </c>
      <c r="G18" s="1">
        <v>170774.44860457999</v>
      </c>
      <c r="H18" s="1">
        <f>SUM(Table4[[#This Row],[Current_Liabilities]:[Long_Term_Debt]])</f>
        <v>328375.97654783295</v>
      </c>
      <c r="I18" s="1">
        <v>86297.836689625401</v>
      </c>
      <c r="J18" s="1">
        <v>264850.65966853302</v>
      </c>
      <c r="K18" s="1">
        <f>SUM(Table4[[#This Row],[Common_Stock]:[Retained_Earnings]])</f>
        <v>351148.49635815842</v>
      </c>
      <c r="L18" s="11">
        <f>SUM(Table4[[#This Row],[Total_Liabilities]],Table4[[#This Row],[Shareholders_Equity]])</f>
        <v>679524.47290599137</v>
      </c>
    </row>
    <row r="19" spans="1:12" x14ac:dyDescent="0.25">
      <c r="A19" t="s">
        <v>32</v>
      </c>
      <c r="B19" t="s">
        <v>28</v>
      </c>
      <c r="C19" s="2">
        <v>2022</v>
      </c>
      <c r="D19" s="1">
        <v>43218.872800298101</v>
      </c>
      <c r="E19" s="1">
        <v>98777.732044385295</v>
      </c>
      <c r="F19" s="1">
        <v>141996.604844683</v>
      </c>
      <c r="G19" s="1">
        <v>196709.24964239</v>
      </c>
      <c r="H19" s="1">
        <f>SUM(Table4[[#This Row],[Current_Liabilities]:[Long_Term_Debt]])</f>
        <v>338705.85448707303</v>
      </c>
      <c r="I19" s="1">
        <v>147594.09347025599</v>
      </c>
      <c r="J19" s="1">
        <v>312382.23054265103</v>
      </c>
      <c r="K19" s="1">
        <f>SUM(Table4[[#This Row],[Common_Stock]:[Retained_Earnings]])</f>
        <v>459976.32401290699</v>
      </c>
      <c r="L19" s="11">
        <f>SUM(Table4[[#This Row],[Total_Liabilities]],Table4[[#This Row],[Shareholders_Equity]])</f>
        <v>798682.17849998001</v>
      </c>
    </row>
    <row r="20" spans="1:12" x14ac:dyDescent="0.25">
      <c r="A20" t="s">
        <v>32</v>
      </c>
      <c r="B20" t="s">
        <v>29</v>
      </c>
      <c r="C20" s="2">
        <v>2022</v>
      </c>
      <c r="D20" s="1">
        <v>94898.327697790795</v>
      </c>
      <c r="E20" s="1">
        <v>192935.93411728099</v>
      </c>
      <c r="F20" s="1">
        <v>287834.26181507198</v>
      </c>
      <c r="G20" s="1">
        <v>267546.79236352397</v>
      </c>
      <c r="H20" s="1">
        <f>SUM(Table4[[#This Row],[Current_Liabilities]:[Long_Term_Debt]])</f>
        <v>555381.05417859601</v>
      </c>
      <c r="I20" s="1">
        <v>141487.627599389</v>
      </c>
      <c r="J20" s="1">
        <v>191439.48525405099</v>
      </c>
      <c r="K20" s="1">
        <f>SUM(Table4[[#This Row],[Common_Stock]:[Retained_Earnings]])</f>
        <v>332927.11285343999</v>
      </c>
      <c r="L20" s="11">
        <f>SUM(Table4[[#This Row],[Total_Liabilities]],Table4[[#This Row],[Shareholders_Equity]])</f>
        <v>888308.167032036</v>
      </c>
    </row>
    <row r="21" spans="1:12" x14ac:dyDescent="0.25">
      <c r="A21" t="s">
        <v>32</v>
      </c>
      <c r="B21" t="s">
        <v>30</v>
      </c>
      <c r="C21" s="2">
        <v>2022</v>
      </c>
      <c r="D21" s="1">
        <v>49201.480085094801</v>
      </c>
      <c r="E21" s="1">
        <v>85095.608000204404</v>
      </c>
      <c r="F21" s="1">
        <v>134297.08808529901</v>
      </c>
      <c r="G21" s="1">
        <v>221145.43574663001</v>
      </c>
      <c r="H21" s="1">
        <f>SUM(Table4[[#This Row],[Current_Liabilities]:[Long_Term_Debt]])</f>
        <v>355442.52383192902</v>
      </c>
      <c r="I21" s="1">
        <v>150633.427865573</v>
      </c>
      <c r="J21" s="1">
        <v>325334.48859133502</v>
      </c>
      <c r="K21" s="1">
        <f>SUM(Table4[[#This Row],[Common_Stock]:[Retained_Earnings]])</f>
        <v>475967.91645690799</v>
      </c>
      <c r="L21" s="11">
        <f>SUM(Table4[[#This Row],[Total_Liabilities]],Table4[[#This Row],[Shareholders_Equity]])</f>
        <v>831410.44028883707</v>
      </c>
    </row>
    <row r="22" spans="1:12" x14ac:dyDescent="0.25">
      <c r="A22" t="s">
        <v>32</v>
      </c>
      <c r="B22" t="s">
        <v>27</v>
      </c>
      <c r="C22" s="2">
        <v>2023</v>
      </c>
      <c r="D22" s="1">
        <v>58342.879803105803</v>
      </c>
      <c r="E22" s="1">
        <v>77500.826459896198</v>
      </c>
      <c r="F22" s="1">
        <v>135843.70626300201</v>
      </c>
      <c r="G22" s="1">
        <v>213838.67289448201</v>
      </c>
      <c r="H22" s="1">
        <f>SUM(Table4[[#This Row],[Current_Liabilities]:[Long_Term_Debt]])</f>
        <v>349682.37915748404</v>
      </c>
      <c r="I22" s="1">
        <v>156983.31046666301</v>
      </c>
      <c r="J22" s="1">
        <v>286703.85306599998</v>
      </c>
      <c r="K22" s="1">
        <f>SUM(Table4[[#This Row],[Common_Stock]:[Retained_Earnings]])</f>
        <v>443687.16353266302</v>
      </c>
      <c r="L22" s="11">
        <f>SUM(Table4[[#This Row],[Total_Liabilities]],Table4[[#This Row],[Shareholders_Equity]])</f>
        <v>793369.54269014706</v>
      </c>
    </row>
    <row r="23" spans="1:12" x14ac:dyDescent="0.25">
      <c r="A23" t="s">
        <v>32</v>
      </c>
      <c r="B23" t="s">
        <v>28</v>
      </c>
      <c r="C23" s="2">
        <v>2023</v>
      </c>
      <c r="D23" s="1">
        <v>44772.335253727499</v>
      </c>
      <c r="E23" s="1">
        <v>100302.472458488</v>
      </c>
      <c r="F23" s="1">
        <v>145074.80771221599</v>
      </c>
      <c r="G23" s="1">
        <v>246812.247460171</v>
      </c>
      <c r="H23" s="1">
        <f>SUM(Table4[[#This Row],[Current_Liabilities]:[Long_Term_Debt]])</f>
        <v>391887.05517238699</v>
      </c>
      <c r="I23" s="1">
        <v>72032.584097111394</v>
      </c>
      <c r="J23" s="1">
        <v>219791.35320042999</v>
      </c>
      <c r="K23" s="1">
        <f>SUM(Table4[[#This Row],[Common_Stock]:[Retained_Earnings]])</f>
        <v>291823.93729754142</v>
      </c>
      <c r="L23" s="11">
        <f>SUM(Table4[[#This Row],[Total_Liabilities]],Table4[[#This Row],[Shareholders_Equity]])</f>
        <v>683710.99246992846</v>
      </c>
    </row>
    <row r="24" spans="1:12" x14ac:dyDescent="0.25">
      <c r="A24" t="s">
        <v>32</v>
      </c>
      <c r="B24" t="s">
        <v>29</v>
      </c>
      <c r="C24" s="2">
        <v>2023</v>
      </c>
      <c r="D24" s="1">
        <v>62280.781267009399</v>
      </c>
      <c r="E24" s="1">
        <v>121022.819984936</v>
      </c>
      <c r="F24" s="1">
        <v>183303.60125194601</v>
      </c>
      <c r="G24" s="1">
        <v>192408.61940623799</v>
      </c>
      <c r="H24" s="1">
        <f>SUM(Table4[[#This Row],[Current_Liabilities]:[Long_Term_Debt]])</f>
        <v>375712.22065818403</v>
      </c>
      <c r="I24" s="1">
        <v>156985.46885625401</v>
      </c>
      <c r="J24" s="1">
        <v>475911.49859039497</v>
      </c>
      <c r="K24" s="1">
        <f>SUM(Table4[[#This Row],[Common_Stock]:[Retained_Earnings]])</f>
        <v>632896.96744664898</v>
      </c>
      <c r="L24" s="11">
        <f>SUM(Table4[[#This Row],[Total_Liabilities]],Table4[[#This Row],[Shareholders_Equity]])</f>
        <v>1008609.188104833</v>
      </c>
    </row>
    <row r="25" spans="1:12" x14ac:dyDescent="0.25">
      <c r="A25" t="s">
        <v>32</v>
      </c>
      <c r="B25" t="s">
        <v>30</v>
      </c>
      <c r="C25" s="2">
        <v>2023</v>
      </c>
      <c r="D25" s="1">
        <v>28680.217522269999</v>
      </c>
      <c r="E25" s="1">
        <v>97510.131776531096</v>
      </c>
      <c r="F25" s="1">
        <v>126190.349298801</v>
      </c>
      <c r="G25" s="1">
        <v>143953.19679348101</v>
      </c>
      <c r="H25" s="1">
        <f>SUM(Table4[[#This Row],[Current_Liabilities]:[Long_Term_Debt]])</f>
        <v>270143.54609228199</v>
      </c>
      <c r="I25" s="1">
        <v>99425.099719446196</v>
      </c>
      <c r="J25" s="1">
        <v>143330.112081973</v>
      </c>
      <c r="K25" s="1">
        <f>SUM(Table4[[#This Row],[Common_Stock]:[Retained_Earnings]])</f>
        <v>242755.21180141921</v>
      </c>
      <c r="L25" s="11">
        <f>SUM(Table4[[#This Row],[Total_Liabilities]],Table4[[#This Row],[Shareholders_Equity]])</f>
        <v>512898.7578937012</v>
      </c>
    </row>
    <row r="26" spans="1:12" x14ac:dyDescent="0.25">
      <c r="A26" t="s">
        <v>33</v>
      </c>
      <c r="B26" t="s">
        <v>27</v>
      </c>
      <c r="C26" s="2">
        <v>2021</v>
      </c>
      <c r="D26" s="1">
        <v>34330.440781879501</v>
      </c>
      <c r="E26" s="1">
        <v>58318.147551838098</v>
      </c>
      <c r="F26" s="1">
        <v>92648.588333717693</v>
      </c>
      <c r="G26" s="1">
        <v>197550.46905133201</v>
      </c>
      <c r="H26" s="1">
        <f>SUM(Table4[[#This Row],[Current_Liabilities]:[Long_Term_Debt]])</f>
        <v>290199.0573850497</v>
      </c>
      <c r="I26" s="1">
        <v>66111.070827835996</v>
      </c>
      <c r="J26" s="1">
        <v>232293.89300034201</v>
      </c>
      <c r="K26" s="1">
        <f>SUM(Table4[[#This Row],[Common_Stock]:[Retained_Earnings]])</f>
        <v>298404.96382817801</v>
      </c>
      <c r="L26" s="11">
        <f>SUM(Table4[[#This Row],[Total_Liabilities]],Table4[[#This Row],[Shareholders_Equity]])</f>
        <v>588604.02121322765</v>
      </c>
    </row>
    <row r="27" spans="1:12" x14ac:dyDescent="0.25">
      <c r="A27" t="s">
        <v>33</v>
      </c>
      <c r="B27" t="s">
        <v>28</v>
      </c>
      <c r="C27" s="2">
        <v>2021</v>
      </c>
      <c r="D27" s="1">
        <v>42399.729607258399</v>
      </c>
      <c r="E27" s="1">
        <v>97853.5522432383</v>
      </c>
      <c r="F27" s="1">
        <v>140253.28185049599</v>
      </c>
      <c r="G27" s="1">
        <v>197770.51593983499</v>
      </c>
      <c r="H27" s="1">
        <f>SUM(Table4[[#This Row],[Current_Liabilities]:[Long_Term_Debt]])</f>
        <v>338023.79779033095</v>
      </c>
      <c r="I27" s="1">
        <v>71067.775483809994</v>
      </c>
      <c r="J27" s="1">
        <v>118265.672044138</v>
      </c>
      <c r="K27" s="1">
        <f>SUM(Table4[[#This Row],[Common_Stock]:[Retained_Earnings]])</f>
        <v>189333.44752794801</v>
      </c>
      <c r="L27" s="11">
        <f>SUM(Table4[[#This Row],[Total_Liabilities]],Table4[[#This Row],[Shareholders_Equity]])</f>
        <v>527357.2453182789</v>
      </c>
    </row>
    <row r="28" spans="1:12" x14ac:dyDescent="0.25">
      <c r="A28" t="s">
        <v>33</v>
      </c>
      <c r="B28" t="s">
        <v>29</v>
      </c>
      <c r="C28" s="2">
        <v>2021</v>
      </c>
      <c r="D28" s="1">
        <v>65109.639987639901</v>
      </c>
      <c r="E28" s="1">
        <v>107651.438546397</v>
      </c>
      <c r="F28" s="1">
        <v>172761.07853403699</v>
      </c>
      <c r="G28" s="1">
        <v>298476.75904892699</v>
      </c>
      <c r="H28" s="1">
        <f>SUM(Table4[[#This Row],[Current_Liabilities]:[Long_Term_Debt]])</f>
        <v>471237.83758296398</v>
      </c>
      <c r="I28" s="1">
        <v>82858.096016188996</v>
      </c>
      <c r="J28" s="1">
        <v>174210.80046667001</v>
      </c>
      <c r="K28" s="1">
        <f>SUM(Table4[[#This Row],[Common_Stock]:[Retained_Earnings]])</f>
        <v>257068.89648285901</v>
      </c>
      <c r="L28" s="11">
        <f>SUM(Table4[[#This Row],[Total_Liabilities]],Table4[[#This Row],[Shareholders_Equity]])</f>
        <v>728306.73406582302</v>
      </c>
    </row>
    <row r="29" spans="1:12" x14ac:dyDescent="0.25">
      <c r="A29" t="s">
        <v>33</v>
      </c>
      <c r="B29" t="s">
        <v>30</v>
      </c>
      <c r="C29" s="2">
        <v>2021</v>
      </c>
      <c r="D29" s="1">
        <v>58548.830391815201</v>
      </c>
      <c r="E29" s="1">
        <v>121313.39007798801</v>
      </c>
      <c r="F29" s="1">
        <v>179862.220469803</v>
      </c>
      <c r="G29" s="1">
        <v>123229.52044497601</v>
      </c>
      <c r="H29" s="1">
        <f>SUM(Table4[[#This Row],[Current_Liabilities]:[Long_Term_Debt]])</f>
        <v>303091.74091477902</v>
      </c>
      <c r="I29" s="1">
        <v>97538.3681025306</v>
      </c>
      <c r="J29" s="1">
        <v>296197.895120278</v>
      </c>
      <c r="K29" s="1">
        <f>SUM(Table4[[#This Row],[Common_Stock]:[Retained_Earnings]])</f>
        <v>393736.2632228086</v>
      </c>
      <c r="L29" s="11">
        <f>SUM(Table4[[#This Row],[Total_Liabilities]],Table4[[#This Row],[Shareholders_Equity]])</f>
        <v>696828.00413758762</v>
      </c>
    </row>
    <row r="30" spans="1:12" x14ac:dyDescent="0.25">
      <c r="A30" t="s">
        <v>33</v>
      </c>
      <c r="B30" t="s">
        <v>27</v>
      </c>
      <c r="C30" s="2">
        <v>2022</v>
      </c>
      <c r="D30" s="1">
        <v>50650.5874869775</v>
      </c>
      <c r="E30" s="1">
        <v>119399.849551315</v>
      </c>
      <c r="F30" s="1">
        <v>170050.43703829299</v>
      </c>
      <c r="G30" s="1">
        <v>189843.723084244</v>
      </c>
      <c r="H30" s="1">
        <f>SUM(Table4[[#This Row],[Current_Liabilities]:[Long_Term_Debt]])</f>
        <v>359894.160122537</v>
      </c>
      <c r="I30" s="1">
        <v>55472.614932877303</v>
      </c>
      <c r="J30" s="1">
        <v>123588.339504342</v>
      </c>
      <c r="K30" s="1">
        <f>SUM(Table4[[#This Row],[Common_Stock]:[Retained_Earnings]])</f>
        <v>179060.9544372193</v>
      </c>
      <c r="L30" s="11">
        <f>SUM(Table4[[#This Row],[Total_Liabilities]],Table4[[#This Row],[Shareholders_Equity]])</f>
        <v>538955.11455975636</v>
      </c>
    </row>
    <row r="31" spans="1:12" x14ac:dyDescent="0.25">
      <c r="A31" t="s">
        <v>33</v>
      </c>
      <c r="B31" t="s">
        <v>28</v>
      </c>
      <c r="C31" s="2">
        <v>2022</v>
      </c>
      <c r="D31" s="1">
        <v>85334.919749804103</v>
      </c>
      <c r="E31" s="1">
        <v>88028.441808284595</v>
      </c>
      <c r="F31" s="1">
        <v>173363.36155808801</v>
      </c>
      <c r="G31" s="1">
        <v>200333.24397981499</v>
      </c>
      <c r="H31" s="1">
        <f>SUM(Table4[[#This Row],[Current_Liabilities]:[Long_Term_Debt]])</f>
        <v>373696.60553790303</v>
      </c>
      <c r="I31" s="1">
        <v>196869.516187954</v>
      </c>
      <c r="J31" s="1">
        <v>481885.51566238498</v>
      </c>
      <c r="K31" s="1">
        <f>SUM(Table4[[#This Row],[Common_Stock]:[Retained_Earnings]])</f>
        <v>678755.03185033891</v>
      </c>
      <c r="L31" s="11">
        <f>SUM(Table4[[#This Row],[Total_Liabilities]],Table4[[#This Row],[Shareholders_Equity]])</f>
        <v>1052451.6373882419</v>
      </c>
    </row>
    <row r="32" spans="1:12" x14ac:dyDescent="0.25">
      <c r="A32" t="s">
        <v>33</v>
      </c>
      <c r="B32" t="s">
        <v>29</v>
      </c>
      <c r="C32" s="2">
        <v>2022</v>
      </c>
      <c r="D32" s="1">
        <v>40484.687111412502</v>
      </c>
      <c r="E32" s="1">
        <v>65364.472856743603</v>
      </c>
      <c r="F32" s="1">
        <v>105849.159968156</v>
      </c>
      <c r="G32" s="1">
        <v>188357.38271541501</v>
      </c>
      <c r="H32" s="1">
        <f>SUM(Table4[[#This Row],[Current_Liabilities]:[Long_Term_Debt]])</f>
        <v>294206.54268357099</v>
      </c>
      <c r="I32" s="1">
        <v>86380.186845917604</v>
      </c>
      <c r="J32" s="1">
        <v>426412.97017220501</v>
      </c>
      <c r="K32" s="1">
        <f>SUM(Table4[[#This Row],[Common_Stock]:[Retained_Earnings]])</f>
        <v>512793.15701812261</v>
      </c>
      <c r="L32" s="11">
        <f>SUM(Table4[[#This Row],[Total_Liabilities]],Table4[[#This Row],[Shareholders_Equity]])</f>
        <v>806999.69970169361</v>
      </c>
    </row>
    <row r="33" spans="1:12" x14ac:dyDescent="0.25">
      <c r="A33" t="s">
        <v>33</v>
      </c>
      <c r="B33" t="s">
        <v>30</v>
      </c>
      <c r="C33" s="2">
        <v>2022</v>
      </c>
      <c r="D33" s="1">
        <v>69875.200159114494</v>
      </c>
      <c r="E33" s="1">
        <v>87217.979252938298</v>
      </c>
      <c r="F33" s="1">
        <v>157093.17941205201</v>
      </c>
      <c r="G33" s="1">
        <v>278273.10168049298</v>
      </c>
      <c r="H33" s="1">
        <f>SUM(Table4[[#This Row],[Current_Liabilities]:[Long_Term_Debt]])</f>
        <v>435366.28109254502</v>
      </c>
      <c r="I33" s="1">
        <v>140732.95280090699</v>
      </c>
      <c r="J33" s="1">
        <v>264255.60871965799</v>
      </c>
      <c r="K33" s="1">
        <f>SUM(Table4[[#This Row],[Common_Stock]:[Retained_Earnings]])</f>
        <v>404988.56152056495</v>
      </c>
      <c r="L33" s="11">
        <f>SUM(Table4[[#This Row],[Total_Liabilities]],Table4[[#This Row],[Shareholders_Equity]])</f>
        <v>840354.84261310997</v>
      </c>
    </row>
    <row r="34" spans="1:12" x14ac:dyDescent="0.25">
      <c r="A34" t="s">
        <v>33</v>
      </c>
      <c r="B34" t="s">
        <v>27</v>
      </c>
      <c r="C34" s="2">
        <v>2023</v>
      </c>
      <c r="D34" s="1">
        <v>59586.469153824</v>
      </c>
      <c r="E34" s="1">
        <v>109524.71774514701</v>
      </c>
      <c r="F34" s="1">
        <v>169111.186898972</v>
      </c>
      <c r="G34" s="1">
        <v>318536.36236801202</v>
      </c>
      <c r="H34" s="1">
        <f>SUM(Table4[[#This Row],[Current_Liabilities]:[Long_Term_Debt]])</f>
        <v>487647.54926698399</v>
      </c>
      <c r="I34" s="1">
        <v>114434.439991864</v>
      </c>
      <c r="J34" s="1">
        <v>106819.537645744</v>
      </c>
      <c r="K34" s="1">
        <f>SUM(Table4[[#This Row],[Common_Stock]:[Retained_Earnings]])</f>
        <v>221253.97763760801</v>
      </c>
      <c r="L34" s="11">
        <f>SUM(Table4[[#This Row],[Total_Liabilities]],Table4[[#This Row],[Shareholders_Equity]])</f>
        <v>708901.52690459206</v>
      </c>
    </row>
    <row r="35" spans="1:12" x14ac:dyDescent="0.25">
      <c r="A35" t="s">
        <v>33</v>
      </c>
      <c r="B35" t="s">
        <v>28</v>
      </c>
      <c r="C35" s="2">
        <v>2023</v>
      </c>
      <c r="D35" s="1">
        <v>41489.5074163924</v>
      </c>
      <c r="E35" s="1">
        <v>122398.89525284601</v>
      </c>
      <c r="F35" s="1">
        <v>163888.40266923801</v>
      </c>
      <c r="G35" s="1">
        <v>135318.12357295101</v>
      </c>
      <c r="H35" s="1">
        <f>SUM(Table4[[#This Row],[Current_Liabilities]:[Long_Term_Debt]])</f>
        <v>299206.52624218899</v>
      </c>
      <c r="I35" s="1">
        <v>111399.702470851</v>
      </c>
      <c r="J35" s="1">
        <v>174937.89498302899</v>
      </c>
      <c r="K35" s="1">
        <f>SUM(Table4[[#This Row],[Common_Stock]:[Retained_Earnings]])</f>
        <v>286337.59745388001</v>
      </c>
      <c r="L35" s="11">
        <f>SUM(Table4[[#This Row],[Total_Liabilities]],Table4[[#This Row],[Shareholders_Equity]])</f>
        <v>585544.123696069</v>
      </c>
    </row>
    <row r="36" spans="1:12" x14ac:dyDescent="0.25">
      <c r="A36" t="s">
        <v>33</v>
      </c>
      <c r="B36" t="s">
        <v>29</v>
      </c>
      <c r="C36" s="2">
        <v>2023</v>
      </c>
      <c r="D36" s="1">
        <v>47916.562870497299</v>
      </c>
      <c r="E36" s="1">
        <v>98455.202868068794</v>
      </c>
      <c r="F36" s="1">
        <v>146371.765738566</v>
      </c>
      <c r="G36" s="1">
        <v>197093.59145782399</v>
      </c>
      <c r="H36" s="1">
        <f>SUM(Table4[[#This Row],[Current_Liabilities]:[Long_Term_Debt]])</f>
        <v>343465.35719638999</v>
      </c>
      <c r="I36" s="1">
        <v>78447.021998702403</v>
      </c>
      <c r="J36" s="1">
        <v>32837.667458462303</v>
      </c>
      <c r="K36" s="1">
        <f>SUM(Table4[[#This Row],[Common_Stock]:[Retained_Earnings]])</f>
        <v>111284.6894571647</v>
      </c>
      <c r="L36" s="11">
        <f>SUM(Table4[[#This Row],[Total_Liabilities]],Table4[[#This Row],[Shareholders_Equity]])</f>
        <v>454750.04665355466</v>
      </c>
    </row>
    <row r="37" spans="1:12" x14ac:dyDescent="0.25">
      <c r="A37" t="s">
        <v>33</v>
      </c>
      <c r="B37" t="s">
        <v>30</v>
      </c>
      <c r="C37" s="2">
        <v>2023</v>
      </c>
      <c r="D37" s="1">
        <v>63729.296225534097</v>
      </c>
      <c r="E37" s="1">
        <v>134468.83646912099</v>
      </c>
      <c r="F37" s="1">
        <v>198198.13269465501</v>
      </c>
      <c r="G37" s="1">
        <v>232472.31607531899</v>
      </c>
      <c r="H37" s="1">
        <f>SUM(Table4[[#This Row],[Current_Liabilities]:[Long_Term_Debt]])</f>
        <v>430670.448769974</v>
      </c>
      <c r="I37" s="1">
        <v>98406.623277057603</v>
      </c>
      <c r="J37" s="1">
        <v>427254.61434046901</v>
      </c>
      <c r="K37" s="1">
        <f>SUM(Table4[[#This Row],[Common_Stock]:[Retained_Earnings]])</f>
        <v>525661.23761752667</v>
      </c>
      <c r="L37" s="11">
        <f>SUM(Table4[[#This Row],[Total_Liabilities]],Table4[[#This Row],[Shareholders_Equity]])</f>
        <v>956331.68638750073</v>
      </c>
    </row>
    <row r="38" spans="1:12" x14ac:dyDescent="0.25">
      <c r="A38" t="s">
        <v>34</v>
      </c>
      <c r="B38" t="s">
        <v>27</v>
      </c>
      <c r="C38" s="2">
        <v>2021</v>
      </c>
      <c r="D38" s="1">
        <v>57001.904841339601</v>
      </c>
      <c r="E38" s="1">
        <v>113184.37669989</v>
      </c>
      <c r="F38" s="1">
        <v>170186.28154123001</v>
      </c>
      <c r="G38" s="1">
        <v>142841.272758926</v>
      </c>
      <c r="H38" s="1">
        <f>SUM(Table4[[#This Row],[Current_Liabilities]:[Long_Term_Debt]])</f>
        <v>313027.55430015601</v>
      </c>
      <c r="I38" s="1">
        <v>82809.532905866203</v>
      </c>
      <c r="J38" s="1">
        <v>121094.246411848</v>
      </c>
      <c r="K38" s="1">
        <f>SUM(Table4[[#This Row],[Common_Stock]:[Retained_Earnings]])</f>
        <v>203903.77931771422</v>
      </c>
      <c r="L38" s="11">
        <f>SUM(Table4[[#This Row],[Total_Liabilities]],Table4[[#This Row],[Shareholders_Equity]])</f>
        <v>516931.33361787023</v>
      </c>
    </row>
    <row r="39" spans="1:12" x14ac:dyDescent="0.25">
      <c r="A39" t="s">
        <v>34</v>
      </c>
      <c r="B39" t="s">
        <v>28</v>
      </c>
      <c r="C39" s="2">
        <v>2021</v>
      </c>
      <c r="D39" s="1">
        <v>39148.160978685301</v>
      </c>
      <c r="E39" s="1">
        <v>65784.443943884893</v>
      </c>
      <c r="F39" s="1">
        <v>104932.60492257</v>
      </c>
      <c r="G39" s="1">
        <v>183691.787790448</v>
      </c>
      <c r="H39" s="1">
        <f>SUM(Table4[[#This Row],[Current_Liabilities]:[Long_Term_Debt]])</f>
        <v>288624.39271301799</v>
      </c>
      <c r="I39" s="1">
        <v>119990.349423016</v>
      </c>
      <c r="J39" s="1">
        <v>209404.21767650501</v>
      </c>
      <c r="K39" s="1">
        <f>SUM(Table4[[#This Row],[Common_Stock]:[Retained_Earnings]])</f>
        <v>329394.56709952099</v>
      </c>
      <c r="L39" s="11">
        <f>SUM(Table4[[#This Row],[Total_Liabilities]],Table4[[#This Row],[Shareholders_Equity]])</f>
        <v>618018.95981253893</v>
      </c>
    </row>
    <row r="40" spans="1:12" x14ac:dyDescent="0.25">
      <c r="A40" t="s">
        <v>34</v>
      </c>
      <c r="B40" t="s">
        <v>29</v>
      </c>
      <c r="C40" s="2">
        <v>2021</v>
      </c>
      <c r="D40" s="1">
        <v>85215.653740977301</v>
      </c>
      <c r="E40" s="1">
        <v>113397.108303075</v>
      </c>
      <c r="F40" s="1">
        <v>198612.762044053</v>
      </c>
      <c r="G40" s="1">
        <v>303768.04509432701</v>
      </c>
      <c r="H40" s="1">
        <f>SUM(Table4[[#This Row],[Current_Liabilities]:[Long_Term_Debt]])</f>
        <v>502380.80713838001</v>
      </c>
      <c r="I40" s="1">
        <v>152858.497982906</v>
      </c>
      <c r="J40" s="1">
        <v>253181.90889107899</v>
      </c>
      <c r="K40" s="1">
        <f>SUM(Table4[[#This Row],[Common_Stock]:[Retained_Earnings]])</f>
        <v>406040.40687398496</v>
      </c>
      <c r="L40" s="11">
        <f>SUM(Table4[[#This Row],[Total_Liabilities]],Table4[[#This Row],[Shareholders_Equity]])</f>
        <v>908421.21401236497</v>
      </c>
    </row>
    <row r="41" spans="1:12" x14ac:dyDescent="0.25">
      <c r="A41" t="s">
        <v>34</v>
      </c>
      <c r="B41" t="s">
        <v>30</v>
      </c>
      <c r="C41" s="2">
        <v>2021</v>
      </c>
      <c r="D41" s="1">
        <v>50291.843848525998</v>
      </c>
      <c r="E41" s="1">
        <v>106790.51132167201</v>
      </c>
      <c r="F41" s="1">
        <v>157082.35517019799</v>
      </c>
      <c r="G41" s="1">
        <v>253633.38577101901</v>
      </c>
      <c r="H41" s="1">
        <f>SUM(Table4[[#This Row],[Current_Liabilities]:[Long_Term_Debt]])</f>
        <v>410715.74094121699</v>
      </c>
      <c r="I41" s="1">
        <v>115136.756756873</v>
      </c>
      <c r="J41" s="1">
        <v>452345.348087069</v>
      </c>
      <c r="K41" s="1">
        <f>SUM(Table4[[#This Row],[Common_Stock]:[Retained_Earnings]])</f>
        <v>567482.10484394198</v>
      </c>
      <c r="L41" s="11">
        <f>SUM(Table4[[#This Row],[Total_Liabilities]],Table4[[#This Row],[Shareholders_Equity]])</f>
        <v>978197.84578515892</v>
      </c>
    </row>
    <row r="42" spans="1:12" x14ac:dyDescent="0.25">
      <c r="A42" t="s">
        <v>34</v>
      </c>
      <c r="B42" t="s">
        <v>27</v>
      </c>
      <c r="C42" s="2">
        <v>2022</v>
      </c>
      <c r="D42" s="1">
        <v>28161.1942107502</v>
      </c>
      <c r="E42" s="1">
        <v>102248.954842607</v>
      </c>
      <c r="F42" s="1">
        <v>130410.149053357</v>
      </c>
      <c r="G42" s="1">
        <v>116986.571635346</v>
      </c>
      <c r="H42" s="1">
        <f>SUM(Table4[[#This Row],[Current_Liabilities]:[Long_Term_Debt]])</f>
        <v>247396.720688703</v>
      </c>
      <c r="I42" s="1">
        <v>88604.123459055598</v>
      </c>
      <c r="J42" s="1">
        <v>290539.873085664</v>
      </c>
      <c r="K42" s="1">
        <f>SUM(Table4[[#This Row],[Common_Stock]:[Retained_Earnings]])</f>
        <v>379143.99654471962</v>
      </c>
      <c r="L42" s="11">
        <f>SUM(Table4[[#This Row],[Total_Liabilities]],Table4[[#This Row],[Shareholders_Equity]])</f>
        <v>626540.71723342268</v>
      </c>
    </row>
    <row r="43" spans="1:12" x14ac:dyDescent="0.25">
      <c r="A43" t="s">
        <v>34</v>
      </c>
      <c r="B43" t="s">
        <v>28</v>
      </c>
      <c r="C43" s="2">
        <v>2022</v>
      </c>
      <c r="D43" s="1">
        <v>27862.664838078999</v>
      </c>
      <c r="E43" s="1">
        <v>96622.817872162603</v>
      </c>
      <c r="F43" s="1">
        <v>124485.48271024101</v>
      </c>
      <c r="G43" s="1">
        <v>172560.82305374401</v>
      </c>
      <c r="H43" s="1">
        <f>SUM(Table4[[#This Row],[Current_Liabilities]:[Long_Term_Debt]])</f>
        <v>297046.30576398503</v>
      </c>
      <c r="I43" s="1">
        <v>128558.153374374</v>
      </c>
      <c r="J43" s="1">
        <v>336524.30946983298</v>
      </c>
      <c r="K43" s="1">
        <f>SUM(Table4[[#This Row],[Common_Stock]:[Retained_Earnings]])</f>
        <v>465082.46284420695</v>
      </c>
      <c r="L43" s="11">
        <f>SUM(Table4[[#This Row],[Total_Liabilities]],Table4[[#This Row],[Shareholders_Equity]])</f>
        <v>762128.76860819198</v>
      </c>
    </row>
    <row r="44" spans="1:12" x14ac:dyDescent="0.25">
      <c r="A44" t="s">
        <v>34</v>
      </c>
      <c r="B44" t="s">
        <v>29</v>
      </c>
      <c r="C44" s="2">
        <v>2022</v>
      </c>
      <c r="D44" s="1">
        <v>43685.5851534924</v>
      </c>
      <c r="E44" s="1">
        <v>82916.839635943907</v>
      </c>
      <c r="F44" s="1">
        <v>126602.424789436</v>
      </c>
      <c r="G44" s="1">
        <v>192777.139659212</v>
      </c>
      <c r="H44" s="1">
        <f>SUM(Table4[[#This Row],[Current_Liabilities]:[Long_Term_Debt]])</f>
        <v>319379.56444864802</v>
      </c>
      <c r="I44" s="1">
        <v>93566.527848106998</v>
      </c>
      <c r="J44" s="1">
        <v>352956.09338208003</v>
      </c>
      <c r="K44" s="1">
        <f>SUM(Table4[[#This Row],[Common_Stock]:[Retained_Earnings]])</f>
        <v>446522.62123018701</v>
      </c>
      <c r="L44" s="11">
        <f>SUM(Table4[[#This Row],[Total_Liabilities]],Table4[[#This Row],[Shareholders_Equity]])</f>
        <v>765902.18567883503</v>
      </c>
    </row>
    <row r="45" spans="1:12" x14ac:dyDescent="0.25">
      <c r="A45" t="s">
        <v>34</v>
      </c>
      <c r="B45" t="s">
        <v>30</v>
      </c>
      <c r="C45" s="2">
        <v>2022</v>
      </c>
      <c r="D45" s="1">
        <v>91711.394044631306</v>
      </c>
      <c r="E45" s="1">
        <v>173418.59930244999</v>
      </c>
      <c r="F45" s="1">
        <v>265129.993347082</v>
      </c>
      <c r="G45" s="1">
        <v>260814.037405679</v>
      </c>
      <c r="H45" s="1">
        <f>SUM(Table4[[#This Row],[Current_Liabilities]:[Long_Term_Debt]])</f>
        <v>525944.03075276106</v>
      </c>
      <c r="I45" s="1">
        <v>179643.551441366</v>
      </c>
      <c r="J45" s="1">
        <v>291362.80898729397</v>
      </c>
      <c r="K45" s="1">
        <f>SUM(Table4[[#This Row],[Common_Stock]:[Retained_Earnings]])</f>
        <v>471006.36042865994</v>
      </c>
      <c r="L45" s="11">
        <f>SUM(Table4[[#This Row],[Total_Liabilities]],Table4[[#This Row],[Shareholders_Equity]])</f>
        <v>996950.391181421</v>
      </c>
    </row>
    <row r="46" spans="1:12" x14ac:dyDescent="0.25">
      <c r="A46" t="s">
        <v>34</v>
      </c>
      <c r="B46" t="s">
        <v>27</v>
      </c>
      <c r="C46" s="2">
        <v>2023</v>
      </c>
      <c r="D46" s="1">
        <v>64621.399080689604</v>
      </c>
      <c r="E46" s="1">
        <v>85810.192855609203</v>
      </c>
      <c r="F46" s="1">
        <v>150431.59193629801</v>
      </c>
      <c r="G46" s="1">
        <v>168638.68755925601</v>
      </c>
      <c r="H46" s="1">
        <f>SUM(Table4[[#This Row],[Current_Liabilities]:[Long_Term_Debt]])</f>
        <v>319070.27949555404</v>
      </c>
      <c r="I46" s="1">
        <v>149287.53469605601</v>
      </c>
      <c r="J46" s="1">
        <v>406618.85331142298</v>
      </c>
      <c r="K46" s="1">
        <f>SUM(Table4[[#This Row],[Common_Stock]:[Retained_Earnings]])</f>
        <v>555906.38800747902</v>
      </c>
      <c r="L46" s="11">
        <f>SUM(Table4[[#This Row],[Total_Liabilities]],Table4[[#This Row],[Shareholders_Equity]])</f>
        <v>874976.66750303307</v>
      </c>
    </row>
    <row r="47" spans="1:12" x14ac:dyDescent="0.25">
      <c r="A47" t="s">
        <v>34</v>
      </c>
      <c r="B47" t="s">
        <v>28</v>
      </c>
      <c r="C47" s="2">
        <v>2023</v>
      </c>
      <c r="D47" s="1">
        <v>76721.488067470404</v>
      </c>
      <c r="E47" s="1">
        <v>160292.561678258</v>
      </c>
      <c r="F47" s="1">
        <v>237014.049745728</v>
      </c>
      <c r="G47" s="1">
        <v>326489.89950755797</v>
      </c>
      <c r="H47" s="1">
        <f>SUM(Table4[[#This Row],[Current_Liabilities]:[Long_Term_Debt]])</f>
        <v>563503.949253286</v>
      </c>
      <c r="I47" s="1">
        <v>111183.35394942301</v>
      </c>
      <c r="J47" s="1">
        <v>247967.327813051</v>
      </c>
      <c r="K47" s="1">
        <f>SUM(Table4[[#This Row],[Common_Stock]:[Retained_Earnings]])</f>
        <v>359150.68176247401</v>
      </c>
      <c r="L47" s="11">
        <f>SUM(Table4[[#This Row],[Total_Liabilities]],Table4[[#This Row],[Shareholders_Equity]])</f>
        <v>922654.63101576001</v>
      </c>
    </row>
    <row r="48" spans="1:12" x14ac:dyDescent="0.25">
      <c r="A48" t="s">
        <v>34</v>
      </c>
      <c r="B48" t="s">
        <v>29</v>
      </c>
      <c r="C48" s="2">
        <v>2023</v>
      </c>
      <c r="D48" s="1">
        <v>44534.116390224997</v>
      </c>
      <c r="E48" s="1">
        <v>144498.708321763</v>
      </c>
      <c r="F48" s="1">
        <v>189032.82471198801</v>
      </c>
      <c r="G48" s="1">
        <v>177712.227402925</v>
      </c>
      <c r="H48" s="1">
        <f>SUM(Table4[[#This Row],[Current_Liabilities]:[Long_Term_Debt]])</f>
        <v>366745.05211491301</v>
      </c>
      <c r="I48" s="1">
        <v>89137.960443539996</v>
      </c>
      <c r="J48" s="1">
        <v>360319.94001603703</v>
      </c>
      <c r="K48" s="1">
        <f>SUM(Table4[[#This Row],[Common_Stock]:[Retained_Earnings]])</f>
        <v>449457.90045957704</v>
      </c>
      <c r="L48" s="11">
        <f>SUM(Table4[[#This Row],[Total_Liabilities]],Table4[[#This Row],[Shareholders_Equity]])</f>
        <v>816202.9525744901</v>
      </c>
    </row>
    <row r="49" spans="1:12" x14ac:dyDescent="0.25">
      <c r="A49" t="s">
        <v>34</v>
      </c>
      <c r="B49" t="s">
        <v>30</v>
      </c>
      <c r="C49" s="2">
        <v>2023</v>
      </c>
      <c r="D49" s="1">
        <v>44532.018626479403</v>
      </c>
      <c r="E49" s="1">
        <v>149465.82710184099</v>
      </c>
      <c r="F49" s="1">
        <v>193997.845728321</v>
      </c>
      <c r="G49" s="1">
        <v>286846.55064505001</v>
      </c>
      <c r="H49" s="1">
        <f>SUM(Table4[[#This Row],[Current_Liabilities]:[Long_Term_Debt]])</f>
        <v>480844.39637337101</v>
      </c>
      <c r="I49" s="1">
        <v>104564.670474179</v>
      </c>
      <c r="J49" s="1">
        <v>290709.74155415699</v>
      </c>
      <c r="K49" s="1">
        <f>SUM(Table4[[#This Row],[Common_Stock]:[Retained_Earnings]])</f>
        <v>395274.41202833597</v>
      </c>
      <c r="L49" s="11">
        <f>SUM(Table4[[#This Row],[Total_Liabilities]],Table4[[#This Row],[Shareholders_Equity]])</f>
        <v>876118.80840170698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Income_Statement</vt:lpstr>
      <vt:lpstr>Balance_Sheet_Asset</vt:lpstr>
      <vt:lpstr>Balance_Sheet_L&amp;S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Dawod</dc:creator>
  <cp:lastModifiedBy>Ahmed Dawod</cp:lastModifiedBy>
  <dcterms:created xsi:type="dcterms:W3CDTF">2024-06-08T19:01:19Z</dcterms:created>
  <dcterms:modified xsi:type="dcterms:W3CDTF">2024-06-08T19:07:47Z</dcterms:modified>
</cp:coreProperties>
</file>