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Data Science\Projects\Testing\Completed\Project_002\"/>
    </mc:Choice>
  </mc:AlternateContent>
  <xr:revisionPtr revIDLastSave="0" documentId="13_ncr:1_{0E8B37F7-F3B9-4454-967F-D77F053C0CDE}" xr6:coauthVersionLast="47" xr6:coauthVersionMax="47" xr10:uidLastSave="{00000000-0000-0000-0000-000000000000}"/>
  <bookViews>
    <workbookView xWindow="-120" yWindow="-120" windowWidth="29040" windowHeight="15720" xr2:uid="{7CD97D6E-947B-49DB-B38B-958EABA2CDE5}"/>
  </bookViews>
  <sheets>
    <sheet name="Dashboard" sheetId="9" r:id="rId1"/>
    <sheet name="supermarket_sales_raw" sheetId="2" r:id="rId2"/>
    <sheet name="Total vs. Gross income" sheetId="3" r:id="rId3"/>
    <sheet name="Sales_State" sheetId="5" r:id="rId4"/>
    <sheet name="Sales_product_line" sheetId="6" r:id="rId5"/>
    <sheet name="Sales_customertype" sheetId="7" r:id="rId6"/>
    <sheet name="Sales_PayMethod" sheetId="8" r:id="rId7"/>
  </sheets>
  <definedNames>
    <definedName name="_xlchart.v1.4" hidden="1">Sales_product_line!$A$15:$A$20</definedName>
    <definedName name="_xlchart.v1.5" hidden="1">Sales_product_line!$B$15:$B$20</definedName>
    <definedName name="_xlchart.v1.6" hidden="1">Sales_product_line!$C$15:$C$20</definedName>
    <definedName name="_xlchart.v1.7" hidden="1">Sales_product_line!$A$15:$A$20</definedName>
    <definedName name="_xlchart.v1.8" hidden="1">Sales_product_line!$B$15:$B$20</definedName>
    <definedName name="_xlchart.v1.9" hidden="1">Sales_product_line!$C$15:$C$20</definedName>
    <definedName name="_xlchart.v5.0" hidden="1">Sales_State!$E$3</definedName>
    <definedName name="_xlchart.v5.1" hidden="1">Sales_State!$E$4:$E$6</definedName>
    <definedName name="_xlchart.v5.2" hidden="1">Sales_State!$F$3</definedName>
    <definedName name="_xlchart.v5.3" hidden="1">Sales_State!$F$4:$F$6</definedName>
    <definedName name="ExternalData_1" localSheetId="1" hidden="1">supermarket_sales_raw!$A$1:$P$1001</definedName>
  </definedName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8" l="1"/>
  <c r="B11" i="8"/>
  <c r="B10" i="8"/>
  <c r="C20" i="6"/>
  <c r="C19" i="6"/>
  <c r="C18" i="6"/>
  <c r="C17" i="6"/>
  <c r="C16" i="6"/>
  <c r="C15" i="6"/>
  <c r="B20" i="6"/>
  <c r="B19" i="6"/>
  <c r="B18" i="6"/>
  <c r="B17" i="6"/>
  <c r="B16" i="6"/>
  <c r="B15" i="6"/>
  <c r="H12" i="7"/>
  <c r="H11" i="7"/>
  <c r="G12" i="7"/>
  <c r="G11" i="7"/>
  <c r="F12" i="7"/>
  <c r="F11" i="7"/>
  <c r="E12" i="7"/>
  <c r="E11" i="7"/>
  <c r="D12" i="7"/>
  <c r="D11" i="7"/>
  <c r="C12" i="7"/>
  <c r="C11" i="7"/>
  <c r="F6" i="5"/>
  <c r="F5" i="5"/>
  <c r="F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48B8B9-3676-4F2E-AEFB-ED6A3591F7BE}" keepAlive="1" name="Query - supermarket_sales - Sheet1" description="Connection to the 'supermarket_sales - Sheet1' query in the workbook." type="5" refreshedVersion="8" background="1" saveData="1">
    <dbPr connection="Provider=Microsoft.Mashup.OleDb.1;Data Source=$Workbook$;Location=&quot;supermarket_sales - Sheet1&quot;;Extended Properties=&quot;&quot;" command="SELECT * FROM [supermarket_sales - Sheet1]"/>
  </connection>
</connections>
</file>

<file path=xl/sharedStrings.xml><?xml version="1.0" encoding="utf-8"?>
<sst xmlns="http://schemas.openxmlformats.org/spreadsheetml/2006/main" count="7167" uniqueCount="1137">
  <si>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</si>
  <si>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</si>
  <si>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</si>
  <si>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</si>
  <si>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</si>
  <si>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</si>
  <si>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</si>
  <si>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</si>
  <si>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</si>
  <si>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</si>
  <si>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</si>
  <si>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</si>
  <si>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</si>
  <si>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</si>
  <si>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</si>
  <si>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</si>
  <si>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</si>
  <si>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</si>
  <si>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</si>
  <si>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</si>
  <si>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</si>
  <si>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</si>
  <si>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</si>
  <si>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</si>
  <si>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</si>
  <si>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</si>
  <si>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</si>
  <si>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</si>
  <si>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</si>
  <si>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</si>
  <si>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</si>
  <si>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</si>
  <si>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</si>
  <si>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</si>
  <si>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</si>
  <si>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</si>
  <si>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</si>
  <si>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</si>
  <si>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</si>
  <si>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</si>
  <si>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</si>
  <si>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</si>
  <si>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</si>
  <si>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</si>
  <si>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</si>
  <si>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</si>
  <si>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</si>
  <si>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</si>
  <si>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</si>
  <si>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</si>
  <si>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</si>
  <si>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</si>
  <si>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</si>
  <si>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</si>
  <si>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</si>
  <si>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</si>
  <si>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</si>
  <si>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</si>
  <si>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</si>
  <si>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</si>
  <si>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</si>
  <si>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</si>
  <si>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</si>
  <si>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</si>
  <si>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</si>
  <si>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</si>
  <si>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</si>
  <si>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</si>
  <si>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</si>
  <si>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</si>
  <si>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</si>
  <si>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</si>
  <si>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</si>
  <si>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</si>
  <si>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</si>
  <si>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</si>
  <si>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</si>
  <si>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</si>
  <si>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</si>
  <si>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</si>
  <si>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</si>
  <si>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</si>
  <si>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</si>
  <si>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</si>
  <si>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</si>
  <si>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</si>
  <si>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</si>
  <si>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</si>
  <si>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</si>
  <si>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</si>
  <si>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</si>
  <si>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</si>
  <si>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</si>
  <si>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</si>
  <si>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</si>
  <si>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</si>
  <si>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</si>
  <si>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</si>
  <si>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</si>
  <si>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</si>
  <si>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</si>
  <si>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</si>
  <si>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</si>
  <si>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</si>
  <si>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</si>
  <si>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</si>
  <si>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</si>
  <si>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</si>
  <si>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</si>
  <si>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</si>
  <si>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</si>
  <si>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</si>
  <si>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</si>
  <si>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</si>
  <si>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</si>
  <si>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</si>
  <si>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</si>
  <si>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</si>
  <si>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</si>
  <si>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</si>
  <si>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</si>
  <si>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</si>
  <si>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</si>
  <si>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</si>
  <si>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</si>
  <si>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</si>
  <si>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</si>
  <si>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</si>
  <si>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</si>
  <si>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</si>
  <si>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</si>
  <si>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</si>
  <si>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</si>
  <si>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</si>
  <si>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</si>
  <si>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</si>
  <si>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</si>
  <si>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</si>
  <si>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</si>
  <si>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</si>
  <si>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</si>
  <si>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</si>
  <si>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</si>
  <si>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</si>
  <si>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</si>
  <si>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</si>
  <si>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</si>
  <si>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</si>
  <si>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</si>
  <si>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</si>
  <si>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</si>
  <si>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</si>
  <si>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</si>
  <si>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</si>
  <si>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</si>
  <si>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</si>
  <si>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</si>
  <si>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</si>
  <si>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</si>
  <si>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</si>
  <si>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</si>
  <si>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</si>
  <si>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</si>
  <si>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</si>
  <si>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</si>
  <si>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</si>
  <si>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</si>
  <si>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</si>
  <si>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</si>
  <si>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</si>
  <si>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</si>
  <si>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</si>
  <si>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</si>
  <si>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</si>
  <si>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</si>
  <si>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</si>
  <si>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</si>
  <si>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</si>
  <si>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</si>
  <si>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</si>
  <si>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</si>
  <si>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</si>
  <si>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</si>
  <si>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</si>
  <si>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</si>
  <si>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</si>
  <si>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</si>
  <si>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</si>
  <si>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</si>
  <si>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</si>
  <si>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</si>
  <si>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</si>
  <si>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</si>
  <si>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</si>
  <si>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</si>
  <si>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</si>
  <si>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</si>
  <si>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</si>
  <si>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</si>
  <si>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</si>
  <si>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</si>
  <si>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</si>
  <si>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</si>
  <si>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</si>
  <si>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</si>
  <si>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</si>
  <si>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</si>
  <si>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</si>
  <si>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</si>
  <si>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</si>
  <si>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</si>
  <si>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</si>
  <si>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</si>
  <si>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</si>
  <si>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</si>
  <si>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</si>
  <si>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</si>
  <si>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</si>
  <si>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</si>
  <si>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</si>
  <si>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</si>
  <si>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</si>
  <si>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</si>
  <si>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</si>
  <si>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</si>
  <si>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</si>
  <si>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</si>
  <si>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</si>
  <si>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</si>
  <si>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</si>
  <si>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</si>
  <si>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</si>
  <si>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</si>
  <si>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</si>
  <si>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</si>
  <si>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</si>
  <si>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</si>
  <si>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</si>
  <si>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</si>
  <si>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</si>
  <si>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</si>
  <si>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</si>
  <si>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</si>
  <si>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</si>
  <si>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</si>
  <si>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</si>
  <si>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</si>
  <si>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</si>
  <si>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</si>
  <si>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</si>
  <si>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</si>
  <si>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</si>
  <si>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</si>
  <si>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</si>
  <si>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</si>
  <si>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</si>
  <si>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</si>
  <si>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</si>
  <si>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</si>
  <si>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</si>
  <si>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</si>
  <si>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</si>
  <si>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</si>
  <si>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</si>
  <si>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</si>
  <si>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</si>
  <si>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</si>
  <si>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</si>
  <si>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</si>
  <si>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</si>
  <si>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</si>
  <si>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</si>
  <si>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</si>
  <si>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</si>
  <si>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</si>
  <si>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</si>
  <si>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</si>
  <si>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</si>
  <si>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</si>
  <si>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</si>
  <si>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</si>
  <si>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</si>
  <si>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</si>
  <si>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</si>
  <si>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</si>
  <si>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</si>
  <si>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</si>
  <si>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</si>
  <si>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</si>
  <si>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</si>
  <si>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</si>
  <si>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</si>
  <si>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</si>
  <si>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</si>
  <si>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</si>
  <si>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</si>
  <si>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</si>
  <si>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</si>
  <si>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</si>
  <si>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</si>
  <si>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</si>
  <si>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</si>
  <si>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</si>
  <si>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</si>
  <si>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</si>
  <si>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</si>
  <si>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</si>
  <si>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</si>
  <si>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</si>
  <si>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</si>
  <si>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</si>
  <si>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</si>
  <si>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</si>
  <si>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</si>
  <si>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</si>
  <si>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</si>
  <si>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</si>
  <si>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</si>
  <si>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</si>
  <si>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</si>
  <si>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</si>
  <si>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</si>
  <si>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</si>
  <si>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</si>
  <si>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</si>
  <si>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</si>
  <si>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</si>
  <si>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</si>
  <si>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</si>
  <si>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</si>
  <si>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</si>
  <si>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</si>
  <si>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</si>
  <si>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</si>
  <si>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</si>
  <si>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</si>
  <si>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</si>
  <si>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</si>
  <si>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</si>
  <si>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</si>
  <si>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</si>
  <si>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</si>
  <si>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</si>
  <si>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</si>
  <si>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</si>
  <si>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</si>
  <si>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</si>
  <si>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</si>
  <si>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</si>
  <si>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</si>
  <si>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</si>
  <si>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</si>
  <si>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</si>
  <si>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</si>
  <si>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</si>
  <si>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</si>
  <si>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</si>
  <si>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</si>
  <si>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</si>
  <si>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</si>
  <si>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</si>
  <si>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</si>
  <si>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</si>
  <si>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</si>
  <si>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</si>
  <si>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</si>
  <si>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</si>
  <si>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</si>
  <si>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</si>
  <si>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</si>
  <si>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</si>
  <si>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</si>
  <si>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</si>
  <si>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</si>
  <si>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</si>
  <si>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</si>
  <si>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</si>
  <si>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</si>
  <si>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</si>
  <si>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</si>
  <si>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</si>
  <si>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</si>
  <si>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</si>
  <si>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</si>
  <si>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</si>
  <si>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</si>
  <si>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</si>
  <si>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</si>
  <si>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</si>
  <si>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</si>
  <si>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</si>
  <si>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</si>
  <si>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</si>
  <si>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</si>
  <si>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</si>
  <si>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</si>
  <si>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</si>
  <si>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</si>
  <si>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</si>
  <si>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</si>
  <si>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</si>
  <si>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</si>
  <si>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</si>
  <si>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</si>
  <si>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</si>
  <si>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</si>
  <si>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</si>
  <si>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</si>
  <si>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</si>
  <si>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</si>
  <si>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</si>
  <si>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</si>
  <si>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</si>
  <si>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</si>
  <si>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</si>
  <si>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</si>
  <si>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</si>
  <si>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</si>
  <si>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</si>
  <si>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</si>
  <si>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</si>
  <si>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</si>
  <si>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</si>
  <si>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</si>
  <si>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</si>
  <si>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</si>
  <si>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</si>
  <si>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</si>
  <si>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</si>
  <si>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</si>
  <si>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</si>
  <si>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</si>
  <si>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</si>
  <si>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</si>
  <si>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</si>
  <si>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</si>
  <si>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</si>
  <si>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</si>
  <si>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</si>
  <si>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</si>
  <si>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</si>
  <si>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</si>
  <si>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</si>
  <si>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</si>
  <si>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</si>
  <si>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</si>
  <si>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</si>
  <si>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</si>
  <si>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</si>
  <si>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</si>
  <si>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</si>
  <si>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</si>
  <si>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</si>
  <si>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</si>
  <si>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</si>
  <si>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</si>
  <si>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</si>
  <si>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</si>
  <si>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</si>
  <si>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</si>
  <si>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</si>
  <si>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</si>
  <si>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</si>
  <si>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</si>
  <si>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</si>
  <si>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</si>
  <si>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</si>
  <si>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</si>
  <si>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</si>
  <si>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</si>
  <si>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</si>
  <si>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</si>
  <si>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</si>
  <si>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</si>
  <si>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</si>
  <si>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</si>
  <si>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</si>
  <si>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</si>
  <si>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</si>
  <si>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</si>
  <si>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</si>
  <si>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</si>
  <si>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</si>
  <si>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</si>
  <si>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</si>
  <si>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</si>
  <si>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</si>
  <si>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</si>
  <si>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</si>
  <si>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</si>
  <si>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</si>
  <si>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</si>
  <si>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</si>
  <si>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</si>
  <si>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</si>
  <si>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</si>
  <si>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</si>
  <si>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</si>
  <si>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</si>
  <si>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</si>
  <si>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</si>
  <si>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</si>
  <si>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</si>
  <si>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</si>
  <si>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</si>
  <si>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</si>
  <si>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</si>
  <si>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</si>
  <si>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</si>
  <si>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</si>
  <si>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</si>
  <si>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</si>
  <si>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</si>
  <si>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</si>
  <si>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</si>
  <si>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</si>
  <si>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</si>
  <si>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</si>
  <si>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</si>
  <si>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</si>
  <si>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</si>
  <si>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</si>
  <si>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</si>
  <si>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</si>
  <si>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</si>
  <si>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</si>
  <si>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</si>
  <si>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</si>
  <si>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</si>
  <si>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</si>
  <si>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</si>
  <si>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</si>
  <si>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</si>
  <si>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</si>
  <si>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</si>
  <si>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</si>
  <si>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</si>
  <si>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</si>
  <si>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</si>
  <si>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</si>
  <si>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</si>
  <si>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</si>
  <si>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</si>
  <si>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</si>
  <si>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</si>
  <si>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</si>
  <si>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</si>
  <si>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</si>
  <si>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</si>
  <si>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</si>
  <si>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</si>
  <si>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</si>
  <si>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</si>
  <si>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</si>
  <si>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</si>
  <si>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</si>
  <si>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</si>
  <si>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</si>
  <si>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</si>
  <si>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</si>
  <si>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</si>
  <si>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</si>
  <si>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</si>
  <si>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</si>
  <si>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</si>
  <si>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</si>
  <si>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</si>
  <si>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</si>
  <si>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</si>
  <si>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</si>
  <si>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</si>
  <si>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</si>
  <si>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</si>
  <si>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</si>
  <si>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</si>
  <si>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</si>
  <si>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</si>
  <si>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</si>
  <si>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</si>
  <si>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</si>
  <si>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</si>
  <si>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</si>
  <si>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</si>
  <si>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</si>
  <si>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</si>
  <si>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</si>
  <si>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</si>
  <si>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</si>
  <si>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</si>
  <si>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</si>
  <si>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</si>
  <si>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</si>
  <si>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</si>
  <si>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</si>
  <si>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</si>
  <si>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</si>
  <si>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</si>
  <si>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</si>
  <si>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</si>
  <si>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</si>
  <si>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</si>
  <si>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</si>
  <si>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</si>
  <si>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</si>
  <si>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</si>
  <si>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</si>
  <si>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</si>
  <si>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</si>
  <si>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</si>
  <si>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</si>
  <si>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</si>
  <si>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</si>
  <si>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</si>
  <si>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</si>
  <si>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</si>
  <si>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</si>
  <si>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</si>
  <si>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</si>
  <si>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</si>
  <si>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</si>
  <si>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</si>
  <si>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</si>
  <si>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</si>
  <si>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</si>
  <si>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</si>
  <si>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</si>
  <si>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</si>
  <si>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</si>
  <si>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</si>
  <si>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</si>
  <si>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</si>
  <si>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</si>
  <si>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</si>
  <si>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</si>
  <si>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</si>
  <si>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</si>
  <si>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</si>
  <si>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</si>
  <si>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</si>
  <si>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</si>
  <si>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</si>
  <si>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</si>
  <si>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</si>
  <si>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</si>
  <si>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</si>
  <si>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</si>
  <si>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</si>
  <si>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</si>
  <si>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</si>
  <si>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</si>
  <si>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</si>
  <si>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</si>
  <si>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</si>
  <si>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</si>
  <si>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</si>
  <si>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</si>
  <si>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</si>
  <si>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</si>
  <si>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</si>
  <si>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</si>
  <si>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</si>
  <si>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</si>
  <si>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</si>
  <si>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</si>
  <si>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</si>
  <si>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</si>
  <si>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</si>
  <si>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</si>
  <si>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</si>
  <si>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</si>
  <si>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</si>
  <si>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</si>
  <si>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</si>
  <si>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</si>
  <si>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</si>
  <si>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</si>
  <si>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</si>
  <si>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</si>
  <si>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</si>
  <si>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</si>
  <si>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</si>
  <si>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</si>
  <si>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</si>
  <si>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</si>
  <si>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</si>
  <si>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</si>
  <si>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</si>
  <si>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</si>
  <si>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</si>
  <si>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</si>
  <si>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</si>
  <si>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</si>
  <si>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</si>
  <si>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</si>
  <si>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</si>
  <si>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</si>
  <si>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</si>
  <si>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</si>
  <si>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</si>
  <si>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</si>
  <si>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</si>
  <si>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</si>
  <si>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</si>
  <si>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</si>
  <si>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</si>
  <si>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</si>
  <si>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</si>
  <si>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</si>
  <si>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</si>
  <si>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</si>
  <si>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</si>
  <si>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</si>
  <si>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</si>
  <si>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</si>
  <si>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</si>
  <si>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</si>
  <si>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</si>
  <si>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</si>
  <si>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</si>
  <si>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</si>
  <si>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</si>
  <si>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</si>
  <si>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</si>
  <si>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</si>
  <si>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</si>
  <si>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</si>
  <si>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</si>
  <si>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</si>
  <si>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</si>
  <si>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</si>
  <si>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</si>
  <si>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</si>
  <si>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</si>
  <si>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</si>
  <si>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</si>
  <si>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</si>
  <si>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</si>
  <si>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</si>
  <si>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</si>
  <si>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</si>
  <si>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</si>
  <si>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</si>
  <si>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</si>
  <si>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</si>
  <si>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</si>
  <si>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</si>
  <si>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</si>
  <si>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</si>
  <si>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</si>
  <si>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</si>
  <si>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</si>
  <si>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</si>
  <si>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</si>
  <si>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</si>
  <si>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</si>
  <si>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</si>
  <si>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</si>
  <si>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</si>
  <si>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</si>
  <si>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</si>
  <si>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</si>
  <si>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</si>
  <si>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</si>
  <si>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</si>
  <si>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</si>
  <si>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</si>
  <si>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</si>
  <si>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</si>
  <si>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</si>
  <si>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</si>
  <si>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</si>
  <si>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</si>
  <si>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</si>
  <si>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</si>
  <si>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</si>
  <si>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</si>
  <si>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</si>
  <si>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</si>
  <si>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</si>
  <si>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</si>
  <si>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</si>
  <si>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</si>
  <si>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</si>
  <si>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</si>
  <si>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</si>
  <si>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</si>
  <si>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</si>
  <si>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</si>
  <si>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</si>
  <si>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</si>
  <si>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</si>
  <si>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</si>
  <si>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</si>
  <si>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</si>
  <si>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</si>
  <si>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</si>
  <si>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</si>
  <si>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</si>
  <si>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</si>
  <si>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</si>
  <si>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</si>
  <si>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</si>
  <si>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</si>
  <si>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</si>
  <si>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</si>
  <si>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</si>
  <si>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</si>
  <si>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</si>
  <si>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</si>
  <si>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</si>
  <si>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</si>
  <si>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</si>
  <si>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</si>
  <si>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</si>
  <si>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</si>
  <si>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</si>
  <si>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</si>
  <si>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</si>
  <si>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</si>
  <si>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</si>
  <si>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</si>
  <si>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</si>
  <si>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</si>
  <si>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</si>
  <si>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</si>
  <si>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</si>
  <si>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</si>
  <si>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</si>
  <si>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</si>
  <si>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</si>
  <si>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</si>
  <si>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</si>
  <si>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</si>
  <si>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</si>
  <si>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</si>
  <si>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</si>
  <si>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</si>
  <si>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</si>
  <si>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</si>
  <si>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</si>
  <si>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</si>
  <si>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</si>
  <si>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</si>
  <si>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</si>
  <si>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</si>
  <si>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</si>
  <si>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</si>
  <si>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</si>
  <si>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</si>
  <si>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</si>
  <si>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</si>
  <si>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</si>
  <si>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</si>
  <si>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</si>
  <si>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</si>
  <si>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</si>
  <si>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</si>
  <si>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</si>
  <si>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</si>
  <si>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</si>
  <si>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</si>
  <si>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</si>
  <si>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</si>
  <si>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</si>
  <si>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</si>
  <si>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</si>
  <si>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</si>
  <si>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</si>
  <si>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</si>
  <si>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</si>
  <si>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</si>
  <si>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</si>
  <si>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</si>
  <si>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</si>
  <si>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</si>
  <si>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</si>
  <si>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</si>
  <si>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</si>
  <si>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</si>
  <si>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</si>
  <si>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</si>
  <si>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</si>
  <si>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</si>
  <si>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</si>
  <si>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</si>
  <si>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</si>
  <si>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</si>
  <si>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</si>
  <si>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</si>
  <si>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</si>
  <si>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</si>
  <si>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</si>
  <si>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</si>
  <si>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</si>
  <si>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</si>
  <si>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</si>
  <si>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</si>
  <si>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</si>
  <si>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</si>
  <si>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</si>
  <si>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</si>
  <si>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</si>
  <si>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</si>
  <si>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</si>
  <si>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</si>
  <si>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</si>
  <si>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</si>
  <si>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</si>
  <si>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</si>
  <si>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</si>
  <si>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</si>
  <si>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</si>
  <si>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</si>
  <si>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</si>
  <si>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</si>
  <si>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</si>
  <si>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</si>
  <si>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</si>
  <si>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</si>
  <si>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</si>
  <si>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</si>
  <si>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</si>
  <si>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</si>
  <si>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</si>
  <si>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</si>
  <si>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</si>
  <si>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</si>
  <si>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</si>
  <si>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</si>
  <si>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</si>
  <si>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</si>
  <si>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</si>
  <si>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</si>
  <si>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</si>
  <si>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</si>
  <si>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</si>
  <si>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</si>
  <si>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</si>
  <si>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</si>
  <si>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</si>
  <si>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</si>
  <si>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</si>
  <si>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</si>
  <si>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</si>
  <si>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</si>
  <si>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</si>
  <si>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</si>
  <si>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</si>
  <si>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</si>
  <si>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</si>
  <si>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</si>
  <si>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</si>
  <si>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</si>
  <si>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</si>
  <si>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</si>
  <si>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</si>
  <si>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</si>
  <si>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</si>
  <si>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</si>
  <si>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</si>
  <si>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</si>
  <si>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</si>
  <si>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</si>
  <si>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</si>
  <si>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</si>
  <si>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</si>
  <si>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</si>
  <si>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</si>
  <si>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</si>
  <si>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</si>
  <si>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</si>
  <si>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</si>
  <si>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</si>
  <si>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</si>
  <si>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</si>
  <si>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</si>
  <si>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</si>
  <si>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</si>
  <si>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</si>
  <si>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</si>
  <si>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</si>
  <si>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</si>
  <si>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</si>
  <si>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</si>
  <si>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</si>
  <si>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</si>
  <si>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</si>
  <si>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</si>
  <si>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</si>
  <si>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</si>
  <si>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</si>
  <si>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</si>
  <si>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</si>
  <si>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</si>
  <si>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</si>
  <si>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</si>
  <si>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</si>
  <si>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</si>
  <si>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</si>
  <si>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</si>
  <si>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</si>
  <si>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</si>
  <si>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</si>
  <si>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</si>
  <si>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</si>
  <si>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</si>
  <si>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</si>
  <si>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</si>
  <si>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</si>
  <si>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</si>
  <si>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</si>
  <si>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</si>
  <si>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</si>
  <si>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</si>
  <si>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</si>
  <si>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</si>
  <si>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</si>
  <si>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</si>
  <si>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</si>
  <si>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</si>
  <si>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</si>
  <si>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</si>
  <si>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</si>
  <si>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</si>
  <si>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</si>
  <si>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</si>
  <si>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</si>
  <si>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</si>
  <si>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</si>
  <si>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</si>
  <si>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</si>
  <si>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</si>
  <si>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</si>
  <si>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</si>
  <si>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</si>
  <si>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Sum of Total</t>
  </si>
  <si>
    <t>Row Labels</t>
  </si>
  <si>
    <t>Grand Total</t>
  </si>
  <si>
    <t>Jan</t>
  </si>
  <si>
    <t>Feb</t>
  </si>
  <si>
    <t>Mar</t>
  </si>
  <si>
    <t>Sum of gross income</t>
  </si>
  <si>
    <t>California</t>
  </si>
  <si>
    <t>Wyoming</t>
  </si>
  <si>
    <t>New York</t>
  </si>
  <si>
    <t>Sum of Quantity</t>
  </si>
  <si>
    <t>Column Labels</t>
  </si>
  <si>
    <t>Count of Invoice ID</t>
  </si>
  <si>
    <t>01-Jan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</si>
  <si>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</si>
  <si>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</si>
  <si>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</si>
  <si>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</si>
  <si>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</si>
  <si>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</si>
  <si>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</si>
  <si>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</si>
  <si>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</si>
  <si>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</si>
  <si>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</si>
  <si>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</si>
  <si>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</si>
  <si>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</si>
  <si>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</si>
  <si>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</si>
  <si>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</si>
  <si>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</si>
  <si>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</si>
  <si>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</si>
  <si>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</si>
  <si>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</si>
  <si>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</si>
  <si>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</si>
  <si>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</si>
  <si>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</si>
  <si>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28-Jan</t>
  </si>
  <si>
    <t>29-Jan</t>
  </si>
  <si>
    <t>30-Jan</t>
  </si>
  <si>
    <t>31-Jan</t>
  </si>
  <si>
    <t>01-Feb</t>
  </si>
  <si>
    <t>02-Feb</t>
  </si>
  <si>
    <t>03-Feb</t>
  </si>
  <si>
    <t>04-Feb</t>
  </si>
  <si>
    <t>05-Feb</t>
  </si>
  <si>
    <t>06-Feb</t>
  </si>
  <si>
    <t>07-Feb</t>
  </si>
  <si>
    <t>08-Feb</t>
  </si>
  <si>
    <t>09-Feb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</si>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</sst>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USD]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0" fontId="0" fillId="2" borderId="0" xfId="0" applyFill="1"/>
    <xf numFmtId="14" fontId="0" fillId="0" borderId="0" xfId="0" applyNumberFormat="1" applyAlignment="1">
      <alignment horizontal="left" indent="1"/>
    </xf>
  </cellXfs>
  <cellStyles count="2">
    <cellStyle name="Normal" xfId="0" builtinId="0"/>
    <cellStyle name="Percent" xfId="1" builtinId="5"/>
  </cellStyles>
  <dxfs count="16">
    <dxf>
      <numFmt numFmtId="164" formatCode="[$USD]\ #,##0.00"/>
    </dxf>
    <dxf>
      <numFmt numFmtId="0" formatCode="General"/>
    </dxf>
    <dxf>
      <numFmt numFmtId="19" formatCode="dd/mm/yyyy"/>
    </dxf>
    <dxf>
      <numFmt numFmtId="164" formatCode="[$USD]\ #,##0.00"/>
    </dxf>
    <dxf>
      <numFmt numFmtId="164" formatCode="[$USD]\ #,##0.00"/>
    </dxf>
    <dxf>
      <numFmt numFmtId="164" formatCode="[$USD]\ 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USD]\ #,##0.00"/>
    </dxf>
    <dxf>
      <numFmt numFmtId="164" formatCode="[$USD]\ #,##0.00"/>
    </dxf>
    <dxf>
      <numFmt numFmtId="164" formatCode="[$USD]\ #,##0.00"/>
    </dxf>
    <dxf>
      <numFmt numFmtId="164" formatCode="[$USD]\ #,##0.00"/>
    </dxf>
  </dxfs>
  <tableStyles count="0" defaultTableStyle="TableStyleMedium2" defaultPivotStyle="PivotStyleLight16"/>
  <colors>
    <mruColors>
      <color rgb="FF0091D5"/>
      <color rgb="FFDBAE58"/>
      <color rgb="FF488A99"/>
      <color rgb="FFB3C100"/>
      <color rgb="FFA5D8DD"/>
      <color rgb="FFD32D41"/>
      <color rgb="FFDADADA"/>
      <color rgb="FFAC3E31"/>
      <color rgb="FFF1F1F1"/>
      <color rgb="FFEA6A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1C4E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13-4E5F-8156-6F518636A427}"/>
              </c:ext>
            </c:extLst>
          </c:dPt>
          <c:dPt>
            <c:idx val="1"/>
            <c:bubble3D val="0"/>
            <c:spPr>
              <a:solidFill>
                <a:srgbClr val="EA6A4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13-4E5F-8156-6F518636A427}"/>
              </c:ext>
            </c:extLst>
          </c:dPt>
          <c:dPt>
            <c:idx val="2"/>
            <c:bubble3D val="0"/>
            <c:spPr>
              <a:solidFill>
                <a:srgbClr val="A5D8D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13-4E5F-8156-6F518636A427}"/>
              </c:ext>
            </c:extLst>
          </c:dPt>
          <c:dLbls>
            <c:dLbl>
              <c:idx val="0"/>
              <c:layout>
                <c:manualLayout>
                  <c:x val="0.16806722689075632"/>
                  <c:y val="-0.1507709841325835"/>
                </c:manualLayout>
              </c:layout>
              <c:spPr>
                <a:solidFill>
                  <a:sysClr val="window" lastClr="FFFFFF">
                    <a:alpha val="54000"/>
                  </a:sys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2713-4E5F-8156-6F518636A427}"/>
                </c:ext>
              </c:extLst>
            </c:dLbl>
            <c:dLbl>
              <c:idx val="1"/>
              <c:layout>
                <c:manualLayout>
                  <c:x val="-0.26402061444447106"/>
                  <c:y val="8.2641278721442044E-2"/>
                </c:manualLayout>
              </c:layout>
              <c:spPr>
                <a:solidFill>
                  <a:sysClr val="window" lastClr="FFFFFF">
                    <a:alpha val="54000"/>
                  </a:sys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713-4E5F-8156-6F518636A427}"/>
                </c:ext>
              </c:extLst>
            </c:dLbl>
            <c:dLbl>
              <c:idx val="2"/>
              <c:layout>
                <c:manualLayout>
                  <c:x val="-0.11764705882352944"/>
                  <c:y val="-0.18666883749748439"/>
                </c:manualLayout>
              </c:layout>
              <c:spPr>
                <a:solidFill>
                  <a:sysClr val="window" lastClr="FFFFFF">
                    <a:alpha val="54000"/>
                  </a:sysClr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2713-4E5F-8156-6F518636A427}"/>
                </c:ext>
              </c:extLst>
            </c:dLbl>
            <c:spPr>
              <a:solidFill>
                <a:sysClr val="window" lastClr="FFFFFF">
                  <a:alpha val="54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Sales_PayMethod!$A$10:$A$12</c:f>
              <c:strCache>
                <c:ptCount val="3"/>
                <c:pt idx="0">
                  <c:v>Cash</c:v>
                </c:pt>
                <c:pt idx="1">
                  <c:v>Credit card</c:v>
                </c:pt>
                <c:pt idx="2">
                  <c:v>Ewallet</c:v>
                </c:pt>
              </c:strCache>
            </c:strRef>
          </c:cat>
          <c:val>
            <c:numRef>
              <c:f>Sales_PayMethod!$B$10:$B$12</c:f>
              <c:numCache>
                <c:formatCode>0%</c:formatCode>
                <c:ptCount val="3"/>
                <c:pt idx="0">
                  <c:v>0.34399999999999997</c:v>
                </c:pt>
                <c:pt idx="1">
                  <c:v>0.311</c:v>
                </c:pt>
                <c:pt idx="2">
                  <c:v>0.34499999999999997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3-4E5F-8156-6F518636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[Supermarket_sales_Dashboard.xlsx]Total vs. Gross income!PivotTable1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gradFill>
              <a:gsLst>
                <a:gs pos="100000">
                  <a:schemeClr val="bg1"/>
                </a:gs>
                <a:gs pos="0">
                  <a:srgbClr val="FF0000"/>
                </a:gs>
                <a:gs pos="58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'Total vs. Gross income'!$B$3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vs. Gross income'!$A$4:$A$96</c:f>
              <c:multiLvlStrCache>
                <c:ptCount val="89"/>
                <c:lvl>
                  <c:pt idx="0">
                    <c:v>01-Jan</c:v>
                  </c:pt>
                  <c:pt idx="1">
                    <c:v>02-Jan</c:v>
                  </c:pt>
                  <c:pt idx="2">
                    <c:v>03-Jan</c:v>
                  </c:pt>
                  <c:pt idx="3">
                    <c:v>04-Jan</c:v>
                  </c:pt>
                  <c:pt idx="4">
                    <c:v>05-Jan</c:v>
                  </c:pt>
                  <c:pt idx="5">
                    <c:v>06-Jan</c:v>
                  </c:pt>
                  <c:pt idx="6">
                    <c:v>07-Jan</c:v>
                  </c:pt>
                  <c:pt idx="7">
                    <c:v>08-Jan</c:v>
                  </c:pt>
                  <c:pt idx="8">
                    <c:v>09-Jan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01-Feb</c:v>
                  </c:pt>
                  <c:pt idx="32">
                    <c:v>02-Feb</c:v>
                  </c:pt>
                  <c:pt idx="33">
                    <c:v>03-Feb</c:v>
                  </c:pt>
                  <c:pt idx="34">
                    <c:v>04-Feb</c:v>
                  </c:pt>
                  <c:pt idx="35">
                    <c:v>05-Feb</c:v>
                  </c:pt>
                  <c:pt idx="36">
                    <c:v>06-Feb</c:v>
                  </c:pt>
                  <c:pt idx="37">
                    <c:v>07-Feb</c:v>
                  </c:pt>
                  <c:pt idx="38">
                    <c:v>08-Feb</c:v>
                  </c:pt>
                  <c:pt idx="39">
                    <c:v>09-Feb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01-Mar</c:v>
                  </c:pt>
                  <c:pt idx="60">
                    <c:v>02-Mar</c:v>
                  </c:pt>
                  <c:pt idx="61">
                    <c:v>03-Mar</c:v>
                  </c:pt>
                  <c:pt idx="62">
                    <c:v>04-Mar</c:v>
                  </c:pt>
                  <c:pt idx="63">
                    <c:v>05-Mar</c:v>
                  </c:pt>
                  <c:pt idx="64">
                    <c:v>06-Mar</c:v>
                  </c:pt>
                  <c:pt idx="65">
                    <c:v>07-Mar</c:v>
                  </c:pt>
                  <c:pt idx="66">
                    <c:v>08-Mar</c:v>
                  </c:pt>
                  <c:pt idx="67">
                    <c:v>09-Mar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'Total vs. Gross income'!$B$4:$B$96</c:f>
              <c:numCache>
                <c:formatCode>General</c:formatCode>
                <c:ptCount val="89"/>
                <c:pt idx="0">
                  <c:v>4745.1810000000005</c:v>
                </c:pt>
                <c:pt idx="1">
                  <c:v>1945.5030000000002</c:v>
                </c:pt>
                <c:pt idx="2">
                  <c:v>2078.1284999999998</c:v>
                </c:pt>
                <c:pt idx="3">
                  <c:v>1623.6885</c:v>
                </c:pt>
                <c:pt idx="4">
                  <c:v>3536.6834999999996</c:v>
                </c:pt>
                <c:pt idx="5">
                  <c:v>3614.2049999999999</c:v>
                </c:pt>
                <c:pt idx="6">
                  <c:v>2834.2439999999997</c:v>
                </c:pt>
                <c:pt idx="7">
                  <c:v>5293.732500000001</c:v>
                </c:pt>
                <c:pt idx="8">
                  <c:v>3021.3435000000004</c:v>
                </c:pt>
                <c:pt idx="9">
                  <c:v>3560.9490000000005</c:v>
                </c:pt>
                <c:pt idx="10">
                  <c:v>2114.9625000000001</c:v>
                </c:pt>
                <c:pt idx="11">
                  <c:v>5184.7635</c:v>
                </c:pt>
                <c:pt idx="12">
                  <c:v>2451.2040000000002</c:v>
                </c:pt>
                <c:pt idx="13">
                  <c:v>3966.6164999999996</c:v>
                </c:pt>
                <c:pt idx="14">
                  <c:v>5944.26</c:v>
                </c:pt>
                <c:pt idx="15">
                  <c:v>4289.0820000000003</c:v>
                </c:pt>
                <c:pt idx="16">
                  <c:v>3142.7550000000001</c:v>
                </c:pt>
                <c:pt idx="17">
                  <c:v>2780.4734999999996</c:v>
                </c:pt>
                <c:pt idx="18">
                  <c:v>4914.7245000000003</c:v>
                </c:pt>
                <c:pt idx="19">
                  <c:v>3655.4489999999996</c:v>
                </c:pt>
                <c:pt idx="20">
                  <c:v>2392.0995000000003</c:v>
                </c:pt>
                <c:pt idx="21">
                  <c:v>1704.7695000000003</c:v>
                </c:pt>
                <c:pt idx="22">
                  <c:v>5994.1875</c:v>
                </c:pt>
                <c:pt idx="23">
                  <c:v>5402.0505000000003</c:v>
                </c:pt>
                <c:pt idx="24">
                  <c:v>4700.3670000000002</c:v>
                </c:pt>
                <c:pt idx="25">
                  <c:v>4457.5124999999998</c:v>
                </c:pt>
                <c:pt idx="26">
                  <c:v>4635.8970000000008</c:v>
                </c:pt>
                <c:pt idx="27">
                  <c:v>4999.7115000000003</c:v>
                </c:pt>
                <c:pt idx="28">
                  <c:v>3516.5655000000002</c:v>
                </c:pt>
                <c:pt idx="29">
                  <c:v>2558.2619999999997</c:v>
                </c:pt>
                <c:pt idx="30">
                  <c:v>5232.4965000000011</c:v>
                </c:pt>
                <c:pt idx="31">
                  <c:v>2444.5364999999997</c:v>
                </c:pt>
                <c:pt idx="32">
                  <c:v>4140.9480000000003</c:v>
                </c:pt>
                <c:pt idx="33">
                  <c:v>5467.9275000000016</c:v>
                </c:pt>
                <c:pt idx="34">
                  <c:v>2439.4965000000002</c:v>
                </c:pt>
                <c:pt idx="35">
                  <c:v>3031.1295</c:v>
                </c:pt>
                <c:pt idx="36">
                  <c:v>2905.4235000000003</c:v>
                </c:pt>
                <c:pt idx="37">
                  <c:v>7228.210500000001</c:v>
                </c:pt>
                <c:pt idx="38">
                  <c:v>5084.656500000001</c:v>
                </c:pt>
                <c:pt idx="39">
                  <c:v>3271.8944999999999</c:v>
                </c:pt>
                <c:pt idx="40">
                  <c:v>3141.0225</c:v>
                </c:pt>
                <c:pt idx="41">
                  <c:v>4542.1530000000002</c:v>
                </c:pt>
                <c:pt idx="42">
                  <c:v>2998.9890000000009</c:v>
                </c:pt>
                <c:pt idx="43">
                  <c:v>934.23749999999995</c:v>
                </c:pt>
                <c:pt idx="44">
                  <c:v>2454.0915</c:v>
                </c:pt>
                <c:pt idx="45">
                  <c:v>6830.785499999999</c:v>
                </c:pt>
                <c:pt idx="46">
                  <c:v>2503.7669999999998</c:v>
                </c:pt>
                <c:pt idx="47">
                  <c:v>5299.5704999999998</c:v>
                </c:pt>
                <c:pt idx="48">
                  <c:v>1496.0295000000001</c:v>
                </c:pt>
                <c:pt idx="49">
                  <c:v>4228.1190000000006</c:v>
                </c:pt>
                <c:pt idx="50">
                  <c:v>2706.4169999999999</c:v>
                </c:pt>
                <c:pt idx="51">
                  <c:v>1393.7384999999999</c:v>
                </c:pt>
                <c:pt idx="52">
                  <c:v>2442.3105</c:v>
                </c:pt>
                <c:pt idx="53">
                  <c:v>2339.5889999999999</c:v>
                </c:pt>
                <c:pt idx="54">
                  <c:v>2722.4610000000002</c:v>
                </c:pt>
                <c:pt idx="55">
                  <c:v>4807.2359999999999</c:v>
                </c:pt>
                <c:pt idx="56">
                  <c:v>2408.1644999999999</c:v>
                </c:pt>
                <c:pt idx="57">
                  <c:v>5859.4515000000001</c:v>
                </c:pt>
                <c:pt idx="58">
                  <c:v>2097.018</c:v>
                </c:pt>
                <c:pt idx="59">
                  <c:v>2634.3660000000004</c:v>
                </c:pt>
                <c:pt idx="60">
                  <c:v>6560.3055000000004</c:v>
                </c:pt>
                <c:pt idx="61">
                  <c:v>4853.1734999999999</c:v>
                </c:pt>
                <c:pt idx="62">
                  <c:v>3894.4394999999995</c:v>
                </c:pt>
                <c:pt idx="63">
                  <c:v>6230.8784999999989</c:v>
                </c:pt>
                <c:pt idx="64">
                  <c:v>3092.5964999999997</c:v>
                </c:pt>
                <c:pt idx="65">
                  <c:v>1438.2584999999999</c:v>
                </c:pt>
                <c:pt idx="66">
                  <c:v>3125.3880000000004</c:v>
                </c:pt>
                <c:pt idx="67">
                  <c:v>7474.0470000000005</c:v>
                </c:pt>
                <c:pt idx="68">
                  <c:v>3163.2299999999991</c:v>
                </c:pt>
                <c:pt idx="69">
                  <c:v>2961.2519999999995</c:v>
                </c:pt>
                <c:pt idx="70">
                  <c:v>3677.5514999999991</c:v>
                </c:pt>
                <c:pt idx="71">
                  <c:v>2063.6070000000004</c:v>
                </c:pt>
                <c:pt idx="72">
                  <c:v>7214.634</c:v>
                </c:pt>
                <c:pt idx="73">
                  <c:v>2942.415</c:v>
                </c:pt>
                <c:pt idx="74">
                  <c:v>3154.473</c:v>
                </c:pt>
                <c:pt idx="75">
                  <c:v>1976.2889999999998</c:v>
                </c:pt>
                <c:pt idx="76">
                  <c:v>1292.8335</c:v>
                </c:pt>
                <c:pt idx="77">
                  <c:v>5740.3919999999998</c:v>
                </c:pt>
                <c:pt idx="78">
                  <c:v>5458.2044999999998</c:v>
                </c:pt>
                <c:pt idx="79">
                  <c:v>1877.5155</c:v>
                </c:pt>
                <c:pt idx="80">
                  <c:v>3179.1480000000001</c:v>
                </c:pt>
                <c:pt idx="81">
                  <c:v>4095.0419999999995</c:v>
                </c:pt>
                <c:pt idx="82">
                  <c:v>3477.4634999999998</c:v>
                </c:pt>
                <c:pt idx="83">
                  <c:v>2272.9665</c:v>
                </c:pt>
                <c:pt idx="84">
                  <c:v>1962.5129999999997</c:v>
                </c:pt>
                <c:pt idx="85">
                  <c:v>2902.8194999999996</c:v>
                </c:pt>
                <c:pt idx="86">
                  <c:v>2229.402</c:v>
                </c:pt>
                <c:pt idx="87">
                  <c:v>4023.2429999999999</c:v>
                </c:pt>
                <c:pt idx="88">
                  <c:v>4487.0595000000003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9-4433-A62E-C0B0AD961B6C}"/>
            </c:ext>
          </c:extLst>
        </c:ser>
        <c:ser>
          <c:idx val="1"/>
          <c:order val="1"/>
          <c:tx>
            <c:strRef>
              <c:f>'Total vs. Gross income'!$C$3</c:f>
              <c:strCache>
                <c:ptCount val="1"/>
                <c:pt idx="0">
                  <c:v>Sum of gross income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bg1"/>
                  </a:gs>
                  <a:gs pos="0">
                    <a:srgbClr val="FF0000"/>
                  </a:gs>
                  <a:gs pos="58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multiLvlStrRef>
              <c:f>'Total vs. Gross income'!$A$4:$A$96</c:f>
              <c:multiLvlStrCache>
                <c:ptCount val="89"/>
                <c:lvl>
                  <c:pt idx="0">
                    <c:v>01-Jan</c:v>
                  </c:pt>
                  <c:pt idx="1">
                    <c:v>02-Jan</c:v>
                  </c:pt>
                  <c:pt idx="2">
                    <c:v>03-Jan</c:v>
                  </c:pt>
                  <c:pt idx="3">
                    <c:v>04-Jan</c:v>
                  </c:pt>
                  <c:pt idx="4">
                    <c:v>05-Jan</c:v>
                  </c:pt>
                  <c:pt idx="5">
                    <c:v>06-Jan</c:v>
                  </c:pt>
                  <c:pt idx="6">
                    <c:v>07-Jan</c:v>
                  </c:pt>
                  <c:pt idx="7">
                    <c:v>08-Jan</c:v>
                  </c:pt>
                  <c:pt idx="8">
                    <c:v>09-Jan</c:v>
                  </c:pt>
                  <c:pt idx="9">
                    <c:v>10-Jan</c:v>
                  </c:pt>
                  <c:pt idx="10">
                    <c:v>11-Jan</c:v>
                  </c:pt>
                  <c:pt idx="11">
                    <c:v>12-Jan</c:v>
                  </c:pt>
                  <c:pt idx="12">
                    <c:v>13-Jan</c:v>
                  </c:pt>
                  <c:pt idx="13">
                    <c:v>14-Jan</c:v>
                  </c:pt>
                  <c:pt idx="14">
                    <c:v>15-Jan</c:v>
                  </c:pt>
                  <c:pt idx="15">
                    <c:v>16-Jan</c:v>
                  </c:pt>
                  <c:pt idx="16">
                    <c:v>17-Jan</c:v>
                  </c:pt>
                  <c:pt idx="17">
                    <c:v>18-Jan</c:v>
                  </c:pt>
                  <c:pt idx="18">
                    <c:v>19-Jan</c:v>
                  </c:pt>
                  <c:pt idx="19">
                    <c:v>20-Jan</c:v>
                  </c:pt>
                  <c:pt idx="20">
                    <c:v>21-Jan</c:v>
                  </c:pt>
                  <c:pt idx="21">
                    <c:v>22-Jan</c:v>
                  </c:pt>
                  <c:pt idx="22">
                    <c:v>23-Jan</c:v>
                  </c:pt>
                  <c:pt idx="23">
                    <c:v>24-Jan</c:v>
                  </c:pt>
                  <c:pt idx="24">
                    <c:v>25-Jan</c:v>
                  </c:pt>
                  <c:pt idx="25">
                    <c:v>26-Jan</c:v>
                  </c:pt>
                  <c:pt idx="26">
                    <c:v>27-Jan</c:v>
                  </c:pt>
                  <c:pt idx="27">
                    <c:v>28-Jan</c:v>
                  </c:pt>
                  <c:pt idx="28">
                    <c:v>29-Jan</c:v>
                  </c:pt>
                  <c:pt idx="29">
                    <c:v>30-Jan</c:v>
                  </c:pt>
                  <c:pt idx="30">
                    <c:v>31-Jan</c:v>
                  </c:pt>
                  <c:pt idx="31">
                    <c:v>01-Feb</c:v>
                  </c:pt>
                  <c:pt idx="32">
                    <c:v>02-Feb</c:v>
                  </c:pt>
                  <c:pt idx="33">
                    <c:v>03-Feb</c:v>
                  </c:pt>
                  <c:pt idx="34">
                    <c:v>04-Feb</c:v>
                  </c:pt>
                  <c:pt idx="35">
                    <c:v>05-Feb</c:v>
                  </c:pt>
                  <c:pt idx="36">
                    <c:v>06-Feb</c:v>
                  </c:pt>
                  <c:pt idx="37">
                    <c:v>07-Feb</c:v>
                  </c:pt>
                  <c:pt idx="38">
                    <c:v>08-Feb</c:v>
                  </c:pt>
                  <c:pt idx="39">
                    <c:v>09-Feb</c:v>
                  </c:pt>
                  <c:pt idx="40">
                    <c:v>10-Feb</c:v>
                  </c:pt>
                  <c:pt idx="41">
                    <c:v>11-Feb</c:v>
                  </c:pt>
                  <c:pt idx="42">
                    <c:v>12-Feb</c:v>
                  </c:pt>
                  <c:pt idx="43">
                    <c:v>13-Feb</c:v>
                  </c:pt>
                  <c:pt idx="44">
                    <c:v>14-Feb</c:v>
                  </c:pt>
                  <c:pt idx="45">
                    <c:v>15-Feb</c:v>
                  </c:pt>
                  <c:pt idx="46">
                    <c:v>16-Feb</c:v>
                  </c:pt>
                  <c:pt idx="47">
                    <c:v>17-Feb</c:v>
                  </c:pt>
                  <c:pt idx="48">
                    <c:v>18-Feb</c:v>
                  </c:pt>
                  <c:pt idx="49">
                    <c:v>19-Feb</c:v>
                  </c:pt>
                  <c:pt idx="50">
                    <c:v>20-Feb</c:v>
                  </c:pt>
                  <c:pt idx="51">
                    <c:v>21-Feb</c:v>
                  </c:pt>
                  <c:pt idx="52">
                    <c:v>22-Feb</c:v>
                  </c:pt>
                  <c:pt idx="53">
                    <c:v>23-Feb</c:v>
                  </c:pt>
                  <c:pt idx="54">
                    <c:v>24-Feb</c:v>
                  </c:pt>
                  <c:pt idx="55">
                    <c:v>25-Feb</c:v>
                  </c:pt>
                  <c:pt idx="56">
                    <c:v>26-Feb</c:v>
                  </c:pt>
                  <c:pt idx="57">
                    <c:v>27-Feb</c:v>
                  </c:pt>
                  <c:pt idx="58">
                    <c:v>28-Feb</c:v>
                  </c:pt>
                  <c:pt idx="59">
                    <c:v>01-Mar</c:v>
                  </c:pt>
                  <c:pt idx="60">
                    <c:v>02-Mar</c:v>
                  </c:pt>
                  <c:pt idx="61">
                    <c:v>03-Mar</c:v>
                  </c:pt>
                  <c:pt idx="62">
                    <c:v>04-Mar</c:v>
                  </c:pt>
                  <c:pt idx="63">
                    <c:v>05-Mar</c:v>
                  </c:pt>
                  <c:pt idx="64">
                    <c:v>06-Mar</c:v>
                  </c:pt>
                  <c:pt idx="65">
                    <c:v>07-Mar</c:v>
                  </c:pt>
                  <c:pt idx="66">
                    <c:v>08-Mar</c:v>
                  </c:pt>
                  <c:pt idx="67">
                    <c:v>09-Mar</c:v>
                  </c:pt>
                  <c:pt idx="68">
                    <c:v>10-Mar</c:v>
                  </c:pt>
                  <c:pt idx="69">
                    <c:v>11-Mar</c:v>
                  </c:pt>
                  <c:pt idx="70">
                    <c:v>12-Mar</c:v>
                  </c:pt>
                  <c:pt idx="71">
                    <c:v>13-Mar</c:v>
                  </c:pt>
                  <c:pt idx="72">
                    <c:v>14-Mar</c:v>
                  </c:pt>
                  <c:pt idx="73">
                    <c:v>15-Mar</c:v>
                  </c:pt>
                  <c:pt idx="74">
                    <c:v>16-Mar</c:v>
                  </c:pt>
                  <c:pt idx="75">
                    <c:v>17-Mar</c:v>
                  </c:pt>
                  <c:pt idx="76">
                    <c:v>18-Mar</c:v>
                  </c:pt>
                  <c:pt idx="77">
                    <c:v>19-Mar</c:v>
                  </c:pt>
                  <c:pt idx="78">
                    <c:v>20-Mar</c:v>
                  </c:pt>
                  <c:pt idx="79">
                    <c:v>21-Mar</c:v>
                  </c:pt>
                  <c:pt idx="80">
                    <c:v>22-Mar</c:v>
                  </c:pt>
                  <c:pt idx="81">
                    <c:v>23-Mar</c:v>
                  </c:pt>
                  <c:pt idx="82">
                    <c:v>24-Mar</c:v>
                  </c:pt>
                  <c:pt idx="83">
                    <c:v>25-Mar</c:v>
                  </c:pt>
                  <c:pt idx="84">
                    <c:v>26-Mar</c:v>
                  </c:pt>
                  <c:pt idx="85">
                    <c:v>27-Mar</c:v>
                  </c:pt>
                  <c:pt idx="86">
                    <c:v>28-Mar</c:v>
                  </c:pt>
                  <c:pt idx="87">
                    <c:v>29-Mar</c:v>
                  </c:pt>
                  <c:pt idx="88">
                    <c:v>30-Mar</c:v>
                  </c:pt>
                </c:lvl>
                <c:lvl>
                  <c:pt idx="0">
                    <c:v>Jan</c:v>
                  </c:pt>
                  <c:pt idx="31">
                    <c:v>Feb</c:v>
                  </c:pt>
                  <c:pt idx="59">
                    <c:v>Mar</c:v>
                  </c:pt>
                </c:lvl>
              </c:multiLvlStrCache>
            </c:multiLvlStrRef>
          </c:cat>
          <c:val>
            <c:numRef>
              <c:f>'Total vs. Gross income'!$C$4:$C$96</c:f>
              <c:numCache>
                <c:formatCode>General</c:formatCode>
                <c:ptCount val="89"/>
                <c:pt idx="0">
                  <c:v>225.96100000000001</c:v>
                </c:pt>
                <c:pt idx="1">
                  <c:v>92.642999999999986</c:v>
                </c:pt>
                <c:pt idx="2">
                  <c:v>98.958500000000001</c:v>
                </c:pt>
                <c:pt idx="3">
                  <c:v>77.3185</c:v>
                </c:pt>
                <c:pt idx="4">
                  <c:v>168.4135</c:v>
                </c:pt>
                <c:pt idx="5">
                  <c:v>172.10499999999999</c:v>
                </c:pt>
                <c:pt idx="6">
                  <c:v>134.964</c:v>
                </c:pt>
                <c:pt idx="7">
                  <c:v>252.08249999999998</c:v>
                </c:pt>
                <c:pt idx="8">
                  <c:v>143.87350000000001</c:v>
                </c:pt>
                <c:pt idx="9">
                  <c:v>169.56900000000002</c:v>
                </c:pt>
                <c:pt idx="10">
                  <c:v>100.71250000000001</c:v>
                </c:pt>
                <c:pt idx="11">
                  <c:v>246.89349999999999</c:v>
                </c:pt>
                <c:pt idx="12">
                  <c:v>116.72399999999999</c:v>
                </c:pt>
                <c:pt idx="13">
                  <c:v>188.88650000000001</c:v>
                </c:pt>
                <c:pt idx="14">
                  <c:v>283.06</c:v>
                </c:pt>
                <c:pt idx="15">
                  <c:v>204.24199999999999</c:v>
                </c:pt>
                <c:pt idx="16">
                  <c:v>149.655</c:v>
                </c:pt>
                <c:pt idx="17">
                  <c:v>132.40350000000001</c:v>
                </c:pt>
                <c:pt idx="18">
                  <c:v>234.03449999999998</c:v>
                </c:pt>
                <c:pt idx="19">
                  <c:v>174.06899999999999</c:v>
                </c:pt>
                <c:pt idx="20">
                  <c:v>113.90949999999999</c:v>
                </c:pt>
                <c:pt idx="21">
                  <c:v>81.179500000000004</c:v>
                </c:pt>
                <c:pt idx="22">
                  <c:v>285.4375</c:v>
                </c:pt>
                <c:pt idx="23">
                  <c:v>257.2405</c:v>
                </c:pt>
                <c:pt idx="24">
                  <c:v>223.82700000000003</c:v>
                </c:pt>
                <c:pt idx="25">
                  <c:v>212.26250000000002</c:v>
                </c:pt>
                <c:pt idx="26">
                  <c:v>220.75700000000001</c:v>
                </c:pt>
                <c:pt idx="27">
                  <c:v>238.08150000000003</c:v>
                </c:pt>
                <c:pt idx="28">
                  <c:v>167.4555</c:v>
                </c:pt>
                <c:pt idx="29">
                  <c:v>121.822</c:v>
                </c:pt>
                <c:pt idx="30">
                  <c:v>249.16649999999996</c:v>
                </c:pt>
                <c:pt idx="31">
                  <c:v>116.40650000000001</c:v>
                </c:pt>
                <c:pt idx="32">
                  <c:v>197.18799999999999</c:v>
                </c:pt>
                <c:pt idx="33">
                  <c:v>260.3775</c:v>
                </c:pt>
                <c:pt idx="34">
                  <c:v>116.16650000000001</c:v>
                </c:pt>
                <c:pt idx="35">
                  <c:v>144.33950000000002</c:v>
                </c:pt>
                <c:pt idx="36">
                  <c:v>138.3535</c:v>
                </c:pt>
                <c:pt idx="37">
                  <c:v>344.20050000000003</c:v>
                </c:pt>
                <c:pt idx="38">
                  <c:v>242.12650000000002</c:v>
                </c:pt>
                <c:pt idx="39">
                  <c:v>155.80450000000002</c:v>
                </c:pt>
                <c:pt idx="40">
                  <c:v>149.57249999999999</c:v>
                </c:pt>
                <c:pt idx="41">
                  <c:v>216.29300000000001</c:v>
                </c:pt>
                <c:pt idx="42">
                  <c:v>142.80900000000003</c:v>
                </c:pt>
                <c:pt idx="43">
                  <c:v>44.487500000000004</c:v>
                </c:pt>
                <c:pt idx="44">
                  <c:v>116.86149999999998</c:v>
                </c:pt>
                <c:pt idx="45">
                  <c:v>325.27550000000002</c:v>
                </c:pt>
                <c:pt idx="46">
                  <c:v>119.227</c:v>
                </c:pt>
                <c:pt idx="47">
                  <c:v>252.36049999999997</c:v>
                </c:pt>
                <c:pt idx="48">
                  <c:v>71.239499999999992</c:v>
                </c:pt>
                <c:pt idx="49">
                  <c:v>201.339</c:v>
                </c:pt>
                <c:pt idx="50">
                  <c:v>128.87700000000001</c:v>
                </c:pt>
                <c:pt idx="51">
                  <c:v>66.368499999999997</c:v>
                </c:pt>
                <c:pt idx="52">
                  <c:v>116.30050000000001</c:v>
                </c:pt>
                <c:pt idx="53">
                  <c:v>111.40899999999999</c:v>
                </c:pt>
                <c:pt idx="54">
                  <c:v>129.64099999999999</c:v>
                </c:pt>
                <c:pt idx="55">
                  <c:v>228.91600000000003</c:v>
                </c:pt>
                <c:pt idx="56">
                  <c:v>114.67450000000001</c:v>
                </c:pt>
                <c:pt idx="57">
                  <c:v>279.02149999999995</c:v>
                </c:pt>
                <c:pt idx="58">
                  <c:v>99.858000000000018</c:v>
                </c:pt>
                <c:pt idx="59">
                  <c:v>125.446</c:v>
                </c:pt>
                <c:pt idx="60">
                  <c:v>312.39550000000003</c:v>
                </c:pt>
                <c:pt idx="61">
                  <c:v>231.1035</c:v>
                </c:pt>
                <c:pt idx="62">
                  <c:v>185.44949999999997</c:v>
                </c:pt>
                <c:pt idx="63">
                  <c:v>296.70850000000002</c:v>
                </c:pt>
                <c:pt idx="64">
                  <c:v>147.26649999999998</c:v>
                </c:pt>
                <c:pt idx="65">
                  <c:v>68.488500000000002</c:v>
                </c:pt>
                <c:pt idx="66">
                  <c:v>148.828</c:v>
                </c:pt>
                <c:pt idx="67">
                  <c:v>355.90699999999993</c:v>
                </c:pt>
                <c:pt idx="68">
                  <c:v>150.63000000000002</c:v>
                </c:pt>
                <c:pt idx="69">
                  <c:v>141.01200000000003</c:v>
                </c:pt>
                <c:pt idx="70">
                  <c:v>175.12150000000003</c:v>
                </c:pt>
                <c:pt idx="71">
                  <c:v>98.266999999999996</c:v>
                </c:pt>
                <c:pt idx="72">
                  <c:v>343.55399999999992</c:v>
                </c:pt>
                <c:pt idx="73">
                  <c:v>140.11500000000001</c:v>
                </c:pt>
                <c:pt idx="74">
                  <c:v>150.21300000000002</c:v>
                </c:pt>
                <c:pt idx="75">
                  <c:v>94.109000000000009</c:v>
                </c:pt>
                <c:pt idx="76">
                  <c:v>61.563500000000005</c:v>
                </c:pt>
                <c:pt idx="77">
                  <c:v>273.35200000000003</c:v>
                </c:pt>
                <c:pt idx="78">
                  <c:v>259.91450000000003</c:v>
                </c:pt>
                <c:pt idx="79">
                  <c:v>89.405500000000004</c:v>
                </c:pt>
                <c:pt idx="80">
                  <c:v>151.38799999999998</c:v>
                </c:pt>
                <c:pt idx="81">
                  <c:v>195.00200000000001</c:v>
                </c:pt>
                <c:pt idx="82">
                  <c:v>165.59350000000001</c:v>
                </c:pt>
                <c:pt idx="83">
                  <c:v>108.23650000000002</c:v>
                </c:pt>
                <c:pt idx="84">
                  <c:v>93.452999999999989</c:v>
                </c:pt>
                <c:pt idx="85">
                  <c:v>138.22949999999997</c:v>
                </c:pt>
                <c:pt idx="86">
                  <c:v>106.16200000000001</c:v>
                </c:pt>
                <c:pt idx="87">
                  <c:v>191.58300000000003</c:v>
                </c:pt>
                <c:pt idx="88">
                  <c:v>213.6695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9-4433-A62E-C0B0AD961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 cap="flat" cmpd="sng" algn="ctr">
              <a:gradFill>
                <a:gsLst>
                  <a:gs pos="0">
                    <a:schemeClr val="accent5">
                      <a:lumMod val="20000"/>
                      <a:lumOff val="80000"/>
                    </a:schemeClr>
                  </a:gs>
                  <a:gs pos="100000">
                    <a:schemeClr val="bg1"/>
                  </a:gs>
                </a:gsLst>
                <a:lin ang="5400000" scaled="1"/>
              </a:gradFill>
              <a:prstDash val="sysDot"/>
              <a:round/>
            </a:ln>
            <a:effectLst>
              <a:glow rad="12700">
                <a:schemeClr val="accent1">
                  <a:lumMod val="40000"/>
                  <a:lumOff val="60000"/>
                  <a:alpha val="40000"/>
                </a:schemeClr>
              </a:glow>
            </a:effectLst>
          </c:spPr>
        </c:dropLines>
        <c:upDownBars>
          <c:gapWidth val="150"/>
          <c:upBars>
            <c:spPr>
              <a:gradFill>
                <a:gsLst>
                  <a:gs pos="0">
                    <a:srgbClr val="FF0000"/>
                  </a:gs>
                  <a:gs pos="5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bg1"/>
                  </a:gs>
                </a:gsLst>
                <a:lin ang="5400000" scaled="1"/>
              </a:gra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1267382960"/>
        <c:axId val="1267383376"/>
      </c:lineChart>
      <c:catAx>
        <c:axId val="12673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83376"/>
        <c:crosses val="autoZero"/>
        <c:auto val="1"/>
        <c:lblAlgn val="ctr"/>
        <c:lblOffset val="100"/>
        <c:noMultiLvlLbl val="0"/>
      </c:catAx>
      <c:valAx>
        <c:axId val="1267383376"/>
        <c:scaling>
          <c:orientation val="minMax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softEdge rad="127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Sales_customertype!$B$11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rgbClr val="0091D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Sales_customertype!$C$10:$H$10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Sales_customertype!$C$11:$H$11</c:f>
              <c:numCache>
                <c:formatCode>General</c:formatCode>
                <c:ptCount val="6"/>
                <c:pt idx="0">
                  <c:v>429</c:v>
                </c:pt>
                <c:pt idx="1">
                  <c:v>439</c:v>
                </c:pt>
                <c:pt idx="2">
                  <c:v>506</c:v>
                </c:pt>
                <c:pt idx="3">
                  <c:v>428</c:v>
                </c:pt>
                <c:pt idx="4">
                  <c:v>490</c:v>
                </c:pt>
                <c:pt idx="5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F-46F4-AD60-95FFCE0381EB}"/>
            </c:ext>
          </c:extLst>
        </c:ser>
        <c:ser>
          <c:idx val="1"/>
          <c:order val="1"/>
          <c:tx>
            <c:strRef>
              <c:f>Sales_customertype!$B$12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rgbClr val="A5D8D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Sales_customertype!$C$10:$H$10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Sales_customertype!$C$12:$H$12</c:f>
              <c:numCache>
                <c:formatCode>General</c:formatCode>
                <c:ptCount val="6"/>
                <c:pt idx="0">
                  <c:v>542</c:v>
                </c:pt>
                <c:pt idx="1">
                  <c:v>463</c:v>
                </c:pt>
                <c:pt idx="2">
                  <c:v>446</c:v>
                </c:pt>
                <c:pt idx="3">
                  <c:v>426</c:v>
                </c:pt>
                <c:pt idx="4">
                  <c:v>421</c:v>
                </c:pt>
                <c:pt idx="5">
                  <c:v>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F-46F4-AD60-95FFCE0381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76382528"/>
        <c:axId val="1376376704"/>
      </c:barChart>
      <c:catAx>
        <c:axId val="137638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76704"/>
        <c:crosses val="autoZero"/>
        <c:auto val="1"/>
        <c:lblAlgn val="ctr"/>
        <c:lblOffset val="100"/>
        <c:noMultiLvlLbl val="0"/>
      </c:catAx>
      <c:valAx>
        <c:axId val="137637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</cx:spPr>
        </cx:plotSurface>
        <cx:series layoutId="regionMap" uniqueId="{51BEB2A3-493D-4F95-AD04-23047CBFD692}">
          <cx:dataId val="0"/>
          <cx:layoutPr>
            <cx:geography cultureLanguage="en-US" cultureRegion="GB" attribution="Powered by Bing">
              <cx:geoCache provider="{E9337A44-BEBE-4D9F-B70C-5C5E7DAFC167}">
                <cx:binary>1HpZc+Q2tuZfqajnYRkgQYDoaHfEgMxFmanUXlLVC0KWVCC4gQu4/vp7SMmSSnbbfWcmJuJW2BDO
AiRJAGf5cP75MPzjIXu6rz8NeVY0/3gYfv0cW1v+45dfmof4Kb9vvuT6oTaN+WG/PJj8F/Pjh354
+uWxvu91oX5xESa/PMT3tX0aPv/rnzCbejIH83BvtSku2qd6vHxq2sw2fyH7U9Gn+8dcF5FubK0f
LP718+1ogKE+f3oqrLbj9Vg+/fr5J6XPn375ONUffvZTBk9m20cYS9wvnHPqUuzDX/gXfP6UmUK9
iB2M2Bffx4T4CD0r/P7bx/scxv8HD7Q8zv3jY/3UNPBCy993A396euB/+/zpwbSFnT+agu/36+eb
Qtunx09X9t4+NZ8/6caEzwqhmV/h5mp5519+/uz/+ucHBnyFD5x3K/Pxk/2d6A8LE95n+oepC33/
+/f5v18bj31xfUIpxxwt//CHtcH8C8XMZRyRP1ub/+yZ/nx53o/9sELh//4fuULHp/7TN1On/+/W
Zz47Hnc9HLCfF4b5X6iLEAl8/LwuIH8+sM+H5j95lD9flreRHxbl+D/j2Pz1yX5v1H7S/G8aNY9/
8ZHnU8q81+//3qhx/gXhwEMunKzlH/15fT4YnH//WH++SB+G//Qm/5+s2b+3dK/OILq396vFi7wz
dn8t/d1Kfhj6V87o+dudPP76mbHZt7w6p3mOnw5FaIri6cHqh9b+vhpvw57uG/vrZ4fhLyzgCFPm
etRzA+x+/tQ/PYu8L8z1GUIeCwhmnPLPnwpT23jxcQh8mMeoR1zGPEI+f2pMu4jQFx5w6gee7zPs
Bhy/+u9zk43KFK9f5IX+VLT5udGFbX79HDD/86fyWW9+Vp8EzAOLgFwSYAYe00Ugf7i/BJcN6vh/
+e5IOTW629YZ2sZWqrBV1YFopsN4KnjoW3tnnR9p7V0GqEtEaSa7KtqBh2lCG1EEGRHaaYKwC4rb
0pAzZIProAvSnSpKue+qH0ObHbqANII59KhN1gukTzLkFIIlHQ/HlgyCKw5kJweRGbIpxkCHBZW1
KKYbzdtEjHg64ti5KLmjw9Jj982Q3jDuXmTYQwKp/pQ4dS7YOVr5sreRWyqBKzYIheEh6zw/9P1a
evg+wUUZjiaN0HAjgykJXU0u+HjZZfy67v3ImYrreop/xDU9Uj/5re35WUPj076Wh8EWuxTVxxRP
XVjafBJtS1FYdvXdFJfXsTSXnay+NVm9GdGwapBto1yyr8SLz1uW/uhqeHjql3eZAc+srCcGA5+Z
UfeClv6+9vHBLeA7pQqeWbH6jphVqeO1l7sbKZtV0hdHy+sVxHabwCfHjid3WSc3CvdumE4NilTx
6FXJqq6DE43gs8nGJMKDIYn0S9FxuVI29wTL0pVHx1M3dQZBKawqSbcBISKN8ypEFTxD1pWeQEm2
RaSIlNuLIabBqkTBCRnod8nsg6xhnO6mUmSJE5o+3+si98NYuo2gy05xmkrQ6TumU5SQulyncYZE
OqgTWlEddim5mFg2wXK623nihMhALKstG+eRlLdqhO9QZp5dVUNwm7TuKJpkCCJlsotGVTu/Grow
T0JN+0mkZeGf+H0V9d0gGtLkQjf9sS14JbypWLVV3UReSWHhJ3WTNnwQkrVBxE3xo/EmvsqSYmu0
OmoGWwf+39ig8UXLGhxaw25rG3R7nqkHmTlY2JpfJ6yGOFidKs+IJhtCFre9aFCShHGeTGtig0Bg
Np47HX5w6wecaufSbWSEMx4L1ZYo8uKo4lSGvtyRCaXrmjG95cOuD2pPeA08a++zk06yk7grwuWw
SM6HEMXdaqowCSf0o2QdivDoXeQdnJka8etqULd6yo6phvXF8IGQf9Hp2g1drC4qW+h1OsosInkj
kqqA1yzXKiFxOMpyOHGzh6GTYVkWXUQL95JbWwt1ifrWhoizo2vyPgyqTLQZf5J2Fev8snS9FS7G
TUbQDyrpICZ3PnhVepLFgxK57x+HMf0x8NQTrgtfpXbNrd9v48wISVI4CegWU7ODPTqIDjtFROoD
6WGLsM6UYZ7DWqmiNmLq1R02TRBZQzvYpg0P66a+6xOKhXOSq6AQXQZHzIFDFwZoU5X5QXqwHbR3
zXidiK5MtwpPuyn9La3UOg3y0K3gW7fwFAirH6TGUduvyaSv9TSscYrPgzguw4DBoam7chBxXovU
5CcVGRwg5N56LF1lMchpkPzmYdYIsI2B6Ct5V9TxuG1hCRlh127tOWFA2hVIClFyzYWuhjTKKNhT
r5A6VHFfCb/PVpw1dyyF36Ws8gTY2k3cjIcArGdKWRL25XlRggXKmwCvq7yvRZnmvzlgyMLEVid5
CYalYDkPTRxmbuOvSlUh4SJPlCim6zrDl23gZWGiqnabN0kZumWfiL4eu5C785lty0qMmh2HBIyl
qet71/Af7pClodNkURNXQySrUZi0lBtDnH3QOMPGKu88jaddHXvuyqvghXj8tWnAHKXMuOHYewfd
JwW8j2miqmljwS1Z14kuwBmkpx58COHnwamSe6StFlx7Vw6xq8E6JAwmIghOTYSS9IdnchnGTmHW
XewfewdWsCN+ExaKtqIrCibiMbhBrb81AY5D7IvqFOV1L0ybGIHytok4M2De8t4XTLUrFaNi00tL
wiHtVh0uUNSlgQl7ws+x566Jd+bksBSOLA5uKR9Sl4UK4zSKy+SxLbIrr4fVSv273va5mFg6rU1Z
8001lr+VKYJ3bvzrDpxvSL0Yjl4WjMJxVegR2C6zLVGNezHWaRIpbi9ZFl+hun0c2uGmppkrAmvB
WFB1ztLHZZcPfGvTOBZJ3QlLNz3pY9gNoxYlM2fa0+sg78HcFqQ+qbxgEIvD8mNYksmBBzVOI8Ou
qQohudeFia9/87rybBjtPWuLHzHJN8nUfjMVbAOMs0fkwFnMPctD5eabnLj+SnfkRDaoCwPu+CJD
8b5KeLUfGrnxB39TgbUfZXviKD0K6dLj1LPTvkehTBBYYNm5YRXLVav9FQRH4Kcm9ISo/RpMSos4
Gy8mLx/FVFTfdDsxUSpwRg5OwZQPGAlG4SxPXV2Dc8qOTsPhvYoA4oskv0d9eluXaIenQugB/GQK
hw2hJ5/ESRjI4buVrhIpyVRI1T0hpAu78uD332Jrsqiu/UZIXE2iHiwKewrGhqf0hLcwmllbrHFT
bFWuUVT3TehkCoyUwnbVlmB8euZcN90EpiJQnpCte9G1dVi1w7CeZgNJBxqLrgFPjDyUhVm3rwYp
KpVMQnbwEn2LwSbHvdqMhIkMHz0G65ohu85Z5onFHcLh8YSBiCObo69El2Jw8KbTYBAd5VxPo70b
0indDaYlYVGDsfXJBXLSSGMUr3kLnjL2Tn1r5vgNwgbHL6+cHt4l5qdegyVYtwxFcYWKQ4NXyjjx
cQ5ddOmesqZxBHPxcZzQ3bJzuGcM7IA6DJxxFxcOXbHBMaIFF7cmBU1X6URqUTvNWd/JW53k24z4
lVBHzrwUNhIpQn9gNhpiee5OfRzZhMH6IykSXMYrY0dR6+Ip6HG10z4t1xWS97b1/VXXxau4lYlg
wlTsa24gVEodCLNouva5FMzYRNCyS9YWk0v45MXWpdTurTu8NNVo7L7uu0b4Y11AyLSiQ8d3Hm42
gS3xFiLwb3FFwUsoGzVNvgTH/a6uOV71JrvN0BDFTjPPdunH7F4xP1kHZenmQtYT3qkGmmcaNVMW
FV1ChVtOcheb7CxJyBC1HroKgrbZlaPX7HCRNzvD1jZQyUq3uBM9qdud36J2V+qk3S3k0rSzQK5H
1bQ7Sn7rcWp3zGHNjlbWhHTsp7DVbrxP8+CM0NFfpw21Ox7UXNQJpqHjNXvu1sHasWsa9O52Yno1
NOSI8xhvkKa+iFMZR4RUCQ6TtOWb3C02DbFeJor5WQr4jjuAJm/8mmfrahFUKWw5q2sHIm9ld5PF
aje2K11183oqBSdJTie64SJo63QfF8cxtWhVuMoVdMTqwKg9lG3chnUmKwjaG3WQNjs4xkUbL/bo
LshauuPEW8WUDFvqWFEXxZX0n+hQyKtm8iAA492DMXV3iBnqDtNFFtNjWXmp8LLA38Gv3ND4exko
uvOkL7TqspPMJtmqqmHDBA0adraTDg6XbspcCHFo9mOhdJmlEPGzSeApuUpy2u8SXA+7pZcx4RdM
7Rll5T4xul0PLvtWOFMbVbBZw6mldwzRZm1c7O36OPV2FHk8F2+0Oyh3RYv4Mbeju0N6YLl47pKU
hCNLIXaU8DtOXbo77Eiaiyzm+7xvdARhTgr2Lpg2JncPlemcfZ2Qcqf8Ilwot9eQTnFFi3AIujLq
gszZL00zKz+TffnV01KuqbFsBYmKFia3/d5yi1duX2YCMdrtc9RBbsggCEgL3R+ojJnwABYUY62O
+YT8PQ64v6/ygj73JKlZRKzjiYW3qLSV3BXNtMM0IauF482DaFHA4a3LIWwbdIo9/1T2SfdUwsOW
A6q/pbUsosBH9NhLmUNG03b7vurp6eg4h2SCKHwi/ZW2jXO0ub8vencQlddn+4q1+NppCh65hqrN
QvpTfPTyuFyxHmKzskfudaYTfGimIRZ9l5lwxHm5znigIqu9/ns5qQ0bWHqR+m4a1unwLW9Z/rVs
ub/KCggQ0sKH8JzGodfC144ZvX6HL/xJuo7nbPxDtk6oF3gAFCEacA/QhPfZesYddyKmbrc2b4qN
K1dzrqrTMYi8Irhua4hqPARpSTcaQTR4r/+T3yc4QC4NEPPQB7SAj8QduS3bbcOGG3+qjjWDYBIS
QU+njxDsu02TiJbGO4mnzV//NkAvf3x1RjF1CaDLPPjw0xD8O0RPRbvNRsgT54Sxafn1kI1YKDKG
E0FbFDcqXH71BW16+eTPiMmDKcdaq/jl0uOV/Ne1yeG/BYt/Y853Jm/U6e+XLX+ptXkyM5zafFSa
n+Z1LniYl6ebAaefiD+AX/8G3nq+u/k3wp+wr5+QvvcgljtDTv8e+voAGL5hZsu4F+yL0i+cgRFj
nHAXIGeAnp6hL7gB+EI4AciL+S533yNfgJd5PmEvWBmMeIG9cADItTuj09hlmMMVwn8H9vIwvM27
3URoAEgc4hSid0a5F7jzbnsHe2U4qQvcp/5T5ZlTv0DezVBlblTGE9/gjro3PancKJ8gil+kKHDw
s9StC+9ZmmXpi/TPxi5TLcp/Nhbze61MHKmurPZLE2RZVYo3mg9jtWdz84GXqKn8XdFpDrSww1aR
qT68NVnJ35Oa5M7epFtece9WlVl+8ChXoTOT1VigVd/HbOPSity6zD6mhe3P1AB+LoYgjNXJOp36
8btfVmFhMb/t1ABBVmKtBIcwkSiTk9yPYyX3S4+WXO4LqWgt3uhUgtvrwFCkI1IrwuQIiY+XqCjo
J7wfMsyqNQaMcr/QMW3PHCMRZE862Y4JKcC4x+aQzU0sBxZmqASf+LNgIZeG6toc0jJ1AIqau+WW
qz49LLJsGBzI+IZkpdTYrQdvCo5JU3drVcrgGM+9aRgGUXPfRCXeQMDdfOWocs5tZtINRJlGDGVn
jt3cSCeFhkE2DDFmL6ztAdoRJKd5VFaKbzxrj1jZ6ahKh1xho5uV20m1rofav4pV2Z+qsrmp8lxG
KEZ+d5mmSbMbYkAF/eayRZm9hPfotoXWM1IIvKWZzwpkyIk6WUg6ueryrwYtE2V+t/VqY076wTMA
Neh23PdB+r5ZeCXgN+8EC68j5c3LmgfecUy6LcF9dlZ7Or6S0vEhOKQ4rAmNr4YGTHLXN0OUuL3d
VKn19hi7EMWyvtsGuNJHf0joqggmc+kOgRf6ThrfphmDFGrg3b4sKhQZwBvCpG+Sr0sve+01vaOf
eW895rnuNoFYb4WzWoeYFf6Gx7KF5H+m+6LzNyrnatvhsY26Ka6E0/TxFRvSYjvVXbVVAwouy6ar
RefkyWM89CtbxTmkiyOOYuJoyJlceVBeSiJpR7mG/MoXeSkVBo+LfEB0pFmXmWuO8RibI2K1OY5z
UzFAGQYOGfEiqIMxxnBuQOLE1hdBVT6wdjitZPbdTXLI5EteObuZLIo5cjRscnZea77D8YQXeiVr
SO8vmukEe1O+n3zrVYDiErxPiiyFeCU1ACv1U/3MfJYnDf6Nlnm8ZbmvVyZ2aNh2ThJsfOfBsflw
mjLpHXPA9oMEkNmvXdZDzFfpGVkLlM0E9stRKD8dz/nkD89NQSIYod9z1BBAWlZPG4D3xvMBwNEB
4oZNxpS+MNK4wh3r/EH3ajsk7XDrN/WRFdUG0gO5XxqwenLvz3ZkIfPFmLzRsIBncio0RIo4OdgO
56dxTVgE7ma6UxIdaOPSx1hPV2Ty9W0e8H6FfJkczFTnp5rzF9WumA4Jyc3tO1f4EjK8v1TB2Pvg
XSA+cQn3KeHzXbiLZu/zzrswnOs2pnHwlFKdnWieJplwuS53TglAp01doJfuR/qj6jv6D92PY5tx
AoDODmRFvAndtJW6rPxxOMu1Tm5MH8q8yUNpRrnK5mVeGsDmCdiwPD0UmX3m566JPbFIg3nE4NRy
tei9DXsd8cb33QlAj2XE3/9GVdSnVdEXV2NQp6LpTH+h3bo+SBonkU9tea/SbqcGT33N4cbnhAQy
X6s6KO+7vdUqvW9y06yhliXY0ixtvjpOfpInqegnezWoqTh3qPUv87g9VSNr70bfj7cTpWSFmW3v
iq6CzKpu4rPcb9S2VgyHuMa54PUYf+9kM4Y5QsOhK4LxKk+rczbzm2CIVyif5Eml/eJ2alG48Fue
sPVoE7ijydP4O7Zn/TiwOzkWzhbwH7Ja2AoAM5uU+kbxADADMqWR7JX+7rnJ38XowZwEvCUJhHK4
MQSLRyBPgAgHtuLPu29KvKChiOrHBKdeqkNwXQC7Td8JmmjYjy7EDKX0LtspAFduxu8o44AJKNsc
pmb0LmPl3I5wYNe4N0k0ZjI91B5KD3lZv/QWnhPk52kxqe0H/qI7tHRoxKL3Jk5odV57NXzxP5lu
4aEm2ZRxe8F8wHOGtu0PCNK4Q1oHySo3k7qzNDlj8+H2pX9eUYJuF1U3Ji+q3eS+UzUsY4/G8c6T
Mse3VI5mhUscR3VsFYmFQ5ypLM6Dtj+BI7nuE5IANgg9lJFUwSVN/NL7WfpRzxn0ekgNjPhZzwQN
3rk1oCJBwdHBAdzsXcNLfJJ4tD75wH/TTWWJDgtJfXOwQy63kOqNrXhTeRu78HxTnLl9NmyXoYtw
4X8clnN06aRuHw0mXcspG6/BeSYhDnB9R0cA37UN+t9UaU+nVMVKJKkVWjutFjkgjtbn9SXWeQ3o
YXGDkyE5c2Pk3rxSE1fejdbVjdvlyRmeqVm2UC54qjfN/2jcNP/C6yxvv6fgFxbqVfb2e7PsjXp9
Mr/I2Ela6hYQKR2fBqUCzN93TZQzok4X3tJ7a9JFoDISUjy86P2ZcjxIuf1rP8Kg6Ob9QYbcyfNI
APkJxQQKP9iHgzzE2nFjuDd61Am6slMdXAQsSU6bVAJqP59oCAke2sILZphLn1av/AD4zSu/m3Qf
msodF/2Baf5Of+F7ij1k8l7XHG78sqkVcLjxQb7u2ufezENTU60STYngcYNAcd7Ui3hplt229BZF
8I5EQI0DzLgwnycPsARUaopR5BgIiqssLUXR8QLgcAiKc+OhTYw8HS0kggqDC4uTZ8rMGp5UJYBd
udlr//tkM8D1R3+fVRZwZoCpAINM84fKj8MEbiO/5xAmr940qP8o/V3TBfQEKiNSYTGFIOuNLr2/
iQZ8KM35uIpzsuu6PpTvBN7HVSzb0TCwQcGjozLsO8LHlbtaEkODN1nrOnA3CCllmm57v3SuS03N
lR7vu5ztZZOoU0priApfyVIieOCkl89Srll9wdUYIfA3gMi4Bw8uN7ZNidyDP/e8mbf0Ft6b1JTS
2bzpLb1e95e4mPShZxxyEOIOaws352fppF6aRWBaPkBS+DtvUZnAyYaLoPSzwRf1PA7PzGWaRXtR
5OnIxV+fFPrHk8IgOSSBy4kfuJDT/+zylN9pBw2x9+gXVoWN1vjQvja0gWIIsdDWEogOS7XyrG52
b6yqgIXJdOetJg2VFY5OyTFtMpF4cXNKoETl6M7NwtcJgTvaEe7fPwgW6cAzyGxdvbItd+yJmTTL
jsh0SaTd/K4aND7xjd+cNUPbnHlzb+YbgOm3z7ppQtIz0qb7jnTuzQRXr+dQFwBXFaV34wHSdz7L
KhS8kzUzRUh/bUw2rozrVCdNXyb7pZf040sve+29Sd96qmfJPnWbevPXa4O9Px6AgAWUwI0J4gAH
kQ/IXcximSUjqh9TW0wNWbGSr+Fq3DnNguq8dIbuZKGeWQxLuH0r2jFSgAiH2TM9ay/yJNXjrmf1
yVgEzimgt363Gbl5N80iWHQ1QIlQK9BbIcs6CRMzOd98t7iEu1msBAAko2XwF+6tB7eovveyVGFm
C3SF4mlYFcaRp1WJkhNXF9VJQOHeLAWnucJ9Ul95eZGEYxOr7/OMccrQPCORKr0MvLjeEAeuLG1f
5Q8EQSXC0I93usvlanJYv8MZleeLRlbT/pglSSLssl3n7TmQFh3Ysmd7uEEWvqeydfsqeVM0bptF
noLakKL3mgs+GJFVQ3xFKh5fuX3rRpoHzXrhvWrYoUojPMjLas4fAQIv1q6UOmpmcuHpjOXrikPs
x5aMU73SBWRqF4viwnN4kkQTTpqLRfA2V74kroVLBG4cuyNVvKpsUBxbNUA+PPeYm5tj6RdwV1Cp
1Qf+orEI55GL6tsgfx5ZzyNfp100Fv6i5urhedqF9WH4z9M23PyNzw7+sNl9l0IZrR9Qn4LJ/4jQ
W6pRMqYFFAmMRYQxo3AfOlWQoSNI0ykO8v1CVr7Ewq+TKTIT5IRiEX9QTIKYsfBZfVEa5jkWzTf1
ZcqFXKYMSv8sc718rRM7HjXxSldYmbXHcr9wpt4bj+nCZmUi16pHUHMHTt0Vb3JAbVvBoEpsM2E9
Hp/FL7NgQJFEXef+yqhVWQetBcSkrQ84MVUeLd2laZxM7nO1WggE15aHd8pvauMsiVHA90620mUJ
0y2s565sNTgg5sm1bDJz2hTFuC4hZocCrc6cLryl8QFZgIKuWSfo2aFEY31CYxu/8N4UY25fZlh4
vPT57m/MHfmQ/DPkQ3U7pF+Q/4OF8j5eVCg+JT4vrfNb2qQrC9gF1C7UQRVh0w7R4iPefEnQ8eEY
fF8YuihBdfEpY+5VUTpNL/oLbxk5QV3SsXsASzLPOnup57l+nv/5R3XCfjDYBOmQNxf53HTsMkak
On+OGebAAVLwN44K8vS8TA6kdcMB1uUitZl/xZ1ORQ2BskwluX9VTDTZ08qtxCId8OBfzQOIBDuw
sABxhQFQaJA18x3VHNs4PG0jODNmu5Aqr9rIzbDZolkay9+lC/L+Jl2Q90WKZuUPYzFU1txAPVp+
MpXDDzm6+XmM4uK5cVT3OJUpPllYi7ANsu4kcesfORRxnGfInaIBauXhTXJTtOvEU1E3R45J16Th
6I7+WTWids+gemDlN1J9b5gT1jL27qZJRkpVZiOHNo7AucRXXeXFVzgdVlxZ52xhDXowEMiWMZTx
JeDj2t5dcdsW69jRXehjw88qwoMzNvdKX0HFKp2ykzfBkHJyWjlTuKi98ZdJWlt07wSAFU7CQw4E
G1qSad/VFaAbKURzSWnOoYLnwY5suBs7U6wZ9qEYpSzHO9maM9oG/SVUE/2NIWRQvfxT2AuoGCIE
ER/qijGkMB8wsLaXQY2qafhtqAHpR6IYoOIX7u39U4jTLoyfyxJKasgPr4NL7ClB3RXAts02ZVBh
uJBL05XXtJiqy4VwNewbwphcL2SMC/9UJf7FQrWy6K46LX+kWdXu3c4pj4Ctkmecaxydlel7Z79g
WM9YVRbweB13UNX2puctKBZv5ariUAyc7ZYgLOcQKaclFMYscZf5meQjzyPLyjVce/mnXmauFnB/
aaAy71x1dXlcKAlLsMo8RlfPtwFJTd/0DVRxhh0EqDuSDF609HI6BNfVWB/6GadZ+GRMyY5bGVxD
5eZHvtcjCIcSXYc9Rkr+XSTnz7diEDJCUflcLE4Yhjp2uH9GlP8XZV/WHKmudPuLiACBELxS8+Sy
y3O/EO0eQAiBmBG//luo+nR1e+97TtwXgkyl8FRIysy1lgPP9VDf/PuYHVSkaXXjlx+NHoJlEcf1
rpXdXQZ8p47GIh1PSVmPJ3NXiqLZ+XVzh3yuoXsTPJtyiDMdhe4lt3N2CksutyoM031rDfLEsgkg
okKOj9hZgFbhXH5lcjyITjU4YOUBQOKCfGdaZ1Fh0zuAWNQJRfwCFa5Ao6+EE0k12QCZ+rku7gsm
opBNm07GJEp7IvgPAurWstCpXEzz1nO7+ClvjsF8ufn6AlgtB31tBmLGKsTxrr2Uvb8r4noryei+
ullaLrXyAD3OLfe19YNjTEJ16XI9XLI2PmAJFC+KnRmbxBHfijiaO3MJploDw9W3h7LJna3x1WGP
DhFJ7M01bUbj6SlXgNXdEm2Tm99Mk1ibvPt3rHGZCN9Sq5j27a5RiT7cLlOv9EHmcitlS7aumwDq
dxu92ixFw8oHZIdmg3ee/GHZFbI6ubNlXC12nYPdjidjYY355e9Lm691Zg+Lm8+EoIfzxel0sxlQ
460/MkAVVkM7+ju38JF+KZ28S7dwgaDg+lBqWbw6QPoZfxnH5U6nWbZCZS59d8sGtSjfCc8eYCYP
jtc++7OfokCyFuEYbwqLFWgi6XQaorgaHX3ox8F/LNySP7fl2hSevMYxhqkfeWmQziPGyOewpP8j
LOFrQBzT1X8/Lbj23/yL+ZXC2siIzwKCk4Pvz6/cH62C0R0KFRaT+yFTvC/Ms4OjuVggJ6wrnbfR
zeelre4jgkL4NabIc/uIN4/+nmViP5kmntq6iHKJH4lV7WNqTXoP8gUKo/NFU3vheTiJ3Fw+b+xI
V6TYVqT0rmGAYIm1b4PrYXzuIJwlrcJqDbTGuFBjI3fOWIVPlW/ZK99V6OjOpgIIcCvaIEXaATPT
BfqBpWojY3agpJ172zsZCwDi8imh14nGI/1+G2cZu09C/i2zZXGQPorOII3EkWmB6TkB+eSzZ5/4
O+7msyg619de26d5nRvoAx2IiCYree+EFC9N31srh6TYUnQSn/zJ7pc5FfY7eAQ72+n873+HCobd
x5tDKYBfSz6OwyaoU4bOS5/eBfOlslHOte10kfI8BcukknZkRo09BOMdkj1vZ9UEfAnjC3ua3tWW
aBduqgug7n/PqyzCNnkAHECVpvnZndovE9iXL5mPY5onURwzZq0GbwNMebEyZkNyvnKDId5cg/M4
XZC8rw/GTKzqjdG0O/tJ7bykolmAjPSjizs0E6lLHzWt+En5zpvZxYwLvbkD8lt+ZmXIjonwLp4u
0ec0CZkDfFekHNSSbpnaLS0zo6RCQelTvmbFdrkbHR7swynG6tN2OttX3Nuloy2jjARouevm4M6X
RKoGDUPcTaUosdqFy5vL3JkwE2FMc7Fb1hziGJBPdN15lCVdAEwVc1dlyfmbX5Y64pOeTmJI4pdQ
n1PW8zc7pvFhiosCGDiYJJTekvm23BmzbItDXzjxJauz97jxvwpHs2Xix+M+TEv53Kb5oc57/cX4
+ewnnv2vfoaa+p5b7hSZdujoh2JlTNMTNd1QM3Brm9583dRu1WTvrMZ2T7GdAipPhI2mN8zbJfxt
xjaVEa08vjGjwP0CoGFu64pkp4nvYqAoT1mYVatk9IqVO7nBaUQaHiXDUL2jcDAteOqD8IXK5LPq
gFUcefXuCcvbZCRv181kq/eKeCeOnf0x8IA3NtOnOezTdNlZS+PHUclbUZ4deRVYf8Af3FJlUSaZ
uzfwB5wEnDPwtvg7ACChC9Yu6IRTYtAl4sy6Zz7GLIiQlSM5QLNxOXKrXvUZGljGR30HHQz2HHbl
X2EFfRMDMp8oVVb44OnLhOJeuXDCwloKApg9dTtA9cMqngerGfsQ9/75v+8QDv3UzsPeALwkSHg2
4I4+RVb59w7BpFVUfdGrLyoGWl3i/HUAArOogblzcL3e+zGlh54pe0EAjl1QM3QNMEPXS03VJht4
HqH5WW16WeTXQrSazQCfzZVJueLSVxuwBPKVScj8vvw1mvWyfAAFaW3wCwbPYO66pnuuWcd3N/8N
CjH8Z9DEG0zELSy0h+dsai4lKYD3F/xZZOOK9XJ6I06Od4pLCyWuWr+FwwSaIGq8dyIcrmHWxPqT
HC2yMAcenC7sdUwdfu2PGd/tJPSpo3EL/nSc+mTenox9il+7GLeHkrE/tm4WnMOxvTN9ScmHB8cS
w6tX02rlZXl7DC0RHq1EpyvLyuRb49Z3vEGBvzMF4iJpk0uMvTRyVFudPYqz70DsPXZt/eY2VG4b
XaNfMJsmjADKdFROX0RlrCuUtUd5f/ssJ1o+g6hk768fZtdX4xb8wSoyIebSzh/81C+fu6G09zf/
LdY88/rSWLS8Pi8rNV80U1ovkKSKCyrRznJsaLhSIc0u5kIk/zJJTx+MFQ9OcB+LN2OYOSmLyQ40
EpD65jn/9pyxEPb/OGJR8vmIRUC8DVGVAcjInctyn7IWMYpGxmmpvrQpkXvU5dJT7oXJaWy0XAgk
H0va0KJZGue/DZuBVtH3pvHUwSSabXju/KS/GEPUIBeSOEg3xrTGzjnZ8Xi5JrlC2D+qkiXHvg7o
VjuUL+JxpMMyC7tk6VaqXA619rdV1r2CQjmuSp4CwDNN4Zl6g8NQP3Rfg8LL9sbnz+WCTFvoxcXV
xliT9roZawds09ArrIBl2XhREYfeQ5BOK/NNSYLKgy38dGWy5bjs0gc0shd+mQyPJqL2cjRwirzc
GbNifrAf5kKPMR0XRN9K8AE8v6k4KvAXWpyW7nyl9d1UtagzOqk9rJLOahdp0BX+0gw1lv0lVIG3
1WEyLZIkSbelBrswGUfnkrKmX04o7lwSofvlON9ls6+MA3KyzLGdCSfEHsnRSs/Te5oStE3mSzP3
l4wfSd+9sSZug4uXhYfAF+x+svp3s3Q0ZTKte2XJjVMPyaFrM3+XFvFDm4/NyUDWWlKIXRrWMZqV
WNLNBSzCByFYczLWLcJA3sys388wETwZdeTijY9u66JZ7IjTpKc2/v7JbUzWk/SEUpUxbkumWR/N
WNx9vy2W5q7yTn0TgJ48b1YqyMTRRa9uj7wRYJiMDifbKQGWCfIR9b6U45dKs5cu9XqQCaryayXb
+zD34p9++9EXGowky1GrEgjC703rfCn8sHhPhJ+Af526e0WQUBPLZSdNMnbKWMtOnDblrnDEA7hV
7rRMZ58ZKIJHP8UZsLetOQEfk2xR9CTZ3EpzY5Gvy7A/4VPwECSp9+33TZ5kV0/2n5t5qHXY2Up7
cfDtPDhZadNN0VCjtNhRq0YqAmfoAMG5rNpYrYuB8QeeUbpX9ggeUdeCZdV4NFlatgjX5nCA1ad+
yPQ5t4JNBRDb8bb+Mfw21jjvycV16eubS5sG1oo5gFkOXORPiH9zYq/76DjIF72DZg/1wmbPbOWu
qho9JAZWrYkoO4cv27oWJwnKyJ0feyAIVozsrKDEpjtzHdRMkKjnizFvl7qyN4Obp7ubC7ymYeMC
vj69OHXTbVDwXqH4lt4RdCPvR3Sy7wMLBCNnnNimZ54VR2WQ9WswmOyFGfbmQD6mGTKPBI3MKtsE
PA8jt3fDTZbXoGLIojjmonXWHWgtDz3IcYuGxuy1YvTbONHihwKDl4WA8UVTordWVY8fwgKWgnTg
NWsUxaOgL+tHkMaikBD/IW+C6rHMOr6yOyHWZtDlLTvHVrg2g8aVOIUFHqNSO2Nadj4caEKR4A+i
VajT5M955uanqVLFUlHgcddVY8sVl2iHpDmaKzY0aXBMm2+N01zEPHy9swktI1Wg+XKLMSaWW38T
gMy7B9+JsGj0ar5PefY2lmN4jisZnvv5riLcWthC6ZUZGEQ5buM6AdVJTmwhYo5lJRj1GyHonI3s
VfUkPiSjAikVJZ5Ketn0MhW2jQ8uyS7mkljPXVzF4IdzcWlpMR4cXX+5jbu1F6wGNZKl8RG7+RqU
Y4aDAgPAbJOD7qmHRH1tqfSX0EsqQa+12Z3j6GGBT4r89i8RKrGd9aC8Nxfp2SVB/dNFkvFsrIwm
f1jzGE4aaDnPkaVjrW7WPKZ9X/yQKOIecrBq7ztg5q7vW5Wj6D+iEno9rhvgcdH0h9gDYC9W8k63
jvVCg2ZR11P/FFtNf7EdcIDz0nrxwJ85Vm7uRMMclamBbbIKDB0zmmdps0wbBXSxAoTAPJqUeX7v
tN0fyUE/9OWmjrNf30GWuBLkZJFFjQjc4ziRSyfZlOMvw/NV76PV6wxBczEX9EvvRlXSVRs3Z2qA
KzVIYcjCWxTvZzzM1ZlrWm56glZqnGTYwnwLuRkRxb1y+wJQWGs4Z+nOeG7uW2jqUHlvBnLpjHOo
zaxwA80F6m15aZMVauRNBHRp/qMBuMwp4x9MBhwdgrZ9pnkIyL7TTcdROc6BWdHYLXBItJZXME/O
96E/9c92wup9nwR/+L3RzU7lVH7IRLoXbD4LO3fDJ1NpKYN4EfJBXYyVxezN6eP4WpchKIIu+q4q
92awT9pwiUZcvjEmd/12k3FGluZpvq71nhELlLggbta9U2YoaYboFcc1PdoeOis1c/wIjOv0A+/e
Q++I5NlzsYEpIt21zcvqpOcOF7LpTQPVjO/gv0LQQeTdYzwl1qZLtd4ChdRf8inoIhOSCVRbgAL5
kg8W/iJ9CvAakf3/qIF7/3KYZDZjEOPxsGG4zqdszAWuM3FClX/hXER+X3VgiFvNRbRE7FUDijJQ
S+3F+NQsHiGqvNsY0wxMLvs8CwTerS7D1nqkfg/Fk0UwhlJEXne7AbZCPrg2+IGoRgESwNy2OZhL
LGm1Lqn9dbKs5lAkbFQRYaQ52PPFhBjTK1rMM7e3yX/MMc8ZdQ3Rpt+soPvStAb+gkIbcMfVf20Z
EIZ9COwf4KCBTP3H76up7SYdpDu8k76Qa5k44IrN5wlnvpg7lebY1rndXmrOsp3x8flQMVQUA+gD
NBtmuRAbmZ2d4MFJEpcdRQ/yb1wmSEZ95/zpric5ufrG33f//3EDqdctTaaN6VNSAIKj1ENhzaTF
xky8TBxMY9KYwhuzP0wzegu+zW3LPgAL/a/gm5k0IG6nuRUv7NFhx6Asy3OgxVbO6A5zQb3eXcjQ
dTcowKaP+RQWZ2hLLTxiVx+10FYEjHL7AJ4G2SqBJDINPIG8wHWjbOz97yKOGvy1v/uisyKZj9le
OViSfdWoKBjz4i3RWPKtdHQ2xixG9mSVrHgoCJpxQOfduaEr33heNtvU6kA1MGY2TZE/xPoE0qZ+
cYsfmZyKtyEvioPrBfMnG48G04Avy8BuwJzFqPYsKEUUNQCj9oh0At+BeZgtebI238HV9MKnMugh
XhgW1aXp6Z1MUrqiNOO7DsC6ZT0yipaGiu95NmNkRcU/8HK886B0H107c3c+d9J1Q7P6S8A+rJal
H58mxp3z+t8//8T/m7EJJhvzfcKABaFGZMmAo/6o708uVk0r9OWLP+Is8gJupbdu0szX6yRfdn0X
HyzfjQ9pXz2kSeJtjGX86KyxOrrZYNOg8g4Y2HYYPLnTYM5GReqVcsFI50Qsnpqd29PxUlW+ui/9
bpHUub4YV1GO/bq3inZpTDPgkfDRrzsABudJDOScY5NOz8YylzF2FMhdqKr0gPyuMgLeEpsatim7
eFqNGaCSOGSmi9oGS5sCjPA6cqASAqmfgaRLdlUGtZK072k7w6GmBfFYsDQv8fWVN68yb8uN59WH
pLMJ9D8SaE+EU3P20PS6XpTwSOTlNP9jIJ1DzAw2zzDBhfI/HDf2wZ9R4Mf1SYfmVCiqQ/v7rjYj
xkajNwgWQcC+jSoE4HsOtEb7rrX9+091AGPefFC0mIBiOxpPie3odCsZtCSp0GWLvSgNinQPBoj1
kmTxFw9r/9lYXXvOvTJ4liSWDzZLz2g7WS+kS8cD5Pmg4EM76wUkJb7xUWptBqBTLyDgFBes1dlD
gz9IKmz6aGW4VOlQRqHKqoPxSRVuylbqTZyp/mDFVnewSj2rFpFAQbvkP7a5u8UEc7QxkfbdpSgy
k94Zt9ckLkXxYp/G6tnAKAxwwtx5aVdBvSoE0lwrJHsJSsm3OFqCAdZY2YTjgeOdHU7pwq9xgoJ8
h3c2F7tN6Lnw1MOM6N3rmnIWtb2ITzXUAj6FZRWEIK7sOHuKvYNo6vRsLsVYi7tA3xsD1UCUnVFZ
fik7Mu2KaZBQtJpjGZ+bT56Dsu1shvgwHYI2O2HFyS5jA62NcsjvjQWFKIn+BZ9Xo+xiLjJHi2sC
vwrHi//4PJXiLK+ChRR9eipq/b2Je2B4fRUYC4IN7nNmTX9Y6LldrUYSArRv/MdYD1LUEqVXuUyU
P+1pmtl7c9cO43S9Mz7wMCFbM+QA6Hd5tWc0UHu3dGK021hX5NH13vHAU5RZDkU19Lx3QaX1bpRQ
YSNBDD6epeO7bpDTykKr81JKxZdekbbPBa1YFA/oW4w9/5Ehn/xGCwcf57EFA4BDJKznSDqauo6Y
SGQCekd3lJUVfPhp8zP22+CtCMsw8pQjn0uwxJZxADLSf19Q/8HcDVwgqpA8YlEFDR7Dn9CkAnoD
xVA17BlidZA1mgFEg+qqRT5k+d6Ur0cLTFWIvuR7s/WaUcmbX6O2k/8avc01o4SOu46U6uHf5pvH
mQkpAcKY1jXRh6IagWtp0yL6xAjwO0DukQz3JLoWsYIsHI4e4dCM4d3wrOq4XiShPzx7SNo7gF0t
i5w9j6vXKeDTfmTl3JGFiUqhvYKcjMYiCdNPGKD0VVudIK8BFS1aLipd5ZuOtiG03VJ/C+5PtaE9
8Z+7iV5MIqjbKYWIEG8es4HSbZPY1SaB1Mqz1bsXDqrUNqGpt3XHam83ZfFOLUDzIRDonDy3IIc0
hOBPCMmtF9n4L6bK/TsUKgS/QiHe51xDg3B8LQdlLcGYZCcvAC0ZomfgTmVlBy2JFGe6TifBiaAF
e3LbIfggcrr4eCk/bLf6wdLRf3eV7KJQxtMrWGugREKk7nlkIGHIkHSP0GrTy6pDkcK22n4VVKl3
LgqrXwMYnN7FtbI3Y+e1R3/w2JZYYwjtEyb3rlWOOwYZokNQVeVW+yADhrzkm25U7E5l1Fr5gZ7u
CWDBaAEO3aXIIAqU8aB9amqCXJ4UwwsWLiiGydF548zKgZoYrC9smt7wk9TfvMA9saliP+gg115X
pvsETZttNeDH6b0iP+tSVw+Fqj7GzHXencSzl00CeRvRgAjpQBvR+OXYsk0NbNt6TJj9niYUamlB
+jR05xEv924KdbZVoEqDKdVAjKPpxTev6qIUGiw/dBUk0GDo1DOP82RNqOUe2qpITkFC5Sq3q+RV
DP7LEE7dD0tk666jHiQ/MrLVyGkWpSu6iyxjd+12dn9gQLNiQUzUuqtT9djIDMtl6soPWk1rR9Xt
QZQ8XzChggMa/+x6MaaPbhzOIBQyd/OAwxxolZlbW2a4NUHX23Ce7rZTcRD8j8eY4IC3w4LZZb4j
VtgsxwESjLHNyb6DQt06AWrxCYDHAhuOV/xw0/dhSqdvBTbmxVgX9gOppmJrZV6w9ayE3FtpgFev
YtVHk9QLM6cIgp8dsctnJT2x7vDRO1AXzGzLKRggvOmIcnRtY1vM5B6r4SM3p4/54s6nFOOvu+kR
yM9frpsfXclHYw0xASki5831Gf9Pn3mI+Qpjn79JFzABnwd0CbJQ8tT1VQNhk+CeWFn6ZFw+bfcN
mslne3ZBjEmCQMntjRnMaCABJ0MzwJgh0ajH+RuP2VmzaMZ+BXrdnZtP7dlvrfaxTfkhyQXKWE6f
byuHuqt+rmqBOg3xPBI258p1u0fSJX+EdRpISxm+uoLprUKZToZQC4xIFdTHEdpK14sxpdD4+1Fa
LFE+cu9jp0zuM74HNRf1SuOyBvrFtcP2l2/y8aIDBlCtzChOGerw3/cT1Bn+xrQFIIwEQHmitYqX
03HsTwCcyi3kVGYFeUb/E82YNdZatR+mYOOj7vZQzRv5FIYb0DZ/WfPYzZrHTGQ7b+vjX5H/nGci
m/mZv7/C73lcWPVmqItZDSxGOyXuBrRXwqPd9MBMBr6+Mx5z0QBFbawMCoqfBho/RxZgCsVBIO1l
WBf7VFAwGeaWG17w8o7W8dZY5uI1nG6wUNTQyUsHAQRi0C36MNCbtHAWE3BL4AB24ZlpHu+5mz3w
IgvPxmXuLI52TZdMFnaM/wygulWvC5nouyxsVp6cyH0yn1q1rNTSF1YF2ElBH1Mnsw84P4hIS/JR
o877xJ3gx9SS9Ll2+mGti9jZO7Ggdx40VIEYTpqdKodwhWoU2FstvTAl1SOkPzdC+uWrXwzZkXao
DRpzBF4RqxZt1/VYqFc9EWhDOnu/VN2dlRdyiZoUAf6+9PGaD7S8S+rV5EAGK28sa4ejRLvqJUiw
Gz1NXykph0iLvl2hMh08d4pcXDRbv8keLZSxBCUE0CB/m7vopP9LBKqb5bKNHbIBkcdZT6pFU4NI
eUIOrFZS2fIFe9l3EEXiH4S8d23X3OdgFnvbmNUJUidFUb3J6f2Ql84+Q6VkBdIFfbOVtU5HKr85
Vv4rAt+9vZ9JZyuIUTWnRnlQd5MCR/AZ8ouSerfIa+TKRAHkAswpt4LhcIXIxWmXHLkej6OdVAlK
BDxqoXGGQ19GodwxkJ+J492hzCw+oNEloh5Q2NdAVcUCh1LxpHvuLGP8MPc5D9t1Aej4iaZSb8cW
UBbN+/QQj7SELGMZnFBuzNdZDUkA/MUgyuCioawTCYksnMGnk1tpcCNI6e4S29JvYsQeoMYQNfO4
Po3gH0TG78XNBCHVEWHzwjVWkID6HWaLikbtvIJZusDTWvorTAhQvEX4E1u7ePXwK4SIQv2eQO5g
lftBemyzqr7LHREvEhD0PhwojyS2/43bdrmYWhECGRWS/fw/EPDNkuoVkqB30hf+N5nnPwprqJ9Y
Van/dfSln5gFWKpCx/WIg3KaTT3Q3f5GgrSjcFjelfoZaJ3wUnsvgdth4YVcxp72IRgDuajeJc9U
BG207twPlfswEgfSGvBDFXDV6wGalXWwcNUodiYRMSZv6J+mGYUI2KHi6iGcgvwYO3xYp/WoLnkt
6sWIase7K6cHbnC5YbBTlFU/G199dXUevFqgeC7k4Mgdmj8/27axD5bdoHnTKf0lZcWlgWLQYz37
U4Dxl4nn6i/9scri8jzYKL2bjL4Uk70epjKBOCF2VlMXQINrPHGi6M7PmdduaAl5zYq62YblPU6W
II6jVxkU9a9iOhucJdDS/ZFlRYIDkj0OR2PHSTkck5F26EqM2ecBE+IrH1NMIGSXx5UMxufW8+8N
ktBgD8Fyz4+zywJp4CFVLIfERDAsQb60TwFrqxWz52TItqHTGPLxe8vBXCUJ/cmC6pLFgfUGQQEK
KcbauYcYMsP676AW93s6j4EZM9Pxm7tO92ni/ax5f5lcnZw7Lx62jI/FuQGtICoTv3ira96uA+bL
jVU3xRtkyN672BvueTXxxxC0WePWYRFsIZ4AiZ95UqGR/XkEMtdearevvNx6bizfwlL5B3SJ64Ux
R0s/gn9zzmZBoKKO71hGq6dkaPPD4Lj90viTIjkDVFc9ua1eFuHkRHauIIjc4giOk/wR4PE/Lzef
zdphBXkzNzIhtwFjAik6rMBZYstiaPRyJDJ/CKsiXOG4YWOj5P0GEpPVMYG0407gWLiXQC4cXLyg
WzfrOmiESGdtJ30A+PIkV1pm4yXPQ8gdB0XzLNoyjkbH6d4gIyYimWn3K4nnHrAqf9SqWWsRx2k0
UWhvA4sauTqOOpHwJLJLNGFmSewu4Y9uPxUZpL49HFfn/tnYoC8Qd+LBnq0y4PsY69uDGUNH5zrm
zqT432OmJ/fPeaGo02U/FOTKHgg97gNUGqZbg8AEN9bdlyoFOWvmSLcJs9bekCtAXfGJ7B5DO9nh
GJ/8BFNxB6ly/o5aiIOFYhR3eZi7exvSNmuZEfYY1Ohic0iz/Mj8Bd5+9r12KjuaSGFdAmcqNy0O
A/sxgVxSUuG8WZFcQy02OfAwb0+NLdwNQyUvQuEz+QnIqSw896el2vcSzeVX1gm1rIJuOrtM6e3k
ErVz485bCyuHZGWW83WeNs7BrR1+stsqXwH0JV4h4vcCHYDuB1Au60546VctoNuhfJ3egxiBlaYq
0m1S9+4DS0WKtJjQDzZ8wZEZdIO8cIcTNzQFf1TDYe5PDjNfwQwAEfTrznP0CH2DcopsTf37fmjf
axWOb32g9ZoVUMb1ZiBW63hLu7PCJ50P1RG8Jr6wW4+/dWUGuBo+HltjhlN96ppkuNRx2z4MpXgk
c1RYuvkWyo4QpZlNFO9Q+bTSbwUdujv0E/CrUCAj3UBSE9cMnWaOWv5vsJXu+qUFyamzcbEC0uF1
nm7QK3APuRhBuEhYuPFUg5XBzq1l43Tdk4AEbWTX/fClTdRDhk9HEilrJYQo06jI1EG7ffLRTg6I
/Qn3nu3p7nowsMQ3LNQvkEh2X1XrTNtOFunKmGHYdwsL0siH6yh+rAFKzHf//Zzu/2Pv810XBWIC
BD/k//7B8HaGCRRpv7KehrBwgG1y3YWupv5sD1LsG8jzr0GXLJ/iEscSj0j2XQEXmLR4iW+xGrzG
nRZ3OBYgnKviSVVpjn9p4Pq3cGlDkco8OgfBdX+NnR8NfU9o1cQtWVyJ2sXUAVKf54cWFd8fdevs
x64UX9qm9xa8zYp7T9RkWyLv2Calk90nYI0ufKtMvkgwshMcys2kfoCgZDkCpwFx5ojMK4Gikj+x
JIvI3J1PIXj1JAY0f+cVxIz9trSAVvlv6/c8oFzY/5CVAWTuc6IExokLDQMbcDob0iqfYHQo38Qe
4ITsyUVrdyk6LdRrTuMIEDOxAVCsOQT2AG6mua07tCPb+XIdKTwNtXZj5w06kZMOFomkQJL608ng
XAwcxtx9wsR8MoeBaqhHtL63BVkK2kBd3+MA3geP+HcZOHQGfXdwrIodW+H3qwbSGs+QKkmgaItf
uFRHiDHQ72aStDgmsaxb2y5yfjOpEQleyzRwn1mucNTPz4So9Hs3DKuANHhLqmRW2AUYBuy+r6z1
p7fQaZsFuCz0YmsBWqzg/qnNPGsL/qG9E7ZITxRwAcjKD9Y+TL0X/IsE6IUCZHNEiS48AB+arS05
DU8FOHHYKwf9A8rGWevhAwI8HvAeffY8CIiM8rD+NQmFcH6dhLS1+j1JG6RADamuOif8Oimbv9Kc
Nl2/Ukys4cmOfbRIAADa9F4oV1BiTfnL1CZfHRo4x8EV2X5SWYjDLqqMTYyzbDP+H23ntRw5jqXh
J2IEvblNpjeSUlKVSn3DKEvvPZ9+PyLVRY1murcnNvaGQQAHIJXKJIGD3wz+Xp9zkKUm5yujHJ1b
DhJ5KZRfw+lTkRjrXga/KUmK+aXoftUzzr1pm2FbkU/Z20ZkzdWlFuUPvh5/Sa3UQx4Nrm5dqy/I
GHp3okocRNFJky2J9+j8oV6vVdVtkb7fZONj3GrjKZgFENkBgUw8ny0HURf7XbGPM+SEdbtj3SY/
ZfEMOE4846zMGWR0bbOVamfmWe1M9ZNoHVvZOFfOk18N9UFNY+0lnpwtm3TmkzxYwbUK+qdkJoHl
eu3slTQ2cQ/BC0Fq0QPKiyrb9+Tf1+JXq9hjtndGu70VRWtqFgdPGXdG0fwy5qXZAFB/SxrHpIqi
FCmXEvzno5f/0EZLOtfOaF3EBDdQtqEll5fbnFe1zWYiO692a5LTTGdi1N16OUI9rQ5AVzNVY5Xp
r5ErCM5FFKRPxhS9r59Y9Q2ZkT7N8UabOq+6ek5GEP5pA8c2boONLu4oTIsDU3973WudvDcng39A
GkyrtGnsC5L0+Sep8TdinTlmbXFIyQ+7fay2T+MQFLvC1qKt2Cj0YhwT0lh3zjEf2UsWPRSyMn4G
ffZ8A8GA9dLWkybJW+bG1jH1Wulidw3LSzwOvhhN/IDBRPuzi4qjmWbGax8PEUBxJ7zHecA7OFJd
70Lf0R+TbFbQB6vyo0HIP65/ZXAdXrP8kWQw5ii/TyTpY837pgz0QrR6H5OVjfUqQ+4TWw5gX+Y9
Iot06/x1ymq2jNRQ8beitYMmWebjN9taZSNrdY9/pwuVoLlLQis+t0Yeor1WW69tWm3qpFG+p3kr
rxwlRsCaSRJAQNPeJmHvfEqb7llEVGnIgjVMPjVFUu5aOwsPStKWj+2cfBMRFsIThdGNl4Jn2rqZ
9Uaq+dDLkGnkIFXWuCOMrOvNiEqsiNyktaJP6RDeaWpSPoiXT06JDsWD+BrPbUup0fx3pd/9PI8v
4t+//R20hf/t7TPDbdj5Udio+3ctJM2QasmXh/F5co6VpPTtIUzBJDmO3q27PDJPghghzvzWYwGk
w3FaR7UngSXrvG2bIfsDOQUePrmJEwYeNrvn8nNsxc7G5FGF6H4TbU0vIys8Q4sFyDiaNW6aHH2i
EsJaiKjRyeTJ+tnSnc+ZHav3oiT7w0rLouc4JGujmJl35Lld4cZjGa8wrn9YAOWwLkKUOp6wI0lh
mN2NjlSSgxiuQdPVkP/aHwZKta8VmTWwC934Emlt6IZV8hCPfn+XR7DQQ9vO7yrH8vaR0teHitVp
yhpyM7Zl9zSo8nROwvYPZVK7p7HMVOxAOn9rOuwqFLzrfjhmvdL47PaxEkn70mu+jRU6cKmeFnwe
vrbuFaf6qvBrz9TCetFH3dtBB852Zlm018AsLglQ3tck1dZiX0lu0CUa+zx4sKLy2ktBdBiG0Dx5
GVwUceD1CUIxL5Fbm3lCM6+q+9WrvG/ZoQlL50uQewhtanJ1sq2xuWdLjFdpG44bzRjKbRV7+n3F
08ntvdLe2j2IghWsbVSb2th6tD35XgMG91UBMLPKixxDC6soWPCM21y2XwIj677Zdpivyr7CPmlq
o51ZyYrLE6B/cUwzXFV60H33ocNXftkHq1Z77jLd+WV00pVF8b5hd349WjAWxlh1m0ZpVn0a2LtY
b5xTPtTD3rSlozfl2UYZYbEndbeSQVe/oFM9bDtwcdvca1mBZ829WoDfqwEdfmvj/sFms/UnW07k
bCx8NbzA3iIX1BwTYDGC7UfAn7TAbJw6aAvJefCD6CoOZSkrJykGwjdXxZJUuWFqY/Vi5Mqlt0b4
B33xZbCLh9LMimdQuc8KSv33iCjJn3JJ+Zz7Cm4+UVFfRqN6gAgApD+NIpZwPyO5zc5y6D868LoP
vpWGOkTsXD9LJKCdzRSY6SvuPMauaOVqK4rSaN7bBctDU+0wXTIbHHukLHvVpShcV3IbnFSnvQDT
tME/oyImGDSBw1mJZlNcBP4uHfu3etEYk8QkXTOHiDJqY39IVp6tO2/8xM5Idl8m0SdmJ/XdOET8
kqZeOeJj0X2WbZ7UQMPTHUmSH7x3+2tqd9plGKy9kegBFlwmksCcXUWjPHr9tRss61jgC8QeIxE9
CgkHJ0SX7FYOZ0ejEdbkyhuyblOQWf7MNKbdAL3ntTYXTc10sEhS2kOGPvM2dIrR7dGhR/7F1LLT
7dTSW5ZJzLhsvEWojX1eULYquUF/V/SBgyT++FCOkXFvp82O1edGd7QfOf4XeHE133rd6B6mJsWx
J7erbRW+ThVA34iVzthG9a9ef+ptq/9Ux4FzLr0J7nCZQKuIW0gkEY90JPy8vdyH6arg5/yQSi1e
QvOZpSsPKQ/9k6gSjV1ep7u+13xXFHGQS+8kpfoWsyWc15bxXMVyd+hrs3JF0Qr9icxb/DWSMvMZ
beH+MW1zN5lLRQ5jE7OFdjPIg3Se5gNosrezJNa6XReYX5eqJWyJdWAUs7XB1X/3tMz6BIr3V+kV
9nEo6+hgt54DJXRI96Gu+Jc+DOtdUGnxHVuJ41YrtPJ+sitr46RIe/S9/+DwZt7naZ6e0CNucDHR
nX0b5vZZQyl1q47ydD/gqrHxAH88tlOM9LTey89FcsUsBtSBPaVXdK2jfadX1SHCwOd+DNuQvFdS
vapedpFLfulxArZAyeo/oqrV8HXS0geNbdc9QCp53xVtjEuDCt2OLOoBS4QIKThpfmX0JeZT2NaZ
LCxUuTJ/2kX6pDCHcGuygg+9Jm0QFyl+6ZDKAp6Fr37HHWIvkT8YWdjuq7G5s/kp7WLV7neDAVZG
trAzKMxAfZGN+ptqptGvzLyA0kRggR/zg8ne86sVaIVbdkr9iNxLuy2TJj/bQ3VyIvYEPV+qH2AY
tW5WsxNQ5oMb5FXyUw5YZjkZcxLT1rMt9ML8NE14OKjgSNaB0ytf9H68kAPBIRChdx7Z21o2y69h
YEyb3pbLI2lK6zGr+59wK3hQsmvPirg2r2ndRictxBnFTrvxLnXm5YthfIuUwoeW0Yx7JWjanekz
RUKy6NqC0v3uAJNbYasyPo6p3oMwr+RtlXXtC+kJNkiICOeJs13m6VXt6xwcQL2XLT85WJNjHnD5
yM/8L2Pc/Brz3tFLZx32s1zVEDn7UQ3Hc1YAxx9Cx3s2dL1+sHADiWGm9lq/0kq2e/2hSS4hAnw7
dpCbjQB3+XyWa7MPy4OAfrUIm4MUsRtErYB+1a29atE0fZblLnuUvZyUaWOcjKpLsIvq+kPbKv5m
spXsFSLGT3ZdhofSgdqRa8GPcH7mGrGzKjqpcEOVPOzoyOahww9iN3Rx9uirvUO+sq2/m06FmGer
/JTYsijl0PpUyvq0wdXq1R6rYp1nmvOQzgcI9v1KjfiieqakYnum1Mp6qqxiE3iV8yACMWzGaynS
ndVSh7Ib/BaDB8s8ighLjMF8sG9j3wZLTGXng2ro+ulllPxgY+dFdpF8EoDwA5k/d1pydiLnDyvW
nEuosb4O6qdJ00JXnVQEax1Y7pV3tBxbuRQQVNwJfW2gJ4jiO0mtHrIuGe+L+RDuszHNtiyOw33B
SmGtm636gtzpV60ahl/sz00glZmosNqupCRd1Y2Tb3py3zwuE386SgkPal0yrgPPkb08StE6KU3l
kxn51t6LpQyRxozfq5J8ATOTrCe7ZsIlF+N58kCPpJphbSNTG9ADivOtLY/WOS/btkNJqX0ycivd
i7rloNT2nyG1rZJXw6gEAs6sSFjXL3bd479p6eHnDlH3dZcaGLA5AUtUsBDguXeRNkERgJAAvgch
yF4t+9UUNpe+0lgCkqF6StlnWkHKHg6iTkk1c9VNWP7B4HqItND6yV4ULgguvqD2o68xSw5V+ass
zX5Pej4ddQmmCY5ZPN3HOTVRSj0TwfiLVIfJay8HANaBA83AZZsEeHAEld4hgKaZbjzYWC6BoTeC
kA1JPLXOcjFkByw++D0UsrQurUlla8/xHkerf/RN/wI32sdKJ5JIsMTtzlOq/Eo+DUqyhJmZpDTQ
xk1mTVBqq09mPkaXgbwGqZCm+hQXuX3nxPoz3x8TnyzYPNDB/2SIW7NazEIFK1nF4dvDBrAgiIuG
qKy9u6b4LgpmEMib3OrjtWVV00OMNNZKU5oBZoI2PdzqUPvYqYkN9mIOEQ2sFtBIkdCAoQbTvdiV
jYwJ8CygNjhWeW7b5O0s0Yp4g2ykgcxXXzfswxJzO+VJxPcqkbstkvnoIhpITkoy1O5UcbyLOPA1
cA4tTCsNbZGLUZm8ANLo2pRSzM+fxyIzWOuqTAPiKHwyB6MyrKuoa+z8qMb1tM8jG5c2HWZXm5js
wg+owckZmirleMeuk/Ygj6Phal7gXwPuejdaY7KXWFqWqj/BRhvnFMI9CNZ1Z8g6r2mQm06BgRy5
sdcOUt8l6H6MWs5GazsWW8cmcVuEsXWsvZq52HymxMjn3CpFWRwafAnLYdx2bYg5oCmzRVHAhOyl
5NWLg/gPzARmRRSp+czzHvPOyPOfwKKEGz2qvHtT5ksRxl9ZXLEBP/tQqa3Bq2UuikPvqKBqDYfs
ALw2mtTBMo9Zv5b6RH3Q6sdQryE2yibSKx4fMJIIKCfLTpUcPFPt4W8os0XtRD5Aj41kHU6SdhWH
MoASyGyr3Sq+/FZXNW3Lho1aHoak0m9xvaLcsaFnnuPccLZFNOPELUU/NiGZFgcN62clMOvHvsZI
FxHcZ93qNk4sS9d5ou61tfKigVg9kyDwbkWjSFM3Gvtom6pFhKluhwNGgfz/DgmmhL3Y/LvtRTnO
AX1/5LcWsmLWh6uBkoY7Osm0w1HNPsWV9DmI8vixhyGpt1X97I9jhXGODempUe4KX6qeHa033A6N
ap6wFHFh8XZKR2rGa7w7IwdUBXXLu8si84cyTdGLn0bVIZQDdoQcP34xYctsdAyt9qIVRgTanYFe
gF6hFZsJVG5j6Um2dfmR9wcwFqoHq4O3GOTmymShebKkCcBgZ2h7Q8OtEhURE8ZUXCPYBHoMHrj5
KSWVgH+FLa/J69M6ysquyHm9S7FlkGIJ0O8EJroRfVWn83eFUrSbW98W0Blve/J8czAzPDy9JpDx
ojXuyP3p41TeisC0eGGNg7wVwVmfsL856MgZzteV/TjbVC2JsVvfYfDWFhvaOxGsdY26rgLbu7Um
Zt2ib5GW+1vfsGfjrWNLSPwJ8RRILjus8Q4znr1hOd19h/T9Ng2n4mzHJ9AnIfZXbqfI/bOkWN1z
Wg2fYVE5l1zPhn3ZQd6UtKG/bxsk6MLOgTskheatrlG+lhN6areqDrGCO53NZk8u0LmNWDEDNA+O
dm/392KMrAoTNE+ycGdng5taWc8UL7TWwKeTk+9D/Ib19j0jOfW1KAJ1BcrDuE89I9pjYXZsmil9
aI34UyvH/gt8ZPWIrwWK1w7OtlXcNFty7eNWtAIeqF32CJ2jaM316inF0OzBD23tc/u1LlN/rwa5
vC56o0IxxKzWNbzVXR2xyYmnBTJIDl63xiYyrD9Pk/lUV9JSdd8FvDvVUwV3zZH0gW88epAwP5v8
eU+ODox3cPzPGt+2q5fkR1GSjF6/j/zxUZSiKUMCNeu/i1LFHw19OyzZbi2Dz1OFdpA9sEcnRo2a
ScO0eqrWkSlp96Mnvx106WBJvX+/VDPhL46J538SQUt9orfKJhjZKf7QkPuRvCo92AJLsAghH8Fa
Bx2z/vflvI4Fo1Epyif48Nuwb8ZXezK99dQAah5xS73IKukusNNrG60X+O9V4IazC4o44Kv0dpZo
hs3PO+MdbuF/IlqV32dJnjqboYNQ8qFBBIvWvpX8d62QfbBfMfuarAS519uodW2vknoCuNdCKibB
Mk7ZEbmwt0PEVOGYzAdxtjQscUvDh7h/ELIMPwGIj1di/KWfKC4xy5X+QciHoZa+f3mXf3m15Q6W
kA/D1/4MzPvQ/OFKyzDLzXwYZgn57z6Pvxzm768kuom7VLqx3LZB+Lj8CaJ+Kf7lJf4yZGn48EH8
90Mtf8aHoZYP7L+62oc7+K/6/v3n8pdD/f2dIu9QMTvUcheBEKZ24fwzFIe/Kb9rYiuKXlliv/W6
lXHqzm+j3Mq3Du+6/ccriEox1Ptef31Hy1WXGJl952mztLwf6f96fRYzLL17PWJ2vlzxNurtOst1
39f+X697u+L7v0RcvYEDYZR9t12uutzVh7ql+PFG/7KLaHh368sQoiWZ/+Uf6kTDP6j7ByH//VBg
6tv1iMPPSo/G+q4dAmtTgYh3RTHoZskAPatB7tAKRstw5dL21pJd5+ouqTH1qyuHGeXcLAKH0QcT
B3jlDEm9Oqo5nk1r0ex3G11PnAuYXxh0oqqbHNxLHWaBhVqoO3XU8FJlU8mF94ftNRl1Ydd2M3MT
vm7C0g3OHpKe4tQYplhyF6M31XrruFQtVnCep0WoHNfJVy+spYOO5LObpWm8Y0+KfJSc5o+gMvd6
mTV3iC1ljxLZl7PhNA+iTURh7R1vHbMa1tDCs0cRpsZYiQUkW44iRPVkpkgZU1NGFQFJkYPh0iNl
tQz0D6+u2t2DZageSdT/cGVnRHlJ9b75mUYGLrP7ywQSa1yZaH9cRBmzycAdEueteWnQf4eYukRI
PhCS92/dRF9xEHHO71GMMg62uQ55VylgtGhVxC6AOBUHsoSIlC7ld0GxbV9AX467d31Anv4Z/q4W
ccXEdgdN7pHpQ8Mf6zfzrlNC606cJXhXdF3WXj7UMyEK18xP+Q596DA0wbmLfdQa/hxDRIhDwfIW
FSiz2y114ixIrG4PDfLnh3oxSFHbp6qYzKNoFFVW0m9TeewPJXh7MJPsE2LkZPARWW5mVs6tXjSK
enG2HIDXmSdRnIQAnji12Uzxquitr+hW66G3DrWqwfMsHbZAADo3jCbVWaGvVz+sSoUkCaZGEt9a
INSk7cxhGzl589D7cvNQKYV1tDr7WVQt9chvPRtpY7PWIFQcUuDIW1P3O3ece4q62zXESEuluI5t
+ePtOqJBLqYvaV7VO0HTFWfoQF3f+LofqLuI8DnF6tZ2OxecXcHeRRYWtEOzdtDlDNjDPcqNpiXo
mpdYikulZHLuSXL1L+eNolWyK8K9puqGU6Oo5sqvu3RdR9obdzqWWscmuwE7ejloRY1YJ9l8UfUu
5CPzWrT7ES7o7IoyxC1Uk7xedBdEbOQLViE6/xinkbPWNYjSdWKbp2AGReAQKf+R5qgDzU4aS0Rg
KgqiwX3qqocPoJ84BXy+FZXW7BYK/9UgAbLOf2OD0DQ6ZabPztGcAeSX8hiyi4pwJbJ44oAge4qv
XNPdRPMKoSc9xzXsht3igFr0G1RPaqTjivo6KxRsw6aK1gFS74ELUjADDpJG695zqmvRj9VV1Clz
XQupG8shcrRbURbNH8YZ5Oi+bj3/0Jl1f+5kozs7PTvEK1GOUKE/2epd3uZDtr41kHwCDzBY7bcA
cxs27tUO/WUfq+/fI7RZ9DbWh7pgHs9T7z5Um3Io7SR1uLa/XULfvVfeXEQrb3LJISjv3jC31w5b
gKdbjCi/63l7yfReKLs+oCcXhh/6uBI7pmkSvvTwwnbZbDYnDsnvs1GYyi1l0dz18a3Hh3pRZAXd
7UD+f6n71p5WJD5hTTmQmFM9lC7LIfPqt6LuN6sWmMhZNIr6W98ONo7rT9W0WbqRVffWXVEq7k3t
VodwCA2qRwxQ18IQELBSbiSrftXGNvWPTWb15yzKWJiGdXmIpqQ8xPjSy4+9Qe5AHuzMFTHVHBgL
qsLogIxu2XUjD3knquxAzV0moz3yILUip66jmugVD9a05zWn3ENmVe/FWYoPqDqF7WWpV7FuO6eq
gXYRoY4MqHalDIWxs7htKH5ULgfSevwloL7XoYSI9a051B2kKn9fTUTX8yWHXGJLhqstNxBUWX3u
av12tXf1WVKCjsEXr5/Uw5SE5Y48tfzktClClTjb/1Cx8wjatP9mN1nvVpD6H7zfsaFmTR9ie+tL
xWWSEj1lX2ELAPv4AFx7TTop8/caek39rbk0QzKSIB3e6nKIVflQ4rAz97h1FuP0wZzUKwN7Vc8t
FTpmylqMaA7BXoR87DKPDbU2RPWdHqI1N8p1olrWYN6DWc82do3QMP8684cZwBNR4vJrYEboehh1
cl9WMd6/mBluDXguzyJWyLX8a6zcTQbbNEAfJLWSVpbCK0lwBmpcDyDDxBRnGLGsoasmWgXbQLRa
NkAH0Sr65i37kLKj6U7leozj6uyTr6rZT4p8PRn4EvzUUhSt5exEJVrTHFeZSgfQVCuo/DrtSvcS
iDpspt6Ls6VhqQvmVhAcys6MYCuIOHHoUWO+NcDd+DGxwzf1PZuoSwdxiQ8jiUuMqJ2gCM3AIni5
djLfFOir+lICa9IsvdiYI3C80ByiV3hQ2MHIrz4fAJuFIVLDfau8loYCyKoYn8a8h58nxQk74b7y
amWyxean7F38ZJIxQOQLO3cXo2ZNVh0G8r3/bFRvUNHGkCT8fZg8HozeNnaK18HMBp+1Qj+sO4dq
6L8ExXTwS7L9jR1Nz3mZu8MsjAZ/Lr9TW2yj/DkK0iJzZxOPGdHqxGrJn8KQolUMCSuvP4vWUJff
DZmNGRvFjGE3+Q+2FBJ2GJwcBL3VPsoIjh9aOzC3mF2Zn6UpvBPv4SUiAfh5KELL2Aa1geiyjjpV
v6omo9yJefIUhdpJtzL3w1wZUiUz8EmWtZMRvbW+1YmWsK7etYwDr5/VbarOhs9ey+uneLZv1JIE
FR29PjZyL/V3v4tsivoXcZgy6wA5uriYEn52DJTva8UOH8XBAeBRxGDxRAltC/VS6s1J63QMYNIx
HXZp23c8ZOkw8ft/tNKkcWf/rV2OFB0mMY18LJrWuoiQUfX6O9OedksH1ZziPU9QWPWiA1Rmw22Q
T7/F3K47xfdFnge3QTTkHe+DkY1PcRcWMHxs2z1jJWLFAdR0sgbb1G/1efhJsgt3wBXhSUrWcoSP
St7W/dPoV6ob9hjfiroBxO0ZVNQPZ9Z7FVVlriMVlMoXa67qQadv48pkFjkXCxZ9j5rxRbSJcD2C
R+qkUHYa2dOPY+q9oh3Snxzf70+jN4BCF6fiwONdkvC1+B3wMar83SJiRNHLG79ciTJSZ+FGNabu
NuYSk+bR6LlLbzGuUY1v93EbQpSL1HqW+8rffQgxa5k3qu98CowKJ5XW0Y92J4VgByeZU3FYyqJd
RIpmC6mst0hRNpfIW5MIZUNidBUfnRERJMYQZ8sl8SaQNPc/Xk1EskYNUB0EmSir9XBvITC4jgYl
3ohi5wTUddpw39mTterRoNh+aPD65EfAfsvhY30+HIMiVU5VViUmdioMMthP6lj0d77qN4CTUmvr
sLK8Impfrbxq6g+iKA5xaz/KehedRamMIuXaGsM6w0DoPp9Lju77V4iZS5cSFY5L2xp7b6yn0HXa
BpUBJ/2qQP8OXTReJn4iKmJ/ovt84UEP+m0dpuCUysoF3tNfK0sOniACgKv0nsRBi8wGBJHhHZO5
zq4Bqk6ThLnLXGS3vr3PfPVY6s5bB7UDwmBgJCiqoKKlG2vqkI2d48HeZucut34t8VADgXeZuNvN
AWVXjq7fBeNeFKemaAGjmaEripKdaI9Z8TmNk7eroYpUkr40rYOWNDGom1wjaWPPvmVoiUb8ZZG/
RmIdx7K5LswNQMRLWT9oEOXQ6ifAmwNElCiKgxaaETia3F9/aFiKeLfo28AwwQh+1hQbn5xR87FK
sdlsGtCxNwA+rpu+nrbswiNdb4fBVQ7tVTQW6b+1ir46ljwiNtFs/0n0h9z/sb+ICBCnvUUsV/h9
fdG4jAEoGC1fQOgOUv9bI0DDK66w0FuZkHcuttRsYGb4CAkY/feqifxjNGOsVyK6NUPLHQNteBCH
BtXUS+HVyNo340NmQvJIIy/diXtCYhpLBqM630o222i1ZAyrWHwcv1vF3aX/oTUhJfaubzv37eeP
LpNjY89etQ/DKYF6ExfVEbgg2lIAYB+HwE3CecN/rsnlyDmaQ/ZLNN2CKq/dJKUdbpY+fp8nq7Hz
38YRDYgZ/z+Os1x7+N/vp+0m2dUMFMrKxNDOea3uukg1Do2nMd9Kuk47jyXDMPVKtHNiatFxgAKM
LaR2FlW9aL3FiPASUs5GaRy4JHMXESnGFkVpwD1iXfoIPjVxOW5EpWi+XVGED5CQNpCvqlVoh/Hb
U7oYwfmsCl0b93hibHC/C3WXpIZ+DMvUALrNM7/xeeVhMUHZEc930U4uZ7Q3Rdk0+7d5jTeEB7J8
0h0/EP/ebhN7O+SNhtbxn3Xy3ID/HcycSr3VZyjvYJY8h+Bg/qVTjeIg+osq0UHh67Pmm4Isytxf
NPRdap9NdZS2UTrA5+iLM1iJ8jwpRnH+T0XRIEJGVK3NaoJa+7/HipGS0P9qmSiiVeZTIWmSK850
QCu3s2yuKxIJ87/frX8fhx+sBCqYZKadbD5oY4miCoxXykIAs/M8TlSJQxV0/jsb7gRoQeJpyLal
/kWxfMhn7C/regrGedA1AMzRkzZXe2kbH0fW0q4oGiXUezSSJADMU/6iKiThyQIhODoHM6O/jTEx
p3mIrODJh6z0wiHmZ6szj8Hhwkzxe9vlhfVYeyZukksRcsih8xE02Um1c2v1ESu7RqZunJEIHx4m
ZFKMUWtPiKCND57OoQ4lVLDLUF1bXcHDa4jM+DzZbx1EL3GwteTWVZRE/8GIo40FlGZd2GVCrrMd
d7kSatcCotWmLciT6YaBpd5c50l64xa5Wd9CRMPIACuU2bJjoY4/W99QjqSGtSuipkc5CuSL0jZ2
6OYvI1yxazM3jW0jXRRz2Dea5YQYaafjMZbUX7dIHbIW6HQ9d8U1l5tJfLS+I2AxBRj2k6hPGqdx
Syw+drehlpsRzeIGIyu53cgyXP6iOLF1yCLVRzCBhZ02ryztUOr2QP3hbUks6VdLpTJO4G7FelGE
g/kmEtH6W8wyxNKw1C3D4PYTrSZ+p3jdD59Job1AqJSem3w0dnmrF/smrZJnlPy+qQAfv/9rwBBi
eFH5pGWEFNAow5PREPISYoByYGprs0zfF/W5KIJFqwheiqL1Q9/cBJ7egLF2+9bQLmkMHmjw7C/g
WxXv6CvIpUPiQeWrKqSRNE2kX8jtahcRXQ/NOq60/pQ3v5Lc0I8BEk8nmKT8q0oJn0qYoXmFiBi1
+JgPJ1JConWcQ8SZOFQ1JKlby8eyGTba0ey+Y2lmwoue48RwokwSqYUKXR6j0Ueu3Y+7FBo0B21S
Amk/lCTsJ94jbmeUmf0rSfT0BBq4IPUZpumpBhHlxpanuKJTbSfOJmzbkLlVZkn6Ba9mWOv9CANw
dkifi6hGjfdO4LWYkDtvrYbcVdcJa4ALBLwXVp35lzaNppWSh95L2wJHUrp8fPHK0Fg5TZ29eBa2
g3nuO7go1NJKMuDsthqMJrYNnKOCO+2Np61HkXcrKkLqARmad8WlVfDq/mnfJPFD1+pZkjcz+1Nr
gcdoVagwV3CsizmrnbB9Bop9ZM/w1PvlRtQNQC6n9a157pJ2ubKp5hF0CF0bR1GrjV1JxR75FHsT
Q9t9VePocw3F4Cp3pXrfp2WyEvVZ2unrVAZG7sygXujPTM2UL95UNkc+gBqnkjR+hd1Wr2rf8e7A
Ak6PhdRcRb2vpuU28XSDxBgXCetm2+rAiRp0Nl/CP7QgGn70k49dAY+1a1c00x73k3Iv66n/yHIQ
DL2ZmT/CP9QG/RMRibzZeDUjZGHeZtboTcJ8wtNxjYRFAgfqt/28qIRqkGzG0UouoPGs+6yUJFfy
Dd5mv8/8jFSpqAt/ny2tt7NoyC9thjhW6JvXgNnrge+idicOkNj1OyPycG3EOXD1oUEUx8i7FkVq
H0TsEoHOO5kwA8xpl/iPiPtlT0qVRBtPBvaf1xDHIqkoXKOzku/NELmTPg5/+LiLbaYqfh9Rz1sk
fxshdKKSKHTTMMBN1JcgfGRIbe5Qt0n5FUlycO/NC446cKy1IaMJdjNRDsTixJqXIaLd8+E3SKFx
ctAMbdfO3CBancTmR5NUl1EqKkgh85rmXbd5bPaAh1NdXZrZalftSPhqpVM8jgATD70tqdthKqTP
ZLBuERqkn1U6IjxkRlCiMvaHlVlvHRfwr2w9KyeUdZtHdBTHO7TP91rGbbtyPuZbY1T7tYgVB01O
viJhp5xEqWzDCU5lt0fPvX5gcel2U8W2pIeZmzDKbWrycLlGdmSqm/GTpWZrQYFGHpXlMHYqa8Fy
tlVLWdmmKV8gKLpJoHTSU+iN4wbV/dyEKYMsrjgEpiwfJWM+gDVPeYpwCrZWV6EUtN9Sno3sFMwt
InzmtP/VaeZjAllBh4X3Wo7DNZyf14h9GezhJAbLeogL2c/Ja7LtYuk5gbvF3a/EK3C09qL+o+un
CMkibTglY6CvJlQ41iJQNCxDiTM/rnfR76E+hMX2veQoaR3ukFxR/4e1L2uOVGei/EVEgNhfa3Xt
Li/tbr8QvV3EvggQ4tfPUeLrci/3m5iIeSFQKiXKZQqkzJPnpKuucFdd55X3bp1jo+lk6bZlXb4S
LMFO08xRON+b0Bl12m+yLsING8wJUgTQpybtarJ14TAtR2MUV+r4T5upx6LCD6WpNx8akrdCLns1
WitKPN4Ioue05Yc8Jod60SaS8pmylnP3zB395/mc3nRsSNLNnNN91Xuboeqfg2QF8suFy8b8JNUw
8HVmoNTTL/9oZrrKuJSI0OVDt6XWu2una5FbfXi304zUIjt5vPuT3dECSe/+dElyDV+9BgRMtWat
pkNVR95aDO20uNnoTPNnnlgVgsaWfNwAvISo138b1wUSRUHkKbMGUloy89dVk330uc3YgXhti2zU
D+glePumcc/z90FNsF6hLBpfwO0vQpZtdiNTUPrIArwPnZvU85sNEd+vUdw2C4tJcy06PNmIXaAW
9g8A6odLDGgxMKzWgjgIRNwUR8cBTyh50SA/HsC+oKnM/xzUiez0liqxEgtK306Jcrc6U9CQgjzz
Iqu98UTtGPI4m0EhlUg2Q/t8dETV9RpPK38eTd2ICVvILCL+Buy1DeKh9KeDzNvOKJV9T4epG/yV
L0W8vtlalNchhWjGi6I0HWyLIdUutXAYHRCtBt9qi5h3OUZgcNTCYdzLbIhRv5LDB3M/WBvQ2RZL
st3mQEwOuCfh+/Mc1OGVVnhiMZaa+lL9+/WAAso30+TI3zuw5viO1Ouwu03ehPgZ1E6Pmy9kd2BQ
AiWMFm0FqWF7tVmFOmvfuYgSKvQQh2yv2oFM5ECH1P9oIlc9EGBldx7461y36X+dS1Xd5zBJrX3A
+ML3XPFAh9SqoHhvRf2brk1XgRSJTaGz6828exiGIrwfCq5jVNCSkTH0VSMT3nMbgSvk4kvrzdtH
Oc59ha3M796369EIU89PNuWM4f2I+anV19ZLUvCXMUv86yix3Gsym++oSaU74eQfUIUmTlTDU6Rh
fE2tAzXIiYOZHrWMzlOi637IDu9omw1ATbUuisGWPaTzVpbAL4dGkA8qkN8udZtKX8pHEBey2/gw
Vlfxa9Sizk/PYaLy6ihxmSLUmS0zKjexyQGyAE7/nhfDuZ1ydSATHWqwOm0his1A5gg3RB7BJZ/C
z3QBHsgMv9k3o5P6UBKG7PYdbSUyesXRKR3A4RitOsuyFrRNIRttS+jsZruN+M1GEzjI+i3MoOrX
HAWggAyBL+wDaRiKRf1da+aHmU4M5a5vhGGVateuy0CROUBccGOgfnLT6gTplNXFBmUG2abR2dRb
r4rZ99ECggYpvWSJOiV//RtMnprUWyPlOPfeYPIEp0eWls9jf+uYp9K92YQ7GdqGiG6higiaRp+m
GkxdkQVG/2Cw3E9Rz14hyFReqLPv2AIkeeypKdrwQTG+JTMvIMRnS9ThjizxPo2VKXalWWcr6nVj
YazjMEUeTV8ggvbxfIF5ytH/7QJIJn64QBKIYAMqU6BeUebSHV2eLdFE2IWahQtAn7LYMs+GPQg8
g2MfqWQl3CT51qCQY2LgP4UQnLORrPJAalFlz6PRXskBAEofZBexfbmNhDwg/9ZY2ASHkfM5nwp3
A3EX3FYuWOvzsQA/jMasDBrscjuQrYTwCuhty+3NHiat3DQASiLOBXGw34ZS0yAwpR6LOl3oRb1P
rB7SBDeT28dtvei1PgUdvKpHoIpO2xQQrE4fbt1kU1PMV5NEIIg6fp9inqdukShGFHpls9Y73g6y
H8R+qAFderfHQCMd7RFEe6t/T1FyOEzig0/VJeM268JvQzxWZ3Als1NrbKgBamjIPHtYjs/2ptiS
nSx01ukxMhPshLXNzRxDUBKcdkiy/jLph/lu9l8mjSGINZQiCfwlQ+WU3lPQBsSNAm87jtnrvEWh
xIk+/Lb/QKHwZ4h+AU+rO4EvY5skHREt/tXX17M1PHmdd0DUO+9nhkauAGgKDqldNAjplO2jyFHA
ZxoTilGKxgePcOM/KQ+V6SCs+QcSdsGzhecnYnhWdJzStj0wG0BI6BfZj/jO5YIbnfnD6C6k86XH
uA17GxNZRnQUcQJp7qxSa0uqpSoq7IoR0X7t8HxeDCBxubRiAJ2HGWP3xYvpVfjgfgBfpFrmAlyO
vlTVChmV9ALo8bjzAmVsmS+qa2CFDXY+qMOyQ9Ata/Iwlcj7cRDs82+DrK41wLbqVNeuBe9BoJi/
c2SoCqhOYAGJ+qDW32RuaX/K2vGcqyD/ntkZKimxensAv2aLGlN4cMO0P7VyOFP87G8e73P8pweK
2IJliSrgVdBnz+ClKO4J6NCvTWS3PrlKtCgA408EqKi46e1HcGzNMIeitgH1hBrGxh7BXtWDb3db
2+WwrCoHatsaCZGWyTwpje9WNKkCWpImJQwFCjv9edLeUv06hWgJoMVYppi+vI/NpjxC2wA7EIiT
zU0SqSfeWAsmxE7AsKKXO2TXpjY1yyNN8T4PmSDoufRTw8LXDPp+D6BHFF6B5CM+Th7LLkIL6fWc
l997DsRUF4avajKjVY6N1uzhduaw4ADphEDabTyRooDqPZ4KOgBxqercQgdk5BTFT29GFzzYkLk0
sHWh0UjaNAsGzgf9Qo69VTVOCK+porgUNbhESde8b9IRgKo/O1rPwF5Cd8SIqM0jsiHEXaw74rR2
jswGD/FpRKiqqIQpHt/iO9L2i82IBDXp3a2iQZlfu+wFSqHFd0T6zGUSqulsAd90RAE7KMLeHMoh
Wbe5ATyfkQZb1fUb1+z8g6ci118hXJJtSlAnAmUEjXnqTgzmHxL8PaAfgl5ljtK7Xc5QxE5/GWDW
axvo/5d+BNPHzQ5unLWTZ/zlL/6etrMkrIBsFOAiq0DvkWctfqU6JkltM4jbBdLGLgTtELsIa2tc
OF7RQTK2sV8EMi9thyAkggNn3vb1glg2wbMCSisDfIfUdDznfw9qLAfgvFKdEKSqQH+rDwZ4KgEv
hH5GN/1r0x0pZMqgCCMBezK9tQK7cW0FzTEVSl25PpSjuxZ1BXZ33aIDAP9OIrDo1Jaw6M1Lj1wx
tUDpCD4OIPsgiRwfbqZ0bIuDHMwvZKKD14fVLjBZN48USct3Zev+hERPfwD3J2SM+jEbIA5a9UsQ
obvIMcka8XZtpB7ypLPZndpOXPwsc9MEXiYbj9gyWetmGuSCsJaWRPUN1uXooTb50BkdwJIG3oLs
eDODvhcAzrrv3wa0AhLbzWReMuZDysjoQh/PZIPhm+vbaK2aOFilma2exMARR3XDKzOB5eJjDfZQ
zzIO1DlJ00RBJYTWqTcA/dMdRKujJfUGeNWcPOV/RWWxenLBBf0IOYCqbdt+WbXGpZHgFiPPykV1
dqNKc0fzsBY/HeFKtaZeJnq5t1DvCjZMfCLgONL7lNV7mpY8gIQEYZ/RPFArKUFEiS1nc6TZELPq
QWLfKNBoedAbdaCH51oDtmETZ88RilmR8EhAEwUl0juJG3lng0b3hKpsPJrbuH5qQI6xMCWU2Sp8
aRECPjHkgsTKjNPxro9LAC50TBXbaWuZJLwBKx6aBau4vQCaITvhpQS+ltpBsY3h+Ku0S61lHhW/
OHIfIgBRU2zMsoEKsE7BGToFF+nUXI4YUDiM3ZlM1OkJENiYoSM35EEdXg8iJxpPttskltsDo1v0
Z7KbwpCQpIFmFur1rWPbN+VdzaNrNBkOqL+I0iouGIisLHCkTlH6vcC7HOQquoeLEKfQgsk2HrSD
F2QEdzPc6XR2BXVlue57pKUgT70KwxdedepyCwEow0FZQJQYdxQ4oI5EOCOEsEW7wgPWvqeOnAnk
vCvrBQQZ+d6vqhIPvpBtnaIPz3UHXYPCTSCoEE3T0mz99KWTQbXwpyL62gTNWUoE5Bfj9Fpjw4dv
tepQQTI0PzOn+OTKrHztDfxrUb+snrEfKFa8zMW1HyoEBBzXOgV8nO5U7Pf7xgwlVHnZH1euRufj
lV19ZYPX51pViLNU+SuS9h+vPPTZp7QuzGVaOsNlSsoNSMzAxj05xtaplPHVlrjPwz5jIMNugzUo
/sMjav6HPfLo1taWqXmfgdBs6Yum/uyK/kWDtjH+H1AbIdM5ZV8NyzBf4sHPVgw/+vs4j4wt6rfT
fZKl4jR26bR2w6l68nkEwmjuWN8gpPH2MSx8DCOK42+9jSDgbx9DTeEfHyNxguqXj9FiYXOysU5e
9iN+z42EfAWSEMUTqGCrq93hsaJbTmjiACxf6avyTCastsQqFHa/pSYN5xOwStTs7HEejrpuXyz1
UBQGoMYcpMj+5CSrwebuY1RZxRVbLQATOvcRegLu4xDrIAxEkA5ka+NYo3411xVIjh+BMCquXvQ2
HJJgyCcmLqIJTm8e+855Owh9lgH+7hkD0KW65SXDhNhKbiNwqntAzgPVHsvcmWCpXJGug2MhuoAU
yHQEGyw09czvZIa6KKRitBfp1JBXOSl1rBvzinVLtEzqGnyYSjrtcdAMKnRg3TBgfQwy6AT0j7tb
B6QR4G2+e6uxXVdddAe5zn5pI362o+RdnoH7CgwTAchQgbOmXnBehztK/BVsghxvAHpZL4rWM3Bg
kpwvokgG2yqxWntFeu+WNkJTIdiSsDuJxdMZ9TKwuC063dt0wM70soPqOkjCLhO3nxix1OqW8swn
orClPt269WlP893z13EQGJ49a7u1UUgGWFgkXbXOOnAo0RJwXg2ScUxq6IToxSKlyukwezudjSpf
pOZvh1AZaq1qrH4l9+5Sx7ABUkjUK4BdqzoPsxeVtDVK/WAnbtosCcFk0eSzPVCaYSyI1Ku23/wt
5vzE8k3iGYbYy6gZ2+nQZQzVIrJPEG6D7dYba7/C7yaAHWi3WOYFP8cWXlxdJ1FpofzxcxhG8Wq0
C7an7I5f3U+TEi+/eUk/1bnFfY4d/NXAP623PSQugsR3VkHJkeDUwqzSFuO1UfiXUlpjYNizUXpt
tA3/mjum/QiWnbWB9w00U9z+aOTYr5FSDcstLOcYRxGR1rGB7EsJaDoXB+rtcnevQFvxEMfcoTnI
PEBa9MgLzEFT2oiDAY+UFYuCVxkUrHr+WKumAf0OgEqNnfDHCsT9IGsJltMI9tllYw/QNIwif9M4
3ltvhm01DSXT38ZrD+r0UWC3dqFJg9qB1u9q/aeImcDcr5zmiD9FzJzlpsvbI/VOOjNOvciOw5mD
3/zWS78manKffRz7N2f6reGplh3loUz8cVl6ofFkxOqPMzWyN5t8P/vNz0ih5T6KdtyKMrMPfAxA
uqNvWuAgHlQ9qkd36OxD3ascqoa4OVvQfdvYvXyw080c/esvU3CBTkMlPXNdez4CRCAxOUyCs4Ni
nbeCJLy9INut429NxBJYs6Bxt267nLxVx6GQ/VuHpefP8cZddYENiS/D4hc6FFX+hPpVH4jHf010
Bl63cAne+HxdkV4mGetUgDbFC0CB9qt3wgF2z71vN7Ot4uR2hcKv3q7gu8Buada4cMlinq9pxM3Z
M4rHWBY7wwDLJqqX0kVTjOmmg8ontOQCtusmszmbOtNr8CI8mD0gBjrTizeteBCIOUFmoYFuq/ag
jkI4Ows1ZPMglBf3KwFxM2VN0RlypN3CyMP6S1cjHemygh+KaKhfoEc221sFlSIIEjnrJmubLzXW
qpZVVQ92GYGtqFBAGmv7oIejAiq+DW8gufoYe/0niFxUK2jvZY/SRLiFzsgmtU1pG539//EzKoQX
ShNc0+PIrWVoT6Db1080dzsNqvvsMK4OygRmmaxZXljLUeKJUnMb+hXrfgIJdggRHgMEeZtWpNaW
hC4m3z67VmU+ZMWY3SeC/SAzeQVJYG5Lx1GftZcZ+lu7AB6mMpxHrDXLg+XiIYB8vPtItorz1Ygi
x6vt2u5jCqHmlQ/U9ZY8aICjEO7UArCPZNMDBg/srXMcIGBxAhBftgZrN38BXLrdRUPL1lyHvnzY
3c79aK+wLXrV/n+zyymH+mwTLfjI+3NWymCTsaFaVyUvnkFjaN9BlzJc8qgrniVvUbTsx/7CCNFM
pwhBiRr0mORs2eDzGQp5ps6sTqeHDCRkMZZOEjpbqyKu2BPrZXKVfifvhswLTIThvG5f42WZL6QV
RzvH3lquEMMP6jAq0F0dCjZ2+9kdsn3Qm4EIFdBTDVhYpno8O0nVv3Qrb3Tki2mIDoJTY76gZlz3
mmHSgAys7oUqaQ1xBZSyULMYoWAWu/IRmenwGvTeicz4dsFQFAPkXmctpgygglZACOaOen1LvUaO
6jZZjv3d7XWL6EiuFgkiJNAC+PAaprft7eUbjWtd1PvBgfo4KbCgc4LMy/yupoEMMegEZEhHB+zu
2ENacjPoLFvRj91DMkWbrufxhUy9GUDvmLc/qI9Mt0E326+DunFqDlYvf5D//+ugpAdaDGwP+Gi9
CBAn9cdLmMaAetRC2s031cYHI8Vq87GMuuqpzKJ/LL3qavw2WQRYTJ5AJ2jPTe/XJvXenBGxEqdb
U2aoOLPyuFmFxi5ydGXxaAfTPVox1RkPf23ZflkuZO41D4CEsKVbcHYNmKU2kJVujyCCG/ZSQCwn
9ANxQXzZXhkATDxPDYQ0VNW034KG74QFvO2iApwb/AQQCi3sb1De4Z895rNlhnTbPOVgaNpHv3yb
Uk4ALPXSfZsSJeXHGPdu0gn52ajYAGpGnCnU4C2gcyA/lwLXpDOpbX/1q+wJNLEhCEuXY1fwDWmD
RQirnDwfFBcNiJPX1Gz7FkLhUOQkpTDSDKsL5p/e7SQt5iGAgZdxlmIteApKyAYvcOJEeP8sINUx
n3zs+h8+JgA/+2FK7E3c2/2KT360S8JQffYhZ93Lqv4krCo95WCIXozQ9fhMbkmSGTtwBENn0/EX
NRvCuzRj0ZajWHGFwmRnncga/+s6n/qVXeXQ/aC26pwetCKOsx4hKgRdUG9a26a/BZbpR+SqeEe8
9QBddRc6e7ffTGSfXGv2J4p7MrkaMDLCjrdqvCM7majz/2r/bX7c4x8+z6/z0+cMCdHxPrdk7iZE
VdvGMjwHN+S/hwFEtor1l77MwPveyACpizL91tp+lK2BbUf8p+1BMqIHzD72lELoJfWhCpPiKf3n
VDfL+3Tz8BSUvt5YQCFcqyE4lavvIlEvQyvIN2Qj7YQezKdnmZsLe2Dgxcar1HZia4fUqDnjxmSQ
OwtXBP3JB8v8c9LYby/gtH5zm2Fk2i3sqv4E1hDvOfvXberGP2b71Y2GV1GMf7GHu9+esDGGAtOl
q11o0tuNf01E4lyB9pSoH8aNXpnHvAOzBXkKx+7uPM8OwJXIsCnR/u2UgOqQt+C6JR9luN6iFUDT
MeRYZh99BbAvux+uYK5m91xG0xG0EffkTdOOIZ5b9pwcMsW4H32gVpzIKO5y6GB+MmukJCI/ik/U
BNXfti265NGAIt1joeyV0jWuWW4zVD2JakHNabLsO5Axm3NvPnIAYcayvKNempJDcONETT2lysHJ
R1OWoNfJ+7g7uXEEWhQjRLCCLxnFTfRBtAVg4pCDO1IspY/rCZp4SbyhppVxeWAmNIuGhpdPMfJG
j04+h1LIoW1A+XwbLkRjLkO/X1udDZXCOA2vY4NSNabVQms5gHbC7wA07gewP/zpIYPu0I541f/m
AeQUwuI65fGXOXzs31djYkMfHmuWgq2BxEFIxbMdHCdNuz+kxoaI9Gfb3A9SfZDsNy1YYN3SsLZu
4yArwcBqijxYc/SpiZTJ3CSEDWFquHRn0w1T8z6I0Drk9W6iFrm+D2QoRzjyGKXUKasufZ4dID/o
PwIa7D/6jH1CGVd7AkmsD8nyJlgjvj2uqbPzjfCkELLqdCeZyjI/V37OwEqL0VnipmuU1LcbGh6Y
wsJOtP02j9aDIKWxBbw/uSeTGQxYVIH4eUufYByC/sChB7ygXpqDIQdXmmy4kknWBiqIpJ/d0UeA
unazd5lnAgDy7ycC6Q9Uv4wHsnRmAdWn6VuUJsOOAnACBLnbqenrOYAnE7s740V7pU66yZCNheh7
yq90g/GsQ9nHr8NFUdcr7jHQN5dZsEvwHgB2N9h1YVM8uSwtnwqsk+wxGy9xY+Med5mzdBkXd9QJ
hPR0Z4MoYUkD3ofjeVWAxFX568Cr0rNtPxJoguEltAKkdwL7DvjuswZJ5VaOyTfQ4H71euj7gGgk
3BUcaox+nluvGEj9NFDVRrByU4BmypVhpmznagi+ZTTqDmlxS0MvxBV5YXcR1W2+CcBaICGD9LnP
EhtspzkyGLlWktJSLtoOZC37YP/VHznDEwtb3u9QujwCwpoBqaAjf7/FAGs/qZd2goTGreNDsLCl
SKAvwapZJniGD0MFLg0ZXaHiFV09C1kWLI/D7QAZ2ys4AhDz91D6JYPwSB4sSq37sf86KddNl3nI
PU0f/jPypZcuXc0O3OopyZfmoCndpoVmn75CMzAEb3uod0cDit70zg7PJQ8yfnG3o2bLzBUHK+xz
gp0Hli1/utGrYnChoB0W3V/dGj0bAZnf3fQ+Zp6N7HRRo3fE7aI0Wz+AUXnIJIATECbbdlOWHaAL
lh8Ky3C2CiiEC5cVYOyVFTz2EULXDXOrLyzhXxIu659NCr27zB/5wh4BgW559bMPmy/K4OWXoilT
SONk/qNi+DHXBs8vEKh4u0pjjR+v4jlJukYerAX98Wtjm2+sMVCalgdgtogj5oMZ2pAzrczfbDRI
U3AEsQWJjTBY54i9PUIkptq7SNlAmMd1HskWi8+ddIYHaeF1ELqQHW4ncGHd/CF9BUijMLFKba32
Oh9ehm6CaGnl3Ltq9Pa2Xqx6wG5srEylSGNP4oJk+wi066/GWTyejLb2TNfOfhRB8KPKzKMJlpPb
ie9ZsyX89+QXnyoN1aeka15pjUyrZVooqwFi8yIyd2SXYXDhdgDsQz596WPIDtzCuxQG1naHQezc
8eINVR4o+amOoVQBqQhrlSDPCMm5dDrbkTCX5OCGn7KucZa8RLF6K+J8KSYz3kyJ65wNIG7ngxUy
fgyFsx6KCOEt6iAXCbmlZYkf2YZsA+r/VqabxBCm68VlkKAL6dxs3FSlwPfXVAYCkELtsWhUn8Ge
60Oi0jX2vW4ytmnC0X+pQV5zcAOo93GtHW0Vk7/sBSj8J98owYRV/6yVbbzqkyCr304s8ONmAoIg
roXsYmnl1qcm6LoV74VzkRa0BbI2KfZIGIDRIZrCdc2gipBaUbnMa5DvxFqertRnfQC0N4A8aJsW
kn7paFrr//YhRzqkKdhOuPa+TUZnvPhall2I7ZZ9pC3nUPHpnhnTkWTIspSpe91HO0zqaxnuFr05
fe/7X+PAhwKW+9F5bSHLsADxEX/kdhRsVACMjQSN4YmlYbLuG2F9qoz+a1GNUDNPwIOHVd130D3b
i1EPMti/gwC+HU8o6EnBrGmYn6ZxnAdBVnUe1FYIaAFuYkRDdkga11jmk0yXiDllhzgaQdJOPV2U
qrdT6poyEwEUt5j29ogEWqnLKisDheCJBeF1aIElxzACg4ZRiPbBcNJ6WdWCv6pCXnwXtV6LQX4d
RND9RMnUPzxwg09+boOHORidS+abGXSfBN/jm61PmbLZWjiB/8hS8ZJE8XbS+SM6yEqFwNZw1I1T
O7eRLs7ccW9RBuqDz3s3D7jaU6szoTjfqXDaEiSoGqFTPrSI6M0IIQ0fAiXL323CAwMFiVKTM/mN
72MJdUTzkd9/zue2WKMHWXcE/wbKU0zfWN0iLINjPoElHZgbHaQpHYACK9cDVZlGR+sDDYqg7bS+
2aY0PFvGa4Nt9z4Jwhq7ZNMY8R3Gq7k5ysK7KFmkqNxNQoQLQJyU6AN1gMkuWthuybcfvLFaXrUq
H043Z9fXxN5Z/fjBDULuyXp0ixZc4C8giAlPoqpde9EhHrAL7eilZiw6K4F9ywrw+41ng4FsdkHN
1bRIk8jA00UVK+CJIGpwez6NLK9BZr2mB1NHdkf1zrnMu2IltTP1RDkycAtTACCYitn5t4cfzV4w
2wLZIsrSNduhp+kRY1aiLpNOTSI+vHWRUVqpA1QfsBl6CGngffDjg1XxFTm6iYXyILv27R1z5Gyb
Z7BVfddCps3hi6IuIDdhWc59kk3NnZt0+a60XXWZIAQJjbi0+TJC7tE3YuNnIJs7r2L+a+cX45IG
FV7a3MncAvNI2KuLjSnnQYXpneiJ4JTdHWJE3jwoAq7tPkzVmkGhb1HoSgVPVyrQoR6bJYJW4cl2
pAVcjd7ag2uDg/4KpQcgZHzzw64JzCWiboA3R8hn8T7YrBK5hT4a5I2RzrkAMzxeikw2J+ZBoV6w
woP4DihQzKRV+yo0r9TytInOwFuS3/WeLk/QQ2kS6iiNONuYNeB3ftSWb7OEed6tWI9IamIFUbIu
HWw0x4yBkPB2KeSW8GmAoLmj2UaV3kVpKs4CpArrIJDJmn5Rlf5ZmUn5CCU3dqRWG4XdqWx68P6h
jw5hY8q1B8TFOq3CNxsqV69RZQTzbxFVteWpnuwL+dNPEeTxYh1z2axvE8lI3NuQLT7RPAgOg35D
+SmCTKBUqTX/lZUl/wiZ+vfuAPFuEYG1nuzCc/2l1Vrs0Mbl+MxSvu1UYH3JpQUl67JVW3LLkELP
LWzs22lg+/+admJGvfAkaLho2iKS5d4mWGBr9PYdqgajdeFO3YZYyKiZIrb+ocl1kyjLzLaJ1rfe
SCIoYZb/xHgtPA/QFNqLDH8lNR2OaHnlBShE0L2pqzkieQ1com6aKbCHQtP0UxMpg+SU1V02N2Ml
zVNcGz/nmZDxOKdx+ZVasXDd89CZn/xpmp67UnQXAzpi1Mctm9+3eXimvhHIxftW2eAMwBXBqNFc
scC6i0Cw8pwYkwFMkdpQXzEw68EDYSCN692+fVRdsqS+eoqTJ6/4p8adt5UpsO59VA6Psigz0HLl
w8HT5E6ADdt3KXNqaOmAL2p2QTVNY7vulVppmTNgABNrQ83BAoa7zMIztWhQiQX6AgGC4UBNmtIP
+qufpU9K057kQ5s9GDpqW9bc2WKBMUDuhte7EbX7Z3JBUoafoUGxuw3oCmFuUQgABIWehA59kYh5
krhohp0N6PICDBMhUtm1t0ibEGjm2nGMBTNcDpEtEa6cforu67yK7lEtmd8lkDdamOTTMJTZlXV/
pl46kLPal2Hs3c9OWYuHS4t7YJ43C8GUZLpZfHcbdLtWqS9jpaCwDbPSXaHgChiSMDbZwcWX874W
KGQCtDa1P7z9x0Tl695HELzuzG3a58Odh2qhx5i7P3g6Fd9LM0TmwK+eC9Cl/c0ha/3nUFX17IAX
73BXK2y69Aw5NksPPnhkFokHTfvSiuuTnxv2CxObKSqSl7oZm/OYxMBpa3NfSr7NABzfIBllv9wG
vTWxWk8RyZqm6jC/GUcW4jeS8ArlfZBH+nDoIwDe+KCg8ouOVr9b6Qwy7/4ZG57EHsMVWULGsM7J
qmob5SXU8FwnhKxrLtauYOmzKLAUTLq4+1EhVmUwx/lHII1V+yr94nYIauTAZ2On3WN7iOX33qpb
FNvp4RHEbubhU2C2z0h5DOs0x2q/1VgIT+MjROvgden3Z2r5JtgUpi4TS0tZwHfo3j6Qb71xjHL5
xq2AmNJD38eHwVhuzBAMpgkorBELQCH8oGtUchu0KviBPCJvH4ArCnuBwWfmay+fqD8Ct9uK2eF0
oIG5HthRccs0PjV5ova+LqtouqA8u/qMmrEX4XcaDUdrgtY2WDjAz9hU8khu5DEZcbXtepDF7gA+
6peBWzTIeCpjrg2I8rRaJJYp760hqM/AvhhAsyJ16sm6wv1Za3HSf0fYcRZeQQgIDvPc+e6LQBzo
5dS3SXiGDNq243jTL1sWDxsw6bWr21JPD/Bk3h3IJEHTtzEDGyBphEdF6o2vUV7vQLxj/LRc6wjh
0umLALPA0ke9/wW8Wcad25vDHcpLgdrUg3wXdYup2eymkVeXKXLKRaZKfsp1VWqWAB4tIQk0t97t
rnBLsSpksS9tcCneSGYAC4Wuj9H7YFc1yz115Li91lXuIMfPIii59qY6NWBIe+n/qaXVv8RsjMGR
C1a0sAntFwH+r01qyXFDTmBtfRvDvMZ5sb47cX4nmzK59o3NH1lhAxifm6CvatPkMRdVe8QT5wt1
TpzXJ1BUn8rRy4+2yvIVlHEhsKibYY834IJO6RAZKR5hukeNGXp8CHdqoR5vTcbB/QZIXH51lN+c
c+BHF90Qmp95OxqrqmHljpoZMhZQx5TPmaW3YMDZLjiYYT5HaTMCW2EGO58H6QFVp94Sy6FFnwnx
aSpifjINFYJAFzAACMl2K6MK4n2lm9pNaDczbvgJ8UpoosUtkmFAYa1AZcP31Hx3s/RsAIuBG41A
BVP7DZUdYNiqq6+hh5i6jpinZiuBtOqD8xiW1REVcd7q3QMpCZQApFIuPe0RdaCUJw9oElVf4+Zt
DvIwoDgHLiJwJOOBZD50SKatpwY1IGPVWA8opbcechFuWkQpL+RRJKkNxEE4LhCdAs+un3rTAk8b
tSNnx0ZNtlAtMFcYSiNaPSfCke3aqeRULGvP2IyD+4VBU2uXgY5p0WlmGHeK6gM1IVJjP7u9eGvG
o0o2CUqVV2MjvLu6hGAY7dU9/NV3opLJijby1EtN2q3fnJ1ORgcEddIFZbU6pwNVcFoOm6QNDICU
i34vHDs4mEBtzdmxLAIl14gMKw0gO6XOWjUmWwUM0DzTbcDvcyJSBFXCVcax7GH5/2Hty3rk5pEt
/0qjn0cYbSSlwdx5yH2vvcrlF8F22dqpldp+/RyG6nOW/bm7cYELGIIYDFJZ6ZRERsQ5B4VuUd6l
t36KN9owibsqkDChhuA42N7nq6lLOCQR3Lxfhm2mkqWI8maVGG26mdtlOGnO8tjZz20rwMu3KuSF
pihynt6Og8L+UA9Gvd08fwaILUjqhkMWH/OwT09Y7bwfJi9Bsc/v7agou2NeH8lOI9rAd0CjahLV
jHMRuth86gIIBgtgKZ3AsBdkY7oD//3FUqIoan2lAaEzhNGRRkWlXRTnDxMb2ePQoExmjG9UY7BH
sjjGtAd9hLpttKlzzGqRlEocyUMiI7GqGyih1UbNsaICVLKpwCFFQyNIyR4AxvIX1AQk1rr8hysJ
p1K3MUpcamThfZUxIKWnKj+2+hAPDtpqjHLUDE35kc6ou3DVAHJiZwBv488xIblTP3mWUwk+n99P
qd+ou2oNKa1462ZhuiLd8H2u0WElficruzb7s0IB/pllWbrKTNs5Drz43gSpOlm9ej+EiatOZOMe
+PWYmx2pc9IeCmwNiKP9dKGeAQg6UDqDVy037q5pqqkT0dEcq9fmJ7LcRZqBTJSmooPRgqJSe1GL
XGngFLXzwDmj9ddc1+l/nYvsP694ncv+64o0sy2lcwQWG49PPIyqFMhbquD1fjax3bGfkhaPlWsv
lhMfm9SLhHiU2fXZZUZ/Huwm2OPVdmjtBBU7ZJtPPRSo7BPLOpCNDpKXwDPrA2AGICl9iVrsIMDb
1YjxyUD5vZcYL2VbFV+l4714+CF8BRX0fIJ60vnkly4zGMQzpDIOulvqkf9hiv9xH0iAAeUF/u41
U4ydqoG7CyJ6yKMs2tTQqZ3ZIRwBZZeyNNmlxZ/8bHuP8WQ7L38aFHh2PbND/H3QkJTOS+i48amX
AF+q3Bhu6dDGIoNW5vJqmRCIu+WxXpCnkRZ9NTWbpSytrRVjj8p7a/wwNFNLI6iKYJ6ys8DVYQ46
KKGvoGN6t1UQWds0ABEs2VxkKBd1KySoQWW57oCp3weiyZ5HY9rKykZRq7abTupf7X1YvNsFGNv2
FerrnlmBPeRP+9X/V3tRAb9G2as58aWzV6C8hCbzOCfLKtDWnpRfP17zZ1lnV9uOecPymj/rkcJE
FDb2NtekmHLD1yx0hyOZZnu0LAIgyijnNhlBeoqc8vF6aYUHzraqonF5naYOuo9TU8doZfPUNJEJ
Kudbxe3lZAEh2PAJgcEMJSmXrOR8adRNDhzAEFzmHjyhxj1wLU+5tpFfbQdQUEQFyZZmmMfSBD9n
6cHuA0CTnvTnAcvTeaar6TpnFadbvG/EkTpRB3afsEydOsD4V0MusOLWC5l55YEXXzm6SM1qkwee
6V2RjaDq0k1arjAZItfWB+mRbNwDwQGKwm+oc3bT83KkwjdXm7R/XKc1Ru/jtDTINxDMSvomxT4K
yyCatgOjNXXSof05bdBgqzCWWFUNrcH2ZYuVHa1nvBB1ENSk9Qw1udf1ACIhNXFtUi+wbLhf0pMX
YtfTAUG8DYbpi99iSxQKszuBUBxrPGoLbaQzOsSBhERsWm9paACWdbw29BBqX2cIChD8O119/5t9
nvnDRcbMjxfCk/0GIY5uP4jwwXY787OAEKsfsPhbrpJuWQ+Jd4Hgb3sCjQfghGPhf7GqMzkwqBIv
CwFO+Wooy7OEjsiKOvjWgcbUVyg7Vyte9fHZj8L8Ek2oPUBqK/7G7ceutKYvDkDpK+jYSr1sDrZI
ESP20EC4E+/c8XNuus0iTp3wVkruXqgDWwBgK3SHAYjd3FEa4F8ObOAohuogrAjUikyXQA1Nf0+2
vmWoshu78b5CZHDjhEZ/E2SRfWPV5l2jF7UJUknU6lsj2hhgzIciMEQeQyHsA6IqewK1XIEu1IS6
MzuA/HzuJH+y02FEaunAYr773a6nBTu0cSisdvfBX9vpAulkREcAcubO34YDvYv8sdnPH++KtyE3
lETK41Rm2+u0Nmrqz4nXLyujGc6cI6EzoCb/pgvwugbQLL5vUh9lvwUUG4bal0vLtcoX0dSA8fV1
9tnzUAXQ9/Kbn4I8SXL1Q7lylaa5gH7oPZJBCXYpWbMsfSf4gdQZyriz9OsQvwGjVz25So3rCI/G
U2XK4mghu7qZPBeLSpAPLMLca785drg0piz/AQ7uZ8VG98U3BgT3EXm/cMM094UL6L7AnuwukV63
7FvT+jy63b7nVvbDFNNBjX71GUWbEOgC+6FQzSLqu+nBtGWyDdwqPVSiSW9cLwpXlt/1n1FJvx3L
NPtujtEnlSXjc9cPI3afljz5lnJPuLOLtehE8SIUwoHa1WmnfSy86FjVMVuWYaJAgc2aY+xZ00Pb
WA/g6WCfodEMNafAbU/QDyvvQdP2lez4YxCV6ar+LEFbd1c3EQqpY29l+ADXgQAzvBi5jM+VFWGz
7zjd15qteRLLbyiugUyWdrAbPm6BoYzWiZ3KW4Bf5G0RAOCFgEOJeD3Lby1or3mLMscnnrIbMgHD
ZSAz3ftOtBiMYhcabbLpddEH/quNO9vL4gXCxv3B0e+9uSMAWmAKiltqRTwozrkdna+DsgJv/TGK
QeL5cyKJhPEKN1OyMahEBAvq94nJR0RWs8i9+huRvU2aj7NM1Xhs84VkmvJtJn6bj+RDhw/tcgin
Y4NaV2V5B0jYLBgHi0eROZe5ZmGCNAaCA8mGahxCaTdnADSeqZNMPLLOttO9+zeocEeaLGRHo/bY
kugo3KL+VMSudW8jaHb6g72r5Ed7YrefWNa8+1coAFoSewV+N5/8ILHvhxBoqjmSJYOueed3RRLk
JDi4QakmgaBqOfgX2roF90Tg3uKLKZ46SDLtWkC4N+3oWJ8mPHhDJaKveIWBPqVJjdOo2HQDlWoP
RBkAJOuRyOkWT4Me2RQIDIW8nEeSAwsAAqORDioqblQC0XHx10i6pilQokgjWeSZnxoUH5EDVnrA
XoTrPKzde1SIJxv8Z/inPo3BNwzx6p3TOCXyApEDtXBlQo/aAb2qY6ffIF20GUsxhcAkRmtwdFnf
EhfIQlTMJs9sMvuVb/f2TdGHxrabuvbAq3Y8Ic8O8XFRVPcVHvOA53XyFcuIxyBFce8iup9UDcaw
UpRaVcR9bQxTLv/02Sbl/O2zhaX54bPFhgGRXY39IuhWNDT5snGi9jCDs3QTVfPtgWBfjW3cA0fS
7Ms+TfsFIqugkKNwnVeLau3EYAyYjRxp27U3RMYCaWyJXWsrNgPEzJbREOBbJ2NTxHhHh+w0aRWv
QR+kMsWmCSF2Lsph6wxCHgyUhJx7roYzndFBJQUYygLOV9eOqgq+xo0ZLPJaDBsnCZ29J8ro3hs1
pG0E1S8qT06AeJYv5DG6jo38pvME9E+/hB57eBjwKHGuaf0PMf75lJwmOFEKQCQx2/RDhG0/2OhG
BHeZ8IBBCbJ1pcuKG6dpF1aLysAOZUGPnKFE2k2nT+QWmKA5ZWWJCFyHvUYct+2l1W5dCCyfHv4n
twF3/laiFBEyVkI91Xm+BZQbeT3ceRubRdM2180+K5cJdENeUlmZh9TmkB03JvPVZMP3MfG9WySa
hxuwaQOxrv0dy+fLRglkrvS0uZJb8h8T8T5tgbjxbsqBbAe1Nhh2Nx5qxpbILsZ72tpSszSTZD9v
fHUvEBvxhyZimfE+qUxkoiugSz0qXA1j1i0sq2NrX/rmiVG1K14SHd8AnnH7fkWo0xzDFnGabLLb
E0AmoJfIQVR9gkBnYG/CEqDyQgz9hvrpYIj4S8JLeztIWwHDgkMsw+5cNFUBKH/GwCDj8WFBxrho
3n0crtSybBpkf7U3dSgRDuC/hNJCWiJ5C611dVZ9gGJC6Est2wISjX2Kan6k7nGKlVe7AeNbu/AQ
mhwWZKx1D515qJTZF5W4udpLywb1x9yrnJVVotBwwMqA4TV+bOhGwy0UndvUxT1Hp5H3UDpZAoUz
xM3pgBxV1iOk+1e7Bb+QBK8/WT6MpPaUxhY0y5c013UMhIQQitcHOxfO2h0ynl1AD9ZuTHCBX0or
cM6merJ0uRcdyExnU9Q7S56Mch1jpSKwBwm80xTmS3JJyTb6soZ+T+SurzPUsfmE3UkEmj5PyYUB
VbKDrw90FqaslWBS4DBiP+evydpOtYvyXe3FhAul82bckQ+ZXFb8NZqmvLbJh5pFkTN3ee3hlihW
FoegZN0jYdTL+P2QIBpZAy+PdjZ4FQiHwu+zLaMecme1KDZdbvygCOSHIGUax1D5iUCe3qKa/YS9
48do5m/BTRrssfDJiI1nVEE7Z9sAP2DvRCOU4sfkXI2ZBPeSMu4AQrOXVRvZiPFk4QKMkfJtCNM1
ihQlaj9iCNewIPqukuprEfL2Uz0ib2/wyLzHgscD92Rj4v+xSPd4aXVgwamB5hfpmuPlivuBSXwX
ST+e5lPDUcbBqrGmkmkFJJHuoQPvUZk1ghZvwG6wjW2A9kCH8YrCyzuIddYP3lT6J4AF6yXZDQXy
xaKOqps0cKZbnw1Yv+gBEbgCkDEq2NEFvvjRKyCn25vyKSymejGAke9Eh7E38pOpD1cbNVWvmiXL
7E0xoSC8l8254WHx5KMK9r7xgqVp1xHqWlY1l9kTG9riCZFXlDeW6p4cwyK7oErKu6FWndRvg6zG
eRLo1YFWNYtwH+o5C72hxYOo31Mzm9i0Qi2Qu6Vm65VIDyLAvaHmGAcNdmO1t3L0RcEVGu+R3XCW
1ItMvHGoCtBbUK/Hu/jctlihUq852PUNQgZ31Imla7wo2WjucsNwJrAtpzUAGfWhxeIAoaQ8Dc74
bQVnOjP68hP4svudbRVsWthV0CEAP4IJ3sqxMcyhzKzP6BBCFeAQxDhcm3/yuw6jEeRCw67N//5U
10v+NtVvn+B6jd/8qEM0vdp31kMQQWTZgEpIsaDT6wHEH2xVOOWwgFBCdrx2iBiU9FWR/zWE2tdu
T894bdLZ7xfIWmQkLQGWw38/TVT9/GB0Ffoks/F6VTLyunKLBXetu0nF2LvpD3EdQs3ZhU5pSFkm
L1DerPaGExe3LaQhGVJBJ6kZO+lQjgxVIEZQLkfbebf1dJakGwOiRudR3wGojVbNplYpsBI/x9KI
IkG13CDs89U+mcBuTxmeRHTVa8cIep2e9+lFehFW5irq+DotY385X/HnxIhSAbgNDu+erp0piV1y
ZSWreSoaHKnXTPTRzTxVpqxyHcVGNbv4hn9xQEK0BcOEOnBlqsN8JrLu/ewPNnIZPFdkuLExjg7y
59nVxvU011mp42qrwBK6TFzc8aB38+/LToCbKgKTOjUDlvr3yoaEdp/aN5H2qCCvtota1i2ps3I9
/75AvCWvevM8D+oVlAIB4kHkCyWiUjXyxnOcC2hSqrdyYheDm+Wbq8QlEjiRsHhB0pxEnIGbyTeD
vaiHJypIpzL0UNeiIxIw268m8iB7Xk03QJkvzBEbgowltyDQc++SOBEXPJDW1KKDMYHNOXPat24M
U2T6WlTklX7VLD0egMVA5OGxzly9n6/4a/vzLE2sdxuddZnLX6NozBZmkYvXuTfcmpb/kCqV3jHG
0jvwXvNT005HMkEcIr1rUYh/E+BZBtW8IVySW9fdRSBjuiUvOrR1s0udoj9Ta4iT9K6WxUshJJg0
9MxkGhpwVnDDDvdXW1c49dJLzHRLLtSRqRygiwIgHrLRnFEFOdGwddPV9aqhUM42HcBAfZ0vdDJ7
L6wB9VqWhw+cFJN3dHl7R8PoT0JdRAWl0vLD7FYFGt5k/gjXPyHFjrIH+9flapJBfTv4IjpdP5kS
QbywQJMITCq+MPJteB0sDIOLD39VZQcoI7VBV0UudPAncIA0VmPNfxVNKjofont5rpbXy5qt9HZG
hbr161/a1Z1xML3+0/WLQ4AUvP8q218/3SCZf1OErzTX/H/oD6WOuo43c3Mq3QMYNnoNpun3woZI
glHkw5ekaR/tLE8fE0g2HoRpokJX26Fn5xhFe5mwDkfxp9dsWlAZ7b28dJ8UiO7IyeS2tWy5WZ9j
hxkrgxX5QkGA76EbrOe+HeW51y1e+tMGtSJgTq5866HmQ33rgfSq9VLrgUydBWqvMA/jI9mGLix3
eVyYy3kAs8OHwdoESllg4kSJHtbVXbKnycGJmx4QFbEW1KQBPn4sBreGOzJ1E0KJ2dDVW5ocaJP8
lDjyO3XSxzVi64gUbngzX711elSbxXxNk3ki7S+mW17Inw5+knwpUmGdqDVgebgNhN2BTgR/0GQM
4R0qVVbUSaYCEpkLtw6GAzXTqXR2IkawjlzoI/RAxpnTAxkMAY0Xv5rMHX0A0HqYh1AN2EpiT9XH
L2bsdHeTK9RtOfVvQe/7nyDtPq6hCDjuwgHNSBkrkG6hRjPx/VNZ51DgA4L6E3gKXVDi5u2x7GKU
rtl3s7mDAp+qKvCFIEazfN9xg0JtN9fpXWvzU6Q+jp0sFx8K9ZykgZi45dwb+NhlGLxQ/jo05VfV
qOKxRJJtpxpI/CBK6z9qB0ptYw341W0+Gwhyfk0YCiDT3v2ROtlNm432q0raEXqgtrzjTtxtvcoe
DkHFU8QpUhOsge7wmI5QxpUQ6Pymh0Oj1P0RY7jIEQzGTzTYBE6Gn0ZmApKgceSxZ4DZwkoBPsui
4RkaFeByhv3q1mv0eeYLpBERUJvdOLD35AZ0xPtso3a7zhYn3wIiOoDk8Qiab8A7jEU+vuUiQnWp
b79AdrhCUaKV75qhTZ+rzj2J0oq+As+TLUuUR1+UsM1zYY1IrTlj/PXnyD6DGAWNLHiIsm3HMVdG
kiBBFMrsmc5kyNP5rP+D7U9+oWmZeG6W2Yc8m8Gd8QhmsN2HrN6cY2Pjg8Emvqf02twrkCVbM6MC
zORnjo6caZasanZkH5JsISckdi9lV5ZbDvqBFzsvZz4rnnnWOnW8eo8qJIjzZsXMZ4W1NOxJCwJt
2zeetb+HOBlQaihTYGMBHmW77O21rp1fRtwHD3YVpf+i3S8TtQhiFRz9FLIjKJVJi0s+MSRcrH5F
HcgTFpcYGoLOKpmGFWqoguPVLRhZtBnDTCwHF2jOHoUaR5V33WPU23INlrJhMzcnELG5vMZHskX3
qHprAoFrdqJOOvQChGEAdd1Ri2YbUut9Ntfq32cLHSPcdEq2iHh5drogzizID516z6ov1GrMrNkl
fl4vqUkHBHlBzBk2F7fyUbCpPRoQiC1dLSVCtj/MMXvoAb/O8aerOBW0X8sO3JPR6JYPRmodiZsh
gDrpLgXWaj3omwIafbGORfc3FUS7H9x+OpoQf13j4SiOURNGy9ab3FOTFs6zCbr0mbZOyeIAFspy
FaJq7hO5BVnlniwz3Hp20QFUz7/SHdM0EK6oELO4a02zPbZh563MMI2/qvxcVI7/uUtBuzq1U3ww
80w+6IHUX6cFNHRslAs5ccr3aYZ5eGPztxABnyhq+6/IlvbLzvWj29SzLIi5TmAZdYoJIsrpuy+D
IouCHKNcWUiedmDoBfeHa64GOnOwVe2l8hAuwNncq8+c6AtrB6i4e4AJ6QNIMVW4bVDQu2Wti6Ss
wpOoxTIC/P5i2vp4ztxVAql1zZc2/2dE7bhqOIKu9H+ZRV1yB2U5rcF1y3yTfc7AtQsxxf6zPQ3m
UqVJDy29sN+1vDN2JjKdNz0g4Uvk5abXahhOxKHtS7B3xkX/2awyyEECf2H0Sf4oAb0HdBtnYV1C
NhSP5EcjUe+2ay+dSdNs1r2swQzk4kEJiEZ+oI8c8Cw78ar+Mn9i/afwEmRf5JFHagfFguTJz8tT
URj+YwLCpwOeKPou7MfP2p6ZeFvYUeQeuABVyq/2CYmMRWE11Q6Pv+GMBf9wnhjvoQ/tFtvULuNF
ZQ7JuKAeEcXToq1YtC36EbpmBnQQPF8HtXTzahNpNu5Q21bfdfrQgFgf2QvYqEkdV1vRiGZTBXa3
pCo3qnfDHvhOuDzYU33b1W6IZNqaqB1eZETTelW28p36Drm1Zi0Vnh6hYdk3MmXGOtZnIR/fz8j2
p14UloI+B7WS2wS/noOH1MGmmUT5VNfyzUGU8S2umg0Ccf1nKw/SFeqnxovyPET2rKLZyEzwpS0n
YxF4uXXyiBGBAsXUZojIYZ0THshEB6GjyHSGNAW0XMsJQrQoXt0kQgGtrAF3VMRFNhAAQP/G4WcE
coqLrx+/Utmv9tSau8RleCSXxpDuXdPAW6JKoYHeNaELMR0reQtwV3g2Z19KP0pWFmP5xU9N7xhN
RbMelFTAegMvDjXPN7fJf4xF1z56Udxug6DI92HOoJSmJyOPyYHietywLwjtJ6tATHIlTG/cgUKQ
atTp4EtZrQPB7DU1e4D37vm7g+uwLc9zlIuP7cMkA0D70zjfI6cBgCEUHu6gDPJuq8TZCJK9jPj6
T5oVgYNXre6cdCpeyMhcoWSxNx4QXcO30MdhuSLsf4rU1Q65XhuvMKg8gUixvosQjJlt1KQOVLe3
O2dpCBAgdG5nPwEG3h1cu9Tc1B7ChzWkIa5NDgJFfK/OOXFCVEh73F+mmmEcUq3PvKnDB8Ha7NSN
abAkRm/+l10VTnYqHC3PhAj8Gly+GUQJywVuW+sr+DYUav7t7FYoPoLrBf8RGYu7B9OrQTikH7Vj
9O7bRWA0dmwV3UcWyKtVgEQW9obTZ9eEMs+gxhfIxbzbqRADHJmznfwnmQTr0JiAMWjbdOf2cbRB
kgN5PW/CcxG5crDbABSSZtnOSvP2E3lEbexuE4jzLbDYypcz9XxrmMP2j20inke+DCgZ5vk7m4Ma
LuIN1M/oK1X1xyb1IuLf7+n7r+L+b72/jb06d3qqyjPUdgqnQz8i6Qop9Oo4IAKwkbXlPEiUhEHm
WE5vRXBTDn3w3ZmqHw7zvCeVWdhZhkNwQhV4PY9ReWms5QikEt1v5ujW28SICsSe9BpI6QVPrw+Z
PzlL0/xyxUxfcdUlyCT2eQVxHxfI657nDQSKR/WOxL76QZMBa/Muf3LNxsTvtK/BTZM7m4yhuDhO
q/IMELxco+ypeq6F9Y2gjQb/hsdW+nYdY8ZTtDIC9qo4/jMJtYYK42pzbfrNUG0gjxxtMhGGJzYC
esWGF6p+L4oO0nRRMF481+tPtsJGJq4C60uTzg7O8GAO1gLZggoVIrglCqwwERZ2yxPJ0OS6yXST
ep0O2E7qxV7RfqLeP41NeYTMRS5BoGrIC5YJWFdCgNauBu9YKRNLTW3vaw7CgLF9rZRXOD9UKrx7
6NGuwHAb5ndRqAEMKj6BqZu53yQwxCvQarg3RgnVv9EQ6VOYFfUaSlLTGZCv7MDLlG+nsnBunaRk
y47x6LWz5X2eFe4PAPtR3+irt6j6a7iIFMo3utQGkT/eFeBH8BGK8fMTa7sA1QPDM93+ZLddybei
rGf1IX+081tgu49SQhjpKkiUl1G7ZSoCGe4EQaJrh1W6EPwwbsFgAyaqElX7CK4sKhb3R2q2Y/He
JOgh3g4fe8dfm9SbmICH/cuxxYQanUrmK1Dbnlgj5N7XCyxUI0KRzavy6ExtOmiXoJjkPklFfLKw
+CQ+g0T13wNWRLe8H9x7c0ovRIbgyN7Zomw02ZDXmE/fgdILb7G2nb3IbI8OvIYMXnrl+nMu8FfM
XrIp+UZ5jbNGhBIFwkNtvsQOuOFwXwd3MmrAx42H/xkYGeSggi5C0KV3zhNKxSGO2Dj3bdG0y8KS
w6fEd750vki/21WL4ToPxbIKWyUzfeM+hFaHkJkQZAtxT4cNuFH6EWmSzorPgWV8yYzAnReUXWrl
pyKJvtAyjTYIHlCuC8/p0gMt1nwXv0GA4cs1sXkRr5caguxs1HhVaOYvsreDArRD293eW15dyQ6Z
zgwvBr9agLB32gI0k78IyItLy4u+5gFg0AJcbJcki/qLBwA1Sg3a6GsCaQBmgnvDFnGw/XVkasXT
rcydF4mVzRkUTPKMVa88YweS7NhgPHtOHB+dJN6Edl49ZFnS3fJUoKClhzLogJjLsg5Mc0e9Rsfa
Uxh6n+dec+RvDcAfRyyOsGvhrgHJS0TIyJcOIK7bsF4aN9SKK5+v/vmP//3//u+34f+E34tblJGG
hfyHVPltEcu2+a9/cvOf/yhn8/7tv/7p+p7jMeaCw4L5YB/h3EP/ty/3SILD2/pfUQu+MagR2Q9u
UzQPrb2CAEH+lsggBDYtrBC69d2d42tWBSDp79t0BAxXKfGG1DnS5/JbZ6zmfWzYR+kRiJVtSius
nrFuh1Izll34FOVbj3jlIJfqLqKxirezymAat7+0gSO+RCiEuS4zkpQlK2RjcgiEgJmIDmEafLSR
c5VnKxO/8QPkiVE9qw9M5sPZ0YchaetNgYceGJn+6s1q9Qlk+vmOdSZW7CznNeqRvG52obHkTBNA
TcFc/Puv3rX//tVz7nL8shhDDpq7v371oMcrjL4R/KHt43GHJHCIqilrWueuUb3WKZImejnRT8BB
V55b35IHB+YJUG0TZWJ/9qplYBzyyPswT29qmg1nUBArNg6MNdFrFtf2KnHS/iwgiXmsSvBkjMhN
PU8gfcbXy9+0K/inUeOtXc0ASiNhNp7oNrPq8UZFiXNwXRvPXEAaxH/4XfrO71+OayLqi2/HRWkI
Z5z9+uX0Xlp5KJ2XD/MinZcMuPzCfUaGoriDomx3B6j+Ez0O40YaG3rkUVN7oVxL3o0ltIrtyP+C
GLBac5ZLsKbhwRTJBmINjLWfbFWfhV4j4qV4LxOzeGFGCcmgsofrWLjHRtxGRlHfotB+g4Q9eyg0
m34FblvQHaTBkWygDEu3bQn+R+qlAXU8bJjm5UfUDKq1dewCt+fkSwSnkv0kJFj7AwnI4xCAM8Pp
03rZBEARRu0DtOvZw2++rnXbcHvvQbnjt6U9KczZivkH3Unyc1MXAp3UI+iB5a95stz4e937+WOr
D4gUljVLQACGRh7zbtEBenjI/VI+2sqqN4Y1FWvqpdF9n82jC5D33szxRre0zbXttukHcvmuFfqp
bLUb6qhsM/oPvwjX/+UXwUzTs/CPQTFbAIYsHH07fXhS4clij6CSCR8YXlGQjzOHS2+BXplwhnH1
bPmN/YUWYa7RDaeQBcPFiHws0YwaUpBJeiZV2VkllsRjZ3lYOq39siwXrVZ7i1EECO2dKoG4TFod
aRB1UPNf2ubJQjMNtk3jocpmdLxsJ/rJOpquZx3pzB1Sp1rIeES1FRJF5s71kv21+28+s8Gt1fY/
PHt+fezrLxMEUNw1uefbIKLz+a9fZhrVppXlZnAvhmZEKjb3FxbwC7d2bPgo+s6tdZf58rUw2ZrW
uuRR1xFQer3bg+EWxLNII5YesMdduWuQZ9DP2Vo/XT8cADI6dwpabnAgMzQ+EHSyIoTTwkku69QC
vatt5neWn8YLCrZQh5kb7x3IzsSIEoDW3XCVXCZlCS6bwM/uOOpc/v234ou//cQcV5hMWDYod03X
+e1bwYrKDWWb8XsTcrlnRwtmgNokRQmbVrklTtSQJ8lqKO9iPmWrD9TLBQQNiC6ZbODPAzDWA5U8
USsHYkQd3MDbVVMnBri482ZJpYAFAz0HpJDDI9MVg0m4FaoUL1evhqM6TZiQbux1aKgMEpBixEa4
o6bStt4DQikanb/ZyK/UoabZWfuRbWw8LLVd47XW9N4LEU7uAx7D0BWxwwRMXbzaU09cQWMrqCHD
Rb0fvH23aSCQ6/qnSNn6JzB+xs+p3CR2M+0kQ6GKtpvFwPGMQFARrCnY8YOw30MxPvMWXeMPD7YG
kJQAIiN1i52Sbum+foSCUtYiLAeJsCiUoHfurWAPce/yotoYNPNTGxy9XHzKpGrvyVTg1bXKkMPY
UJM6rAwQKtP68u9/Izb7263jQ2/DtyAu4DMXu3Dd/+E5NPomXnejU91HkaWjzvIlaer4q+xRdBgM
3LxF5idGeR4KgMGvF30twYiB/H7wWiKttIFuKlgyBI8ffx3p152JDcx48nMjBsYVXCy8T2rEpEBX
S00vntZRqaaHLhJgFQnlJtaKeGVhFGfQxKLUVDexw2h3ntAsN7qZ1yAfrTw27KgJoNH7lNSEFPI6
RqnZ2nPwKydEUBzYzTqeePsBeg20OFZGdT0DhxComvaZC6jbDL1mOYgkoARmzdBrqM0VN4HDPkCv
y3Bo1qrP1XwJus4IYA7qvu1UvNq2UHfc9sObtAP+dQCI59VRNpTCTTM/oUJBPFphtQ+i0noFq0i7
wTM12JJbkoD/vESuq2891Dt12EGQnbvtl+u0TjghAqyH07SlKkKE4stTo9wJdaOQbhyrLnoE57qL
+hxE62rR7McGGQHACsQS7BfxG5ZPcpFPVfCUdpO9Cowhu5GoDd2porP3NBNrkQG8ztSbeXjvlwPA
ydDJ6oJhaUM0DsFpYJM9fSA7q9tx3TBHLS0+vduog/wGjHJM05nn8OItRKyaGy9EBEW6Kv8MAvgD
KUO2SXtkw+S/ooiRLxMxRsBPQD5VtLW1G2IE7C3bcfAJ/j9l57HkNrKl4SdCBLzZkqAtkuWNtEFI
6hZcwns8/XxIVjd1dTt6ZrRAIC0gFglknvMbN/vqxs2xCfJXyAzpvcrj8HFiY4TnBQbXVtG/kOcK
sbMLi5cimxtsAsp+J4t2JbpD0wMcl0VMmI2HplG3SWcUj0TYNb9QhfOkV4W4Vytnp02j8ySrxjho
/UAP5q2x1Olm1eDcce0eDCK/6GV+kMFaTINQNxT2QQaMIpkhW+ra0QEb3asQwlksuUi3fVFy7TGu
LYJ6RXMwgrr62evpNyOZXTivTbBmm24+VJrR7EzRKOCBZuQaYHFuy7grnv5pHpEexqysdgQs+k3V
Y4mXx+VTubBRgEHikrwQUXKlwLSxETk/KerkwcI4QPa1Z55SblyRkx+nD7co/HkqptckhaDhVrZG
roUdO6tbE4JGwYt0ETe0ROlDLBqPQ93WZOCGfkjPTVJU60ZTvUf0SaOd4ZYxjjPFdEp1ovNAEp1n
WydRYBeR+x1O1UZkofkz7Ly7viUjI4cDB/AezTCKdwCa5u2/PwmN39+WrBpM1VB5MdiapvFM+c8H
IWGoqtVHpccwXiPEOgSklyRlALmpBy/qtD1SYUREZF2Pd1TU9i9za1cY3qCSbzul9pj0OeuBocp+
FHwrAZeZ77ceYPhDEtVBvHcWiRWps9Ihssr+p/c2UlSlWwxs5RkWjhjjrsOmya7rCAP08bozp/TS
Ra3+IBtUMiAP//4xaL+vS5ePwVJZNyz/bFvusH95HzjjCM7bVbvLJ6bd8RYmKT95FedjRLwIAxj6
jF7m7UcvQsM3R6P6/WEgR5QCkL/89UclenZkypL1v9+yqf22znE0V3Nd/nIuDw/zv3aeME01jAbj
5HJd0M+BU6OEHsZfiQmLJSiP2k66q7xA3f1VLd/xtQaU6r+rQ3Qbr9Wq0cVfsdq49W6S1vGtuMrR
aNrIMGfmePGrbqHlUojNFDUIB5Py8PNUi56UsPo8wwjB9IcOmkceaqY/LWe3fjkWef/LdlzuH26R
EIt3Ottgk42FYXumSvk/v87DNI9xPVvpfgqgellrA1OWfsZq22GhSQDJeRrmAUPdhXAydOkDoLf6
7dYjUMyZ/JA+roYwwLVRh8oQjyNWThEC04J3DizQInq21Kw6DkurLMpDSCJ4ssfwFJkqXlV/j88H
K4UnrGnf1eHu378D+hJd+M//Lj9e10ElxNQdB07Wf/53oVpkE5mscH/lcBnl+hqRIbbvnfUwJ3GJ
hkq9HNI5bNABp76fcjhtCFSvUhsVx7DrEeZTHcLWoW7sJrScI/YLUHd/Kd/aJSfMrf+XbzN/JGOJ
Bvzyn7FUnf+J5xk6ER7TdX+PYqm4+hZOHDU70aXmscMufA1SCATbYIUfceYhgQfw3HVqmJLmGK9k
PQggZ4sWIwnoOI8+PLUQmB1Z9kUj5/CakReV3fLCyu/CiLCLLBYWstRNMqiIOsaslse2PJIx+w7Y
KvmZlRcWjbyR8tAgIxW4Xxap4TWRwe7JDES7zdSqOrWid44kkYddW5vzA9zs0OdRrr8v8/RtEP+c
5895dAWlR5tkYlletDDiBYKCZH8BaH92w7Q46vy6tSU81KFAFXbnWXmt0d24yF6yWhanrpr3sJ+/
yXpZJRvlYeqrwNdY9q+vV5CVzTJlo439qsvzcCfrfrmY67S7bkqau1/qsj7PTq1a+dZQ4Tcph8hL
WZC/drqos1/rZB/FqovFA60nYPHfd40VNXtCV/V2rLSqQ6iigihgjuHiqMHPdEXuw/bTrVNS6oTr
Uy1AJq9T+jtZLtwiXLehFrO6nTYiaGxc1eZ0WiOgzBvFbrNnp4uc82wG97YZUVqqOhFoq6ZVLbxC
rIz8TWjeKWb289ZjsNSfiGA7PNrNlPUiI0nEOYfWwWZZzuEtEyGcjmhBZ51lD1NU6Z7YOAHopVHW
Gam5IXQVPVyvlHnTNpum2b/OEbPiTebk3ql3cZOiFLeM0xs332ie5myuMxRB9Wjgb3mb1NHm2Ifo
We7krOZcBpdYhEfXUq1iDR0QR4oymPZCvV6nDQPzhHXLu+wu5xlJ669ahDSPshhErrmwdsB1Lrcg
D1WInoaw9ZMcFbqhsq9L/ibyrmSdoUNHINd9kf1jM0acI9AiX3420xh8NYomPrlow/GM6bd6ZJpP
CD2aT8aMFBZ+Et6mta0oX49KusKxJXuUXcAYGFDYcCONdb3Y6InZ7rweNeFGfBODENtxNuODqejl
m5gDFiCO+AYCsvHtttDvcB0dn5S+/65VQfoNXBRLibzVLm7opfesTu2VbMjt8WdfOcpjHBTpaW5a
4csLEBm/cxc4Y9FPF6T6kLEf+VPIi4jgpSg9A/XVUexEOXi7xlTKD6y315NaB1tdNFBLPdI4Sns3
JBW5h45g4JqnS3LQUkeFY81HRuRRXZVjrFbrgIdYoIX5o2zV7Lj3bXb+O1mMFA88E8ar16lqvsMV
MZqL63XqM4YY8TbQCeTJYpXX6j2Uxv21bzvCz8YqoNgGjfFDzuaUjrLDZNdaswvXnnVlNJ8y4062
XWtymBAZiLfrrbpKmx/Zs2C1sty5IdhfISICbajhpUk89vOel5hoQrJuJ++jK1TzZJj55z0PtnsP
nDi/3vPyddiibVBs5FWFBYJ9dhwy6csFloO8b+LNw/W+/u2e5aCxUf7rnsO0RrCfvNt9m4/bQUmt
XVd7h5LcHBy0rgTYofQsLeTpJLoa2Co5kTJ2rL0nW1ylgK2YC2zdrj1bSB2J5Ya4ti24kGWOAUT1
Nojd99SIMJKWdSryotFJnl5ry15XV0DtglxJ/SjmBWCkz0lTweeoUXljCSKe4V2K5yrDkXLwHmUH
QAPGRoVKtZHFUk31JwbLjnIIDmCuP0RDvpV1jUuyuIvXWKFOh6IX689hzNtELbicrkJ3W+/Fsxpa
7f2k2btbj6yaOv6bXbGXc3Vz6535RPJ+XZXlnewnh9bhiB2bOjYHWZeP6nCazOTLXM3dwTUq4RPZ
TXZmO1pHNc2zczjWrNRHP8jLg5sW2FupebYSUTn9Gc1bkTvNz0nMP9hB629uQXIhqYMcTDjCd3Nj
srHU2/BxDNCRyXs9+6prLrliBgGYZafT6t8Sy0CIv52zJ3nlcSqsY5KM9gFpwF3p2sgL6bNz1ybR
n8agV6RJFcQtbdc6x7w1tmYZarDpsMye0spbqwGYB6XZVCbCHAKUxTc3VC9IaC/pT6I27siHnAAU
iGK9+EPpwh8Vzq4f9qima3OYgucGfUofGwYV2sf8eW1Y/OXxt+vGXeg+woeANhdFwxsoYQjOGoiC
/7geFt3w+Yqm3HpTiYI56ufbGg0QPxBY6OS9xoJ76rVvEPNWQa83X7wGqn2EatxeJZbx5pn2scqW
WWtPW7szRkfG2Gv3eZySy5EjiUUGUTU9B55WHh3MpDdyQJbvZj1xv0ItERjkDM0BmL77Mnv2g2yf
7YSYrlYNl6gkPA+7Eb/z5UqZFyL0ZTov/Ozaw6hG6bbS6+BrUG+vAw233+jdXBw1lQgXJn8f1xsB
NbtScj64lA3BWSd/sy6WCQEuHYu4y99mN5r2OlTwbdZ23Ze0nFayg2LAz8O7L7tDfKl68lzMp+Sl
GgvydsOq4SEEA3GyUcD0ZYNiNVuPp+Z75xrmzkWqdBelo/JemPzll2sicVf5c+QKUrggfvBIrq4f
V4Gx+gq8S/hkKzjUBIuJsBxRJyB+CCR9aWc73I1zWe9xIZne5gKfleWDTjN0FRDAzM72rHhA8BJ9
NfNKeiVZ9VpNOHjE4An2RZhiG3ZNfJP9ttBOIJ5lk7pchGBkgxY6z8qIOefyNq2VxHoql4MrWNtV
RqJs5Osz9noa3B+RPTbXF2qZxfOuQPdnLQfJXj3o3Ynl5FmW7LHzcN0YeA0Xhb5jmasdYVCtHFAx
r8JUlMc0LO+0oA/fR6fgw4HseY1F1rUGzEnNxo1stbNQ+Aqpu4MMPoIk/SlKV73I0jKjDoriNV9m
RJ4OYXXil1bFdf8ii4sIv0lIISewp+6ps3pWp3016vvB6e71pQGuGySyX5qVsdzz0LcPc5ngYQcu
yz0Flv7X6RTZuOzM4x+h9nUwQ8S+uz4jCOYZ6Tpyonbt8o7cVYZqpmvsGHd67xqXBr7J01yr0dnI
1PvPzrlCwm/sMv9a1okXwtCsWpxulsmaHB9SNXkUsSeeSI0T8I+8Pztb0KZ3brbR24avmbxQYxY/
urLVNiDR1Q14ZwMlLjt5F6FibzLFKzC2oVgNSLIHUVqeZHE09D0YNFZRRWA953O5KaY8fQ+jmkzG
YurFQjp9xy3B3dVq8NmaiDH1UWyaDrK1V51vZhHV93KoEm5mQ4WxIKrygeDLq7xOlpvVUd5UtswP
Zfyfb0q2ZkQf5U0pKHyyWEirXTDN6kmiPK94z6WYkwBfBexkrmIBsstVRuAXZGioBATYl06OFBO4
TXTtJOeMl05Wls1+1YYbtvRrYEnJMziQ+dUA7Z62sINlSR0KlmioscuSqxkHY1bTa0mU08kIi+FB
tgWtd49el3svS3qoPldIS15LoCrfu9HRLrItD7PvWmTFV9VwFYd5ciPmcL5eQq3Fit9GcJLa4Ais
1qvcmwCELDcXdAWaBZpw72Rrznt+pWUmeRrZiv87vykB0rYL1Vfb8cQ6U8+tXacHUmPFy2w7yS5V
VM2XxVCo7dmtgw9HtWO+xfiUhhNqY7JRbblUYTTeMW+U4mVM+2KbJ4ToZesQGNmpmXiiXce26KS4
4kV2zXKkygnUs3BfLhp1Q7/B8UGQfWciDwWGI+h/UQ/NRRhYC4g003zy683FqvD5BZTDaRKBsZhw
bNheK6vIo6lqtIck680DoYcJS7hlDhUgSGZkH/UQHcYZjDriiPmz5g3ZpYqji6poSgFYdGbDphnY
CS2tVty0d8EE4izIquJZ1mF09dXKdIBYS1XsDZjGLxuhSU4wabAW9KLh6cv4UQM6FUSYO8qiHKGX
2yjt1SdZo0Ws9SZLpFvZFk3p8EAY5Npd9hhGDK+7kkiSLLqEPRHu759mZ/yKVE57ktWtAqyRL2h/
lMWwqUyYRtAFZFEehlp/MVohzvJK3gy9IubtBWWJG5UH1fLx3vD5ooiHwRzVjaF2/YYnTbXN28Lx
5cC+0JSn4c/r/7apvNmfIJsDy2OWOTH0+1QkOz2a8mfZ3cpJzOrqrH/evhua7IGsdy/Fb2oNXxQ+
frjG2Qllb8cwHlJnQWYr7vFWJc/S0dmC5BvPsnStwnCDtOE47iDUfg5H598AOj71a5QODlE5Ohth
wnOYQME+9ImbXQ9B4y6GC8HR6wpkZrIGubtxzD/7GV43bDsHYz8vKmN/SEPtTD67PYMEzPx0FNGP
4CDDzLd21ez/tV2O59WcsfkTxZYsl+NXpIjuuhZuvnRHvxWliM6tCHUI+ZmlMzRFOrP8fr21yrEN
sEy/9tTx4JLBum8M7adMCdtuhERbXds7mRJm1XaeMCJ4almFyl5B4rxOA3rFYTZ426uHkq699l3c
PnqmVz0KQ7xJJEyZhO7WKUtv2/HqJCW7mmxolZCMi91NZ0sodXaK2LakaRyVoID+6iI1ttIxqnyk
cMbNNBTptHK8/AHdw+QgAVLXOgmTsse28a/mbnh+AxApRxTQbdXlQ0NIOZpNILs5xBl0/4xX2YrF
GAbH+DqIdAi3Y0icrlQG1DQ1vVDPUeptNLJjD8ZymFC/eAiz8vuk1+lRlmS92+mfQ2WdPKi2MvoT
m7Z7y0DrOEac+m5ymv7FSrtm01ZRsx2WoqlozsFOwngtWwsz8e6r2jzKRllV9r3vGar2KEv45SDP
O2XFHR7sv86mats4rO1HnLLbJyU9d3o+PGqL/fmQkUL3glZdyTZZZ4cKNlbxQEBo6S/rvPTc1p1+
6pPschtoT6O6ksXfBhq5RVqcQfDBBsIU8+eV5IAky4N9obuuuOSsExBd0Ahhhc5eUXL9Lg8G+7/O
WOFvNScA/dUSPSKSRpRiYSEADxiq3jrJUjcq1h3GGN9kSR6A/E/rBKfznZENCHX3bvjUE09dBstp
grhVll937PdNiur2MmMbWdZpGJToyY4ASYkcD8j5TZf/pQRZa9+MbBcJVD4+eUjq+k4YhnKWpWmA
RzsO2pss1c7Qn+rCnXeCzNkpDiMcJZdD+veZFXvdrk2rL7KH0KrPHrI4CbG2zDLBltBskaCFBDRj
WbvyUMu+DJXw7tWlIVsaChMwK4Kw0PSLwbuHbPw5Arbrz7nUoetY4tAvEAVDm81HE/XLWW+esgWm
4PBo3zclYRTZQdYNixiQAhb2OqgpFPPR8ba5c7atcW2negxYOjcv8jB4IzZseOhuewyV2NDTELkL
0HlaWkz4i6NBSE32k62AC196XNn2Ulkr92wsUWz3TgpreRoa+yvZIMtLqxKEP8B8wr+P8BLKvUF/
vp2FyhT55VKnhLSaqfdr663fWFgnzG6+R8NQfSE4SzqEP/+FvKv+VJGNlPU1HvSEzZpyr45x9SVi
m5SNpf3Wdyx4kOBky73U34bnuNTc1UCzH1odxZoZH6d3NhIIoC9n9VInz2SdbJX9hr6Ofm91veFz
bFEH9dobIn2nzAYkuTZCJAkl/iMAlI2sutXLs8Juw3Pnms3Os9L5xRTBWcGk44/lBMjkIE8whb/W
ODVOvlcr8oC/RJd00VGptQcRsIeI5V9OnjbejFmPOw0ESPib2stBNhizHh29v0a4/E8vVyqQg3EL
GA9j9vVibHeDW2kv/CmV3SDC3JdF0YA0tgjbrGSxGVO2aawUwjrWu7Wh6NthSBKwQwz1QDiuKn55
d0praC9y4jqpCKwuxchmYi8n1h4Q4UUneHIfEBjblJE+XryFHJSOWISqVuj3sJ5IZQetabyjGIak
YZqVa80T5rti50RrlbyC51YZ73XZfJksQzyExD9f/mGQok2qnxe6fc6x1VaUJGWt5IchqEt+MX4s
T4bZ541l723DtraZoue7CYw38XFevrJoNCY7q+XlK4stfqrrOYuqx2kS5lEXnrJGBmr6UBFNWved
lZ0IufTvYNJyE88E2SsqTQW6mTd+eC6ivQg+ZSejV2QvOfifehkKXJBcsyOiIWn/bipnOUPZdp+X
lcXfLkuvRgzFtlIGzSd/mF1uh8RAD65Uz7eaTOM9vgKTta5rqzzJBtxF8gvk9+6kIuz7kWf8lnnP
vOISZu+zqbK2KZnPj75ufLFglhIHE4OwbN1TghLs/dhjeX4FMzEyqJP0VVTt50gtyK4jZQfx98hK
z4zrSIl2wmLycSrafYxXxbcm340IVv2scaJcVWVvv1qodGyKfojPdaWkd7Uy6lvPsotnIi3ktpze
/NHN3UqOSovpSxfN8XtLMN4HVRZdIpPUqmYRv4MEmz4lTRCtw0xU3+PBReWBzFka8EZVyuZjjr0K
zZYmukcusj+4dfGFRX/mV6NJLArjJfSeJvcrC04wtV38czE6SWG9fckzzVkHhRU/aG2g7103tfeF
oZEkAn+PTe8wfjHtAhsb3q2aEnzpeCF0muVdgkorXnooBOsSj5C95hXFi0qqCrqnN69LMypfhmlQ
71vcEvndFS+yhzW6+3CexIOssmuvWSeuGx1k/znsrV2VacKXrQTx2wvyaI/yUrLKjUYfq53uUZba
yPDgG+FjIueO41rZ2ngqIw3LzdihUQCCLb/KvmOR1ZcstmB8x4qBmU6cvRC6uvQiL74aMRhpE0mf
Y+26YGtnSB2NVnydggk1z87kS4GXx0epfpfdFQ1s0uiysJdFdBmcoh2+FEZX7XHWa7ayGh9TvzWT
DC5Fph8KPao2ctJesY4FP8YXO2+h5BnmAQxZ+pQWJr49JuDuxunxpyr6gFdhxbuaaPJT2YIyiqYe
klc+pGs7rLs9Kl4KCdKl/H8cfJ1qudo/TqCFuIAmbYH6yqLY0MLsR8/iNdEQI+u00lrJ+lwbZ78M
B+Parc7HX7q1rvi1m81i6aCyTj5PsbQEJ4n4R5y23qpxNPwS2tl8V3HezdGDflNVL7q37SpazctD
lPVBv/PgZmxk0a4s8vAECk6yGBivfWi3b5FRm5cxC1PSmEzW2xZk4g6Jw6Rf2eT8f8Bm91U9JzgB
sOku0Tzvq2ngJod1ovqEWEu/HdNWuQu8qruD3O1ujbhUHpMJwbcIjvdXq+8uuhw/p8hADXH9R5lj
UTE67YBCK97DZeDlF6ecugMy1tM+CZr2PpsUVIWxInkjQfRnlvTRz1DdW7rBfVSa/uoKd8SNht+e
spDMkqTSdjADumMbzbi19rm1idH+fFGXBwW79/G7YjdoWRMTwy+y36eGGuwnpQ79ttGN1zxu3X1Z
EYSQxQlI2T5V0uRaxOTU2Otek16LQ8ivNMP6zFeLxHwV6ki23Mhz3q8UWysZKdrFtbNDunpfYaR4
bbXrsN07RISuY6PCYZ0nIqwGl7GlTfakmTTsH5e7gt6TYRun9NfWzIJI2rkqKpRLq+eV8T7UlOna
KrxA2YW9pl5bZ5EEO1LskDGWmWuHRAiW4Ma11dJwerZ0BMflVFGsGju1RUdVFnm3abu5a5AtWMbm
4zDvdCvANGW5rtbr4w77NqhaU3No3LLdB1P+ivfQOK5gWTZneeDP+3mWGPdOM4+n33vIbhGU1xWJ
PLGTxabEZDiPLEyTFvvIzNTdsze34IzK4J6Xr+EgjmLH2ypE/FRWyn7yEBbJdycGWSpLstFW0J/s
smGbLONvXRNBLEok5MJudfKs1dUXPcfS9DZ3gzPrnRtZxyYOeOPJbkEC57ZCK8eXE2sZD59VDHs8
g2V9d7tYUGA/UinFQ8qG/JfrQ+FoEDnKk43se7uYo6cHy23K062+C5XsiHb1m7zybe441901gTHt
OofzHDgaVNHFbkUelBinlcjDJXtaWGV/VQsRWe1KlnWsMv4+tUilod+C5IChZL4KwOJ0PZVd21Io
q6jFj0+2/Mt0rYh3ehCSWlguOS3z2GHHrkiWzUlxkRjx9I2WuKzN0MH1Bs07VCHfclm0rdRh3xQV
Z9XywrcaDzdZr42ucahqlWUs4KsPrYEKZjfAnUE5m68Z0QBZn2beeJijEXKgnBxbHnIk4AqJgbCg
1UgFyEPZJt6pXg6y2LZWtVUDiOKybqgqktTk+MuVqqsmkanEOSdO65xT0fidZ8x3vIRNYmNLgx04
/YbAF++VNGedLTvKFi3GtnHpHS1jb/XyzAu0z2GyeB1bh9bRLNBc/V6JZjdNunIC0iBcMzvLw2TG
CFYtB3km62ISRj446Hr9WwNS4xAQl7Gyc6L0u0kti+Nv9bKHHEqaPNjWLJevV/yni8mxWu19J4C4
ROYI/YohmLbqYo84LQdwXZ+HUhooCmglBztUN7Us3voMRqiuVU8ZdnrjJCtLs2IMpevw4JSZ2A1R
KN7iIH2UlJK5CRK+Fu2vPTzA6P/eI1Cq1p/mFnlYDwVRr2sJXrVhftJVZ2MaeO3eqhyRII5wK99G
1Hra7Y2iOkOPyU6y/trZmVTH7zMc7ayuax/QmofZYuLYMRI78Uj31c4eW6piVU1W+3CtLPNmB6Bv
EXKlrlgOTS3iDXts1ZfTXBs0B/+YFDXtWV1snBZvp1GZ1LUQQbe+1SVu5DjXciG9m25Nmoac6kqO
lJW/tMty06CF8dt0/9hxXO5AtsiDnNHW3M+6W5FfHS922cfNKxxhtikENN8j4zKuynAqzyNujGR2
ikq9q+CmqEZEUbZ0QaN3ftjWcCv5K29lpV3biynIZCR+WqN9agzNUxWrPEv02Dm4Xkq4ZKjTR939
kG2yBsRpsneIPK5vdbaFj0ecw6bTUqt+isAKPBVPsrs8CMNj2a66zvUass6M1ATRkKjZ64U77LVM
BQOTZeJMME6cG2If+wgViCootIHvrstRtsg+YDlb8Ng9Os5Lb9kAd1LbFr2BZFgm9GNhpX3zEmQY
/loVVnieGz5nVjx+0TIw67WVteShK0zpRAhAIm+m41RBqmfhGD4gpIlBowIDM2XrvBoyc/oDov0a
EsoQrkQ3gDUyPDBLJoICIu5elIAkXm/USHc4SG+rIk0OyrLugrtUbIxxGl/KBjB5bKOsr7np4ToT
RqcEVwIEHzt+fiLLL8GcIaLalneGpZPHdSZRkh36qyzP5KGJm2JvNgZiT2F4tv8+EFqD+z7yWMti
V9+pbvNFNt7qf+s7j1W0YNv+cY7b0Ch1+yOefBs5961ent3q5tKNTzGy2csd/HalW528mXRGetnF
hfDvrm5uxrvKzhHaCq3mjDAsRvVOaGxHN2s2dTKD388ePQcip1K07kuZ6w8l9kv3KonUl6bT5tXs
tOKuHzLvZQ66xifu4vAZ0Go2g701WP5v9KXoLV66swIER86U9LWGb0z0TTZaSAU9BfxcWHOf6tQq
sWEL+anjvc4xWORsyUCBZZBleYpM+nAE0brwPkbvNQvw+RbjcJElqJzPWa4O99dSZBLYcseHa8l2
9tlcqI+y5KVESGx0A3LDeQd/Dm14aOd7edABwm7ywFCBKFCXV+ZnQw2iEssV1920qtXZMPyXFkRV
ViFPqP1thgqdgPskjHa5iDGj/3tmyPHeJjdAX3qYcEJ3yswN2mP2Qwvo5sEsnGQ/mQ7Msr4EWrIc
DKIi5wzreT1gN8KqlLrOCHdGPY8sTynJvkls6qvajqGrY+/z0GGalCjjSY2nwc+IbH1HhafS7O81
Snu+mmb6yVBK5zL1pNVkQwXbHN9O9Us/WHA45/ZPCFnubmra4phh1oAI4O00AZ59JK3bzOsk1Itj
q9l4d41KcMDSgZgzhErbqsuXqAcGzhu+PhDcK18yFji7GitsX7ZmkAvP9ZC9EYwW7bob5pXbxc1T
uSRVUZmZV5aDi2MfepgCwJDCVqTL1WOjBfP1kObDr8XvymxnCP0q4R1RIXgpy1kwF9EvRdnwW51Y
+pVujgWtHKLN7YZni7WvgQONUUTGY8qijROpNazYOHnUrBomTNVU35vefvFG1XhJu9Hcp44ZbEXZ
B+8KNIIRKM33akZyNO+n9pKomXEeyXauq3rM78c4UptdGMJEy0F5oYcxBAetSfGKbPTgQV8O7Jqq
y7AQ2RLC/RswsCzSmwHXGBplN17RfxK+To5yDnmI7BgQeLiFlgouLTJnvM2RMjSN6atRlihtkkjH
FapLdnEPIjzoreiSoONwKaoIzdcmsIlEULw1REsxM1ugTwYmTLcGxbaqswJw06lylHPzxvkwwgCt
5ah27myIxe9D991eqgM8oA7dEhwkS1CtQDCHew2uKwpYg4I7qq2cIA+bmyHMSPwsDbJOtloa21zE
2ukDHLZao0G4UrLZufdaEOKuY8bf1Uk8NVWlvJRAu/bNbOpbUeXKR24pa9lhwmHb76rUPMmRQQ5U
R1qvYDPylGkq+d1PK4jWErztUuM+sS39nojksA0zBQeRv+vkWZ1E1XoJZ2wnb+rhELIz6qfR5YvJ
WHmwaqFfvOJFFoyCB8QqA/R3GAvnD6eeunTDultsTBh8/m1UtYwPjbJfNVPg7GSDvJUA7AMWPiEi
84srtgMVX+ma6G3C8/2+L7VwRUKfgHM9TzunapyN7OYGpAhs0+O9u7T+v0dZfVy9dpgvKYbePyBO
1D/ARkDqw8AnmUzS6VbfxTmJ4nl22Q7STTakQlVPhFgPcpCs5/+L6EM7LCEux7gn202EfXDtd9VS
P6SoTuLt0B1w/lTCBvl+zS3fnEax/d4DX2eEUXtocIzag8wy7q2y+RzNJ/oBevinEXZ/Ml14vur8
SQVAZ5GmiSxcnOIAQ8+bNKBsaPvxPhep6utCAwzcuOdJQ1VNKlIlvb4L1dg9y5KsX6pkL2+Ogt01
8avnBYA/046ey0kPHpXsCZAwlJflMGPJ5CfVGG9lEbjoYqNcTbsqmRG2dLtTo7XTvTVnCFmSdV9D
qZoPsjF2xmmLC3O+ka343Y53WY4Pj2ytMxS9JnBcslFWwbQAamtO97JkBcQYguYUsL3JdX/xmxaL
nUYPoNQXANLXsnjzq74a3cjyuPRpKqVdS09r1XFHuNHa9Oy6yHbqCkamLHnnZwVWD5uJ8XVaSrJK
1fU3ZGLFWfZv+MrusInnrbP0cIERPfaRSQCfyTzIFIhsgBTTsdHR4wv2WCwBR54+pXicVJvVoxmf
yUupPjc0PCJrp7OwXfHcfBzrvgRcqafrKZvw21N6XAK6j7C1vIf0aPOweXTgdotpItsqMmdnEl3f
uo5nb81CfJRJqQDSt5V1RHpyTzr2gBBw/OgFPNw1OIpfXQLdZotCs6abBhoX5niRZ4oF3KgqEXDU
bf6siTJk2LeXi+ixtyb+xFuaUCyRM17JgxrgdtwEpu8WOlHcdEGS753xcfKWFZGHtG/I9ZHAmIqj
odfz+lWPYXkjn3Hk9z+ugLH9KJDYeypVIzyEbvbF68P/Yeu8lltl0jV8RVSRwykIZctBtpfXf0Kt
SJOhyVz9fsAz46mpfUKpGyTLkujwfm/4IdLYO0SJ5h2zSAHbYjvMLJnwK1rerGTOD/bKZnDb6ZTK
mv8V/xw3IabYtPwZO6mnGiXiXmB7kEWwzxvttTe0fzxNd30VRtjO7CPQTsXxpUGBSJ0h/oxxHwwj
dw8oQUnmVEdsF54h6pPnqdifUyf09UUgAKIQEUJ6dhCe1lO7o9IRjmPPvKzm6WWCtuiLqnvogeNj
EPvfmVViMdsYXRhXWrOvO6XwRxOCqZ4PAb6SEJ2S75rdLz+6pj+QX3hqF+vRqKV68Vq4rUxOQ+gl
svS1ZP4b9T9kifsye98/WGHzWbTfcRk8pF75bSggk+h1jxS3etFhq/mjJFxeV77FZRZYsmFaaTri
x4T5Iy8/8P3aG3wypUdo3uS0f1SWCTvLfEcN0JyhHLM7IezFN9MByEBRxkBfyhyClfWPnugLhG/W
lF5SiYALviMmDeuSCXYuCJtq6uyW2DCrl5i6nZWRUTBV/QG26A9lLMvXPvrbYKF7QIT2poCOsk5Y
bvUEgFQkq+HUlDN5LM5O1fQbfEz+k6XBlQl4AYrk+CdPY3nTZoMwtPy1HwbtzXDOAwzKQInEq4Yu
ZFfhbLCbGANAPM0T8eI3c5nOlVBJ4sqK29iR+aQhkQmXjC+DQu9wSOCTnpP45DVd6OiEJ0aVJCLH
HJ97LZEsPrvmkNiYDg5D/wT1Y2fKeYSFbJ61ylV8NUkKmHb93VkqCpZztez6qJRnkY4n2cPNxWqJ
0iz0daVXj+OIxqwyS4iv8LqwrafanzhEqNSUibqetLiBVIYksm+uA82Z1BzRN/ah6xO8MxM1sGFA
CqwXjsuCjsEkAsjXolI7sy13g7FXWLpH8gSG7ZtNN8PiUM+pJ9CHN02ih83ctOc+wzj9cXvYoHvL
/f86t+gqHWVlD4dW7U9VDdAFO5Jnba+ibac/XyAmIyiNdL+YlvGA2KNE7WxKn6j3CR+NpT0LL9H3
Vq8+qnrdnCGSL9xhiUtcCvvjXTtDMun1+Q9zlY1MZvGeW7G6ybMy8Jn94rOtY65QxkFUO2RQ5e7v
F/KcvqcuG7jZaRK/1H/qtnMXUe/r1PROMVrV0EmHX3XL1yO85ak2bQx8a7ybqcBX5WqSPXiPMs8S
/IMJXrXFa5ksTZj3EJFl/6dw8CyBqOtgm1rX4aIk7uMgo1OxuMo9wuA3mpOLZvRvpdVVe5xLvndl
roRO1PLlYeyI+8/woNpioIRPoVprq3ubDP/E0uxwMkzsQ2ZTUKnHfh8Nsgx4v9mlKKaDl/CBFDWe
LXphDQ9NxYel5eK1GKnr6w1bl0gcsrTYLwDKR1u016KosPbJqrexVgOxZsOQU0lMFJlpVDSzfVdF
V1njKpFxM6ra8FRH2keiO0A1rbyo7DeCfhmGEOWidVZ0RYDZZ+YpF5hcyK75K7Sq8smkNlT5F5ee
1J/MlGjyNicwNX7uSkM74tAr497a4YBcOe1dzcV7Y6qJ7xkTW1+3uCWOHe+lMeIvHMNNlV5x0jUW
CZmbfXTSW/w+c+fAaa91l/uuPdu+8EoC34va3VeUe249lEUZt92ttHrQXOxIMFNDh9UJFU/Ktn8D
0099MVgfRhWjyAJyehSqdxxzPE/c9lwp8x/Pwf/K8r5bY0H8pzGeSipPfiIoFzM5T8FsQeerdM8N
gKGnIzuvnOoabjZ50VzSsWMMdidzT3iG7vdr0qeRa+8Iuie4q/Jqzq63S+uB7IwMcaoY08t2GISV
XqiOXvJC2kiH7QIa73B3MwQWIEt+YSt+38m/qWG9W+P8S+odNbDEvELGvtSoEJ0ZHNG03WaHD8K3
lrDR0CnzV2zFrdvEdO93MpfHOm6Lp2KGh6ck/bPoF9/sizwsWNTtdIRZmGKlJHxpI1zawg56jWTl
RhcGhkBudpSFG1+JpYlw+zGSy+IV1ilipXYWSaad09FAoZmUy6VKs/FYYoJ8hRpuHDQh5ochKWIW
s8haocc0+2EkGJFakxbWaeY8FV2chLF8aHpkPaawKaYSAIl3BkvisiHnMMH8N1hZkEGXqdTNTSjx
lhDWq214xAUuonlr2+Og2OQNlKn71lG0D6Rj9bjtJ3gM99CAjJlIJizy1W9Lw85Ja4bqQ2moiXpZ
N51qy7R2SF5bv2O4/JgslD4JupYPZMUd5GS4D/BUSf3rhfHBBEayIlKtj8nuezJ8hUq2pkV+BrjI
R4whis+wPn6Ap7Nhy5rhQ/OiwS9gSX14FlZI1uLKj7hiiMDHsPlAQjZhqo3FW6wYZwIH9Rv+kx6A
hBPttmYqFv1WKqiIpuRj6bI6QJdkwumOu31jTkyypnlObPbEUWwOtw4T11vL/3qZXLmHcMZemQlo
V3sFUsvcsR5Ya4MoeU/KIpXXLuMjG81gsHmXWAxlWHlPIx7JmML0sbGioLj5QI2C9huToGdPphbY
UMb3qqq0BKe0P9whp8SMNwga/+pOTWfeD/iJ7GAK2QFpWIY/aEb+2Fij488iM8IMCNg3rOGgV5lH
Jnk67pf6NmTNfOzbNLot/C9Kal/hLL7lSSSeAFJ7H08qpiypqI9YoePoVy5PtjkzYVdyDgASYNfh
3E1hip2sOqR9gJih2xtrCGpfpgGK+OzRHvvq5C0krWLtSAZLvfxT9RU5I9VyaEjlC+fae4ccvOvl
mCJ84f6PFhi/c+MK/hUbbgiBw90CW9uxwyhLYj/KAVpbiQ+O4OE+TZEMiQiPL23Mn2wlu+nr0B3n
AFd20ctdj3eogg8bE7dA+AAggBdrZAW9Vzi+WlQUIpkeujSyX8baA1S3in3bG7U/VoAalRe7u4wA
OL+lshy2SW3vZlcOZ4w67IdUaCk/ugXeQgtcppkMqCVL6EenSq+l0UDSNa4z1nThYM3pBW1Hc2Dh
b/HOHvFNa44ajhlCaaNLx62KOVT9y3SWniA2YR0HrGiSJAVCnh0t7LqoOlSxyAMzfWttrXmK50n3
QdT+YfSmwjyK+Vxa/jAPtZ+0sfJo121/m+xJ8UvK9Q+tGEWAZzP/uOqdE6I3ygqYJ+vkE2g35IYe
4k8lcaAsLQK0HU3DmR7PSx9TWlfVshvyxj0/ienWtVQbiVH0znHkkphauA8YuR+GWMn9wVUfTQCd
0LDn2dc65dx51ZsQtnMtO+WPnPiiJkszHsy6KcN2zn63Bvwdiak4yTlPVS/Taz6Mk6+ks+NPpAx0
zPu4QjCtqHZxJsg7CueI9CAxoJTuo4jQNaw7hKP8MSdzvJgR9K2pToKkn6ygFfxO+lovzooYkIAa
AKPzVJ3ceSAZxK2aK55jN1WypTKgihhEIupEbkCWZUUmCvsiJ49El4nFkyaH9oDINkwmBclaI5Zj
YeUt1Mr6tWurZ0WF8IbBdntw2va7JnI9MKRmcofl3Hye+bj0Eyq5JT65MalFKybaD0kWYgfNCj7W
5p3K7qP2EnFGo6RSvVr+aVsDrhzLgh03BRoKctaDZZpIH+q973lUmn7nDGAd2DRNOd7Qrf1IqXS6
TZAM8Sxq97kbvzuY1YSTp5NmKvJwmWKbzfDABzQMYm/HkRoKJ38nEGjaNUBmIZarapgnsAkrJcZo
Ra+v5YQfVhsxRRW2afgOlnB7JR2coCvSLhBRcgCDy88Z1ru2qtsX1vhXwi47bMzTJ0PTlEPNjeRH
81MOgWMsUvHcsp+NLQrNhkvdRKAr6ZqWHasqdVb67OxqI54ORW1ruxSCjS9c7GTTx1hMFsubdggK
GJI7y8meE09cbMuVYYdFLnXrQt0PyPGOi6N6KH4xOWEMR0ozZMW+x/h96e0KO6+ULAb81PfRrIat
40ofuXK+jzyLkSQScYjL03cN352w6dvxrhXAQgXqm0bXifryPDJLDYy/miiddoQ/3vmqXDAW9wfw
Z74XCkkXs7FzcjgyMaAcbH1HkmgiMbTTowKazyTeE/AZdK6BAjcQUnsng4Elxb6xcDBvcIKAHV51
L02OhMugEOhR85cTDPp8MmdfZSVt9kSDMf78xGZhvIg0f1aiZgkGVYseRGt8t03q8MtQn9M+E6dy
Zrg2FehcFdWM2rk47DKRnl7I3t1ppNAFTaPhiFRFSOcieEpZe+70EpLXlOPpGDd+hMHqQVXYswyN
JT8P1gILwqwKopFs6znysmWPRpMwjAxBar8o7NSnIoUI4DUnIi/78zSK4bw9+jrEttmfixTqFJoa
ZmoHuB1++2Euc/fAl1ufjVytzzZ4175bqtuM2e8ZS6TlnBZs2jx0ScH2am5HMaDPp0NDgREbmgvo
hesD9d+E5slz1pTv0i0AUEpzlMclKdgie6ia3XzGlrifz6PR42XutGTh2lpR+JaFO4temqdBWQPx
6sM0L+WZWaRkEzRFodVX73YCK6Ab4orXB2ppydktzCpQkiphL+VG5+3A8pV1aJLdLGD3faSo8rz0
Er+s0TpIhsOzVDO4iwnLUr+R1Wuadb/aruw/P6vt0fYxJYuF9/kcLS7OL704RGsa5bbP2B65a3ON
5uP73sm6nHjTHOwpGs92/IaoqWagCzWs/tldUJX1nPTdKONSC1q1yU5dt1BwX3bamD1ripeSZs8/
RvHNwoYSJwhW8G0bRQGD1PoGmseham+ZwnCBhW6QZHNU+IkaRYclb45j22CsUJKKmCansUOXqLBY
gwY7GeftHWDmQV3YWd4o29XkVRjuEmwPWy2p2f5Ghp90kCixCkH+/VqVHlur0QSvIZDqDNFBPws0
5kHtoGNrfrpL/hPcxeWTjfCQG3TLZXdMmwwsYlATcdq+q1qfqrNcD1tzO5iYefAzX7/K/+90RBD9
f109Ol67n0cBuFgetHoMCFv+zuakD1oTV7jQVkwMRsrsODSFR1GHC+Ka/O/KTTFLn33pSfiZwmmg
3HEYYPzt59+CTAkqgJOmdNco75NTrhTYuT/2xATu+2R4LqP6mjEOnHHJJiGtLn5gJxcDlLfItHoy
Zhf9scUbHjhccUMnk4oPMZpyQpwuL1FTlIzdS7HXxvjZoSoWFXdy19+k6hqHYYUJVMsqzlOMTaSU
+mXWiLY5IERw7r3kHvYGF75kUb16mwyS+IEyRkg5jCelsjNuHXe+iRlDNstRWlZN4Iwe5g3NkJ8j
VeDL3SksqxBjXfhoTnjBKJa/UHX2lQmSlmvofubF5h3Ho7Kus7NXLb/5ssmngbR6MseSbE097XYJ
JTJ97LzbKBbjAKhcoxoLUrYQO0u21aNaIGoc2EYFIq9Tv8/j6tFKqThjZIVpf3lAaL/sqMJ4XIXh
szHhbEvGje4u2Qesf3mJytQMiEQud62yNNcM4wxDq5T3mmF270zSPeXkEj2TnUlN2lq6X1MmDs7S
kT3fmXfHEdWBW6A8RuDo71UZ4ZiQKj/6yKwD7GkHGKMivykq+57WG8I6T8SPuE7eQJICErjN70Ms
njFEdf4UAjyNeUEvFfsxj1i+lHHa+FIlts1s7Z8g8y5YAGOUo3b9EbDkhdIgGpe+QWgFWrKr4jY7
6TjO75zCXI64mC6HhdLBDpamsVuUrg1ZPu6qekwParPiHR6IVAnS2onevkH0J65QDC8lehIjrZLv
kVLbKMEpJuj3rFarVbyShKphLy/tqH7vWu2jHLsGd3IEk1T7qcOQ1ZK6qYcP0Fju8FzOnkWaFYhb
s5lBKuzmIr80RT1erBW9m6H6joZsjt4glTeir0PhGUCqKPZ2UZ+HU5zGbzAFfwqCph5MqSuvhmop
xGeoY+j2BcxGq0r2uZzc7xL8Wnou3Po2mi8An/EuN7FTGqggH3Hk37k4uf9ovdEInMzRHtkBGCdZ
J+2hRXt2T8wO1TuV8D8S+2DLS39LAolZT2vGs1fl9Zo9Yh49YxDPRhMBbSii/JXXf7AVSKiRJrW/
SNu7wzaO9nHiIBhuFjK2lmx5BGL4PevdaZlFdx/bzn3uMbZISvjMBE3LA07gDEdb/TvnzZ63mndG
LS33v9qfp7crt86tvR22y7+e/dX3/77Edtpeom2cx6xMOcUgn6g/1lDjz4fVSNzx1t4ebfPNkKhc
tLX/6+HX+a/Lt77t8D992+tsfbPWlTtDrSefvV2O91tZ1kyq60PVYQkDnPrvXmMwWRCs53MFym5I
Htu/2p9P/TyKmTKgYin7OBPNeTvU6zQ7mhXmY1vbbOd/t3GvZhU5pNdq1uMXS1O5HdzCCCARxS9b
X13YjO6pOR62vu2gok1XkzG6fnYVdvYUM4x9PakjufFk4ub/2bedKNtFUt9ZvY7XF//sS5XW17RB
PX31seMMMLM3Hisz18LEreODVWM1XimNdVNrU71FhZcw9U3dD+lq7wVE5LuuKtN5iUQR2gQQPVfz
wvYpnn0s3qrvCYyLQ0oA5JHCCKpl1ImE7O003Rt2g8zBUqLywa6G9mqm+cFljr2Q5MkSacnyE8qx
Q8aW/1Ji2XrA3OWtlLlzQ36ohgrbLoaV2H4Yuyllha8+ZFN3xgyluJDeK4jUgcgNi2oJDU+zCT0p
8I+rlh/CwXaSD9q7A+g/lJ1Uv+O3Vu7EaJehumhPlJt7tpg9No1VNgUt7oYHU1ZUelQMmTQdoRxL
7102DOpb44wQRrtsVVOAJOXkQxFBFRsfaf3baPuWnTKExj623pfRrHcF2rmXPMGkoJ6qn2D582Xr
krHe37y8OG2t7YBQON63SL932/VbX9frb541yOvWGpJqocI0PXTd7MFT68SuKrLxpRRRiQw2GUMl
HseXrS+pWOxCjrptLY9UzkvSFH+wofnXBcuEVTWoJByU9TW2Q6H/TUZLPG8v49VLclKJLvS/Lhh6
4h5MReanra/hvr12SnTzWmr4c7XDLzF+0pZCJcQzm/eOG6/wBMP21hdbyXNRUkHduqxqgHWbV7+2
cX3rSsZlDtRa0w9bM53b6mUGFf98hZIIbB2i0sZ53Uiu0EGf0jp1jmnL+Iply79Jt5+XtAvrcy36
9tX/v9cB8ZfQIQ19v73e14WDltwnqnHsbIoxwMGpesAy0DwZ0+qf0ySTv/Vth6FSq4duPcSpAp1T
n5fV8wlpzn9OfF2sZYtzrHX16atrezTnUfXw1eemxR/Vk6x+ZOL5rmzTh0qnZCwI6/189NVnKx0k
AumdtysUKkyfl5Vxkx8VHTJMp+M6ntYmYShq0b3FAEFhxJphvzU1URWkIfTorh2rfRNRtJJ8Vqxw
vTgZRXFMhYBUvTZH0dckBsMzwaqJvZew3wwvh99WmSDMa9OkqH7UW5j73djbb1Mpx6NQWLFtZ/Op
zY6drOddbKKVHzrbOUeSRYmdgc6piiYwScvtV2co2YJ54n1rWYWW3dc6wdZK3Mh+NUwLl6SueN66
qj5mNVHUy3VrwpgyAzIcvzf4POz0qfFerWRQsARLlNDyPPdVY2l0VEsWdVuzwuoF/zUWOdvFBsPF
EwqGy3YygtHx+k3nZz0E42xwX9X1k7q+aNax3O08r7xuFxJLzJpu7klGIrjQ3/pGZp5QtLhQeezv
vaQeENEw5U3bxLbNTa7uRMCdaxmnG5CLBIatL0cnb/fCGXK4n3FyKHELeY3H57qWxd5TCIbOx9X3
crTvgAQWxV+tDytYWW9KNoBO5eq3Ps6Y3eeyeLO0aWadzyhHaEzOWtxwLkuC3Bkf0fxtUCaKLV70
jh00ERwT5s9ebx62VlOP8tUxToyOSWiTZenACjo7uu4h38qwoi4j8dZOIFl5Q0kKGY1+1MrYCQQ1
gRXlc4IBpkuY5Ga/B8ZasTGX5Xxxn3ujDEy9iI+evsN81H2y1zyY7aDnR8NUHo1Sfut1hSget5kf
edPYcFQTeHXO3kUxkEWmFI+D2K6RGup4COKaVf3oyuEpihr1lSTDjXHjS9OL7gW4VtawVleVhs9n
1mAXrYftkVjXGHZlPsRlnH92aVOUnBVjeEnb/Fdtu8axJcbiJiz84WaWuJeiKT5Ye7e/XFPchqnQ
/hCzsc+81mKz9NjOi8+CvKSG3XXQJazM9zBX/hav/GtRSj8mG+PNTNtTApH3l1ZgDKc85cSYvOh2
dcGZt9xXGjhtqaRl6I5pTdE7+cairzkMLkIG0XkCf/qsezKHSgIE2MkvKX6o8WIfvFZb2fmlu5tV
MMIyFRXB2S6grQoz1l705yUdy9exT1d1YS7OWzNv8BuFNHFFeW8/Rf1MHaofG7QaxvSUSHPVl6Xt
HlZwemwbPEIspTwS90SIQ27LI6CfDM1VVs7O3Hhh6c+fX6hBUqDYQYIKU4VCP0Wt3E/1LgG8sX1T
fyZ18CVeGIEMhtp9HOkVad8lrC9Fq990p8OztiifLXZrb8Pias9dq++3c1ifepeeDG1/sn/3DM5v
pnC8e1Fjz09ExttgGTMp2oQwr+cmjODAmkk1XVsqfosvzQByv7YGisUvJUm8Wws/4Pql9bK9iGrr
rasawnbL4rCd6z1LfXYiefxs1Wbz3I3LyVQzFVsL/Zg1+XIr1kOnjpcl7XTgGlp13w77wVVsvIx0
+zbpmsOedy58EB08A7ZOYz2TWswx81xcCl3aN3XUOBvN3RKaSTJgWLu2t1PbgQImMU/DbWt8vlTR
tBZF1QoYtRjFcRwKYMlWEJjmWlIgGMI5bGtW6x+gCGDz7JX2TNUCOhHNqdO5enHV5dSL+fWzuZ3R
ZD2cEyu7FfnwYVZpdSpAvG7D0PzrgAOmE5Ir1wT/c2JUvelB5618XdsZjmb47aQ1PgRyrEXWV0k6
wKBJTzEMMKP40cjcaS8GxJRarsaP3EmIBOxhma9rhtHWt13nEg30uDXdxnxCcQfKsD7/q39pWuyL
pK3gyxhLlnKRthNzJFCccijTroRgjMRyzGuKyGtfYjJ6YgQUQ+ewu9fCKt/qqBG3reV5c7RSK0kk
X0+OXaoclNFO2UiX/atql/qDTe4HjJEO0gtXNNBS2Rzft4aQ1Jjwq1+uW1ProHIgxssPW7Oey/QU
jR7M4fWZ2HgWj8uYfP7hrcu25iCRefyytaxiBGId8UTZmgnZ76FtrkD0+nRhW/UZLYbtb81cd6wn
iQR3a23vr4v1Y24X8ml778XK85qsVCFPc33fK7Fo1rU63Jo14fL8NEvSbrb3ZhfYIKUYQa2t7dWS
aHjKayBeCsuU1iytVAOlaeXZplgAkDw3jNVm1R5Vm8pQTPjnmzNVs5/GsfMDAvFF8ohMOu6n1lr+
glu8zyCh3+seuQhFeXEn55upnqWhT0ZnfYPBkR/ryo7OnbGISxQpyZE6ZHmsMPF81Iv0Pcee7Xc3
Oy/mTF6749a/y6KyiVzOprNWE2rsprBvwH6S3ycK8S0IPhsDLXbTWz6VKUycOL5QIj2k0/JqL6Xh
Y8cJfaPO7Ydu6avFLxqNnzd36pAXj9tBse38ETQUi+zoh4PDYzBkKNDdsaGeFjcDhCuo52joVDw2
e1QsXjddIMsvJ9k2P4nNVE6WVsyvVt/ws5ueNPLg38ld+1UubkCBHufuOtoLW/xp+iJ7TNIE39rc
UfbI9NX32ko1Fq3dXnN1+03YB0pi+TdjWca9oSRp6Cr5JVa8XyzX1bMpkz9mUv3sJ2FS3mmcowZj
lCqbS3AWRmOTTHMcmBA/eMLI/hkpEuWz5UJFaihWOtzYWTN5O11QXmogArxU1QFEPqXkR+h5V6aE
v+BOTJVA+9YssXe0PCqfEN/zsBHYY5oOZKURLnzbDtHV+sdF9X0bS+3FUNszQvTGpwoV79UKRMzC
7hLgZQLvVVmbS8d4nKZ/dBJPjOeqs93jXPTYH04QlGUAzqgcNYW6GpqmZo92XsceJDLOv6B6qLcc
BGyHv5K9K+1yzZFdTkyPWGza8femcOV90Zm06dIfHQr3kLsdAWLKQTEncZ289NdcEro4jXjnErX4
d0EGU3e6Rxpg3AbWILpnirfawWoscY6tElQ+qd1dXKrGO8zPn6OV1n9NXDCpBf1J+r5B/C0A66sa
c4ix630Vk7oTyX3ji1ppyVMDS2VrbYfG6rQ9wnnAsfWK7RDVOkyXybtEiFVesFHRoP2lR7gRYUoW
w+Ogmep9prQaejq17q1pYaR4K1K84NeTA+zC+2ggxp7s4bp1GagPDk5iN7vWzbS7NxgdLE8IRGtr
69IMC8O3Ls/O2xPW2edkMDOzdkmOlRatbp91f58jKK1mUj9vLTKp4jB3IyJ01pMTOxvq1d15a3m6
1t8TJYch4GBJv/XpZIScBq+0UdHwhO3AomTPrUG86PqE2FXmMGsyFTYCV7CqTp96nerDelJZD9MI
8KcgGjhtVwB1j+eowgXq6yVjNz9jvpp9vuciGasg8eb7nAJ3zJam39uIaLRSinNeCGa6qkv/2p2N
rzRrpxdH2C/5+LsmE/cVTDOYDWsimqQ0Xuup/iUyjCa2c0C0aoA5pXeEMWq+2hp5hsrgjeF2bWno
8bkhpibYzo4qlR7i161DZD4x39eQYeRcnD3BCgIpWvKyHTBHqcImi6ow+0+fPieFHzce5t22nrzM
8QTLK/Lw/jYPuUiMu1v1xj1bFAZ9OC2nrZkqXn/SFugh2yXaaBt3JrDZKZLP68uWMvKES+vRXp/e
xHIP3T3CEB1tW6P0zst2yNKW0a4dp5MTp85Lhzf6bUoVZOY6BLTKjFFHk0hz2C4GERTPeMmxp4m6
MoD124Z8QFMIsflfryf7v1WhRCHKfohRxKa8oKXTibhr+8/m1teZcic15rOtRYhpdVgaCHafTT3i
WUtxiCBuPG5dk7FQzutTlViPJr5vffMSnbWSG2NryU4Zjp0lK67gj26HwZ4fa8ghD59dqCBJtBo9
33DK5Mlxuc07vLPsWTd9artUio0xftkOnioOamUst601RW57S6R7qPQ8yYKlXVFg2Tj+drZKmOVz
Swc6a7N0/9VneNkfT1WZ9Ia6fdYSVGV/HLJFp1Z92Q78jnDwGKhWf/VF5vgmE3W64uijvgxxlF6l
Zn98XZCxT8F5o20PX30ucWXd9Pmi7TBiWIGNUGBN9nzVk/Spm7zixhxY3CihnwdEEOetRVCmrfrb
Qy8XL1pndqf/6tueZrXVT9lF8U6rmwKST+k8bwdXghI6CAJQqNNXqwokXWoxctxlaFTvMo3qe5TV
wGtemhy2viIpwSpTKOairOpgbiLV57cfnbaLTYOM1gqXYsOE/lOrxGHlDLNh3CfyLpf6pQMofMDv
Vd6rDJNbUyhRoCIHJethvDi9OfABcFJAn9pRSIUppdnyrs4yfWxT97Sd3LrIGdMA71vvpM1jfZvN
6WJLMfB9jsZba4712ZtkDytojosHGddhWYeKOta7tnXkTrPiBeJR1O5NxXAehgyJRjpE2Ro/FpLj
9q01ogo9/HCN6uHBGmIc2wU1KXQJP6M+3VsCw4PMYqdTsQLwaq05Ton9e3FLGGzypA4xyglFwOlW
B33XsQYJWlYfpUe+kF74CyzhYEoUhKQRs/lW7YMfg7rehIOuKuMZxsSbJp3kEDMhAHCrUNIhKQ+D
flEXvOY6TTEoLqBOcpVDPunv7LsYbGAv7GpDvRV9fiKMWrk2fY08dhjdUzEggDOMt7QdU7Z/Lvtk
2J7FINz7UljaeaaiDd7RASYalV+Uc4dmylcnknRxJ6Z8O5MG4NVD5ncLcySb4Qd1eNZE6z2tJnwz
IgZ7bkx0j7FxNdtU3SsEo/hV8r4syysVoV3SafW+sjv3MhSkwQAE8PDrMI84wNtGc8G07BsMi4kU
um7Y144gx1XXo9tQ/uZlxBm7FcPH93kMHNOgclsp2rVgrVpYk/ps5Lzy2BTLxcJwNhaQRAqFyMVM
R5M3Z8dWG+VZ9pEMiY8cd63jxNfclctO7fRv8UR+AIypPowXJBrqUj9b0D+eG918U9KkORa4NV6x
SYRXwpwS5q3TXeuqAiXRR/RbSxTEzTxcIRIce4khYyezoJT1wSsm71Qac7P7P8bOY0lSJG3XV4QZ
WmxDR6SuFCU2WEm01lz9//BFT5OTp/vYbNxcARHgOC5ekTJuYGplhhsDN61t3Xcnq1oQgUGn7c3B
Tg4AhH8g1fR9MRM9meySb7lb/RY4XLdFnY0VPNqN3SjA9ZK2vdEI0UkAroWWBDP2zuBrb9iwbdQf
VaJP8OrM+mYAaHBWlgUPo3mSEbW2DKsZotCMOvZB0hBhljxBMiIaWvVVz773tnKfpvB8EUfZpvET
6OU/s2tUF/bfVL6ESY3mmnqZikr7ZMLwMGn2bPfa9ZCAv3GqrZGH0W2XV8ElGBlhZBrv7xTiy5N2
JXJ7w9J6y4wlK6dHk8KJXjHqZYCZsIZqV3V9DO3ph2uq7u3oJu2WpcA2ZCn0CnbAW429Jds5B32I
I0QAmUbLMS0r6mWl5DNEgHw7xNGvJitxyY7ME9/yPgGxgrxVfeCG/qlTLGJGluHZfcCUo62sRxZG
9E0Mumznx82z5zZwzNwG9zfVKM5hTT8YK+Z2HvpmW3asCdT5I5qm6m0fRdptuwSOiWGlAwkzzTeh
Hvh7swOpF2o6MxTF6eh7rWYfJIm7BZR1iIrgl8LOA0oMEYpCLGX87K2hfGuRNeejfepybOwcF06T
HrAHoo7QUz2Gx3dBA5BnfmJG0m7Z96xK8x5b82yDG8BrGqshl3esBUK9myAXP4weC+y13k3sCgef
EFbh89lWIJR8tQOHb8a3I8jLDbZZjCqYFHaJCofHbFm8ntPgYHuL+mzV/wpcP0OgzADe6OopIAYz
B3joH8MZq0Ydwvym06Aytb8HSIMRsN994wHnq22HVWdnY+atukVoutirRQdCuVMwYNFUBflI9GKC
wGdjoXSfp2r6NIZ2c8tSY7aduwlRtKx9gL38iZXmZmOhJ3/2Jh0UqO5bZ8d2L4rfexcl8d2LteB0
qrj73rjebRnRzZqNQjeWVtVpRmEJC9VvA0DUY9V13/A+MOAE28FeKZPpbsCr6NZh8bhYCMRBqj+n
jnsD/mFilD363MHh28isndWNAPhSHO91o/M3TQGJIosrFirawGTXrbROlVsVGyux2yPQ9QJQnGcB
uuFjcIDMfHFyNqX0As0tpGOfS6tzWeUptF0Sx8dyas1jX1fel9R7gcvUqa3/c7brHZx3vqXeApFR
fkZGv82tLLjoY4A/YqU2O2bq3qkHeHa0wIGCO2FLSvGZvHUQ7h2rYNFDNXeMGe+80Roe0wGNIocU
YjLJvjWDlzxT7Js1qIbCuSZtRv5nu4Yihs3XveUzdvQGCxyjmwH0rDzv4Ae+tw091Nc0ur4tU+aN
rga8ir5p3Mx1zLYpo49faa7v8yCZLuqMfBNCUU9aHPy2FocoqDq36BZLY2R2xod4CRbxHDMftVvV
rNunoW+n+zZeem5SXhm0T3XEULeq02MZOGq4TR0eI5iws9Iy/+j6lJGHFb0lqY7OoVk8WsZoH8Y8
Yv69BL57N3sdPLRWi/dN95Q6TXIJmR5cUt+JdkYBAQA2dnRj2eaTHhiwN7yRFoXd4wDiivW9eD8o
9dOMQSULe0zOukXgTMtOggGzlx1pqMLAEk1r8boCgfl3oHTsF/VomxYedhlGiKSWX4LUGDOvZZkF
vwYH2fNlI0CZ9b3uY+uK4RYcCcxAPTjWQQ8aawqGiRmnz7EsjdwiKH2moRY3jTk9quE8Qu3w7d2I
Ks12WpLIFEzb3uRhmakL0MwJU3glHdKTswa6yDOLGxAZp2GCkQJc6b4zuyelxf8pN+Nkp2OiOW8F
MxcuBH4L/NneGaYcTsHs3o+ppjEU7LIHj625S9xUbzNwo1e8NkAbFt/DIUpf1RyXGK/95RY+jVtW
CZxlqaCedWY6KQ3K8VztToKJTxgAK0/Z+VIbDXDs1UoJFcCePkiBqc7Ni5wG18qXqA7ycxaXdNlj
5+ww7AYewpYCILhi3hYopkVOYfNe2FuTLu9u0KD01gAF8F8bDknD9ZAc8e9iFlhPyRy+hUjBIT56
mLCW2znOCMF9wRsB0N4lGk8X/d9U2aZ9/Yd5TXvTDtmxHms+k6ACEwdLazWBJNTC46zrsxN+LfLS
+IyEPIqc4yc9CaxTOiifZhYBFnqreqzMxXgg/qZ2xin2xpDd+p0Xz945jKz7mK20baojq9SqOcJ/
Bohx+8Y19elWS+OXUWWWGlYBMoohlOHFpKny0bVJGq4HFOjtqgARZHV3sNnwBstV2lfhiHT60w2O
9gxs10UaW5mYCJj009qCq8/TvtkVqe09wgJwHtTpZQbB92gARrDzoDlUcfK5ZGCAfGUEtLJkM1WS
c6pnjPnKDICmohyTzg0ZPxkp8Bdrlwedsa3Koj/BjiheOrNuTiNska0k9cRpwBvXFn6hSnPHcJn/
03b2Ti+DX5OtTMciTucbhD8e+xmwt+nayUOAlMtD0Gg1O8NIYTq9k+6t2q6OJTRwI4CdoSRIzGX8
vIWp4Q5IBTshm4xFsHHmMdszi34wWOegF99l2UMXAhb7ntsvmJa152zBzJQLri4EYXE2nYdowY3W
xqSeAUaEC5JUgkmP3hTF8Pfx31mSL9Wz5bWrL2XAffVa6HSbrEgJBejZ6CCntboKdv5hwhHyZIUv
cQNSwH8emyA9BNB57daAWzSMzwiVo26I591VV0MwQoIbykwmDG7soOS9CG5IQeenkCTHH5PbBBdw
Wda8Z7DKL5GovNFWBZfsJNFkZgUJFhZ/b6gL0L5uq6MgVCrHaYEUMpbNLkUP3Dpo8HrwN4miLesI
5AZgsfbsqnx1lHyXqAEOub/MfgDFvNy4ZjmjxFZ8oq0l6rwXqKJkjnM2ZSepGTktdwZZxOCv49vl
JFJLC9VpYztZupNfmaA1zQYswmeLq98xaNSjKIw43haS+3AGw/mzW57faEbOKUeNWvaAJUjk/ks0
ZorMlhbGd5LMsuoYloqO/8zym3JwnwHeGSe5pPwMnJfDqBoQJ+mrvVeWv+S4dAzgmC+P8fqEJVPw
UrnProu1kEbXvLHUuyNSK3gyAfq4Yn+lNUC7ZYd6nNJxr+r1d8EDSzAAo+5q+HWspyI5klWDjRlR
5aT08W6zl03vK84rVINvPczFvdeEPFEbCdFDmzTP8uztxH0YWPc5zLVBt24NEXp7DN3Z3iouqcP0
rw3RbFsfGthhHQh1E+zkccnTkFiJx2eykai0AivUffaVu41X9PkFX0cP9JlElwAiAm1DOVZ4vdO3
DMkMEAGYM1bDGIG+i8rRDo4UIJFdI79co3Pag4ayo5Ncb2wa1qibXdwmn+dRv8idu94lqKWbwkqn
ndxruStJWzD/bzXEVxYMgDwTOUJikndtDpKWwEhxDGm6EIgmoo9D90ke/LVpyq1ZW4OU1Kx8biow
7Du5FfIj9b7m/rRBoW9ZQWeUa1U/2sU2BLnL6/01c6efAV4Zh4zRAK3uWavyFqZteMhniM6tPn3S
l65DPttZbDvHOZhBAmPHt1Ghc6KE26AnZCV58f9c+N1vkCi2V5Dd9VC/1rw+PdRkcCjtDX0nXYB8
3zvkxk82gKzxUwqX93pzr3CKd2/NO1DFxztosI1XRLAm5+ZghLk272M3/KZ0mbpf7zCd4EV3XCjd
a+ei9o8ZJpYH+S29Xz2k9qwe0Gjs522ThbftoCvAPJZ+aHmt5UiJ/Wue15UzwgFhspOW0MfpgSEM
U5elIegj0k4mHOu1+SwV7GqmgqlvByTYTtKCx84aTlNuMS2p9rkzYHzkLuDKf72uXaRnPwQr7OUG
cIUFkLK2vTm+c/UFwGgUdr3I29C9Ld2ytCRJrnkFqz9Lj2Tps7P3nWoAs5I+OoFCHyn1JVjf1ndN
9BqV8rnyhpPXmFtpCddDsBU4Km9twwaB9IVM2JsjCt3n9Q1f27LkSTJYWqHa94cGkN4xdKKDlJnS
2KXGevzHJihpeWoSux4j6Wv0Q7kkP+Rdm21Z2fZfXQ+2cmzwp+Y5gCu3SYHHFCkgt94G4bx8OHQP
ommgM1Gd9AM+FOzTMy6QJz7YOsagzkM+t08OYwPmh7c6KxazWuCxnTzlgFKGuruxFqzqPJZP+eB2
B9OcGUo0urpTg4K1mx6BmQ0bvAfhHUz5YhdpzkO9C6LywcG8eH3wclVJXl+nNS2ZazP5cEgxpO2p
x35QGqME9dJdS0xPoC+ZMZwnuftykgI84wRmhWbX+9Dqt/KWwGonV6LvcgfX+JJbiCjJvGXCNXgP
qe6rLVyKkBvWxUp6Zh0caki84BvGRH+NeuDuyJjs5R5LII89XoYnCOUyR57SH/mkX7zYyA7qPN4k
ZolAmdedpJPR6LVbOLsl6rm7sAiuXwCj/QUpPzvLCeXJS4yevl3YMHY0/JoH7xGzOPeKWfYT+9nH
8+yQS4tYOwNVU50zx62/T29HbddPEO/Xu1hmDj1psnxmMjezdr4FXUhIJfACvoBLNhiJe8iPShX2
1qCcGOiijJq1v+qYyWALvG51nFznPAHMYT/3CD0SjeLI3mY4hl1HV9dZVKQFBXtuunbthOFS39dG
Yhzk/PK7fDsaz63+MBt5e1BN40me6vpoJZZ33c/YmKLNWBQo/UMh/2uCtnYcinz7JX0d2DE9LXGk
YfoAxn+vZXYOO7/NhzsE2c0T0LTqIqydIeqqC23hTxlm2fX5ypNY+5j1wfCB/p1CzzQnr95ZEKSR
xXAMHE4KXgKXHnyHQuC+5JbJk5FmHaisPVrAg/0C35C/O3OpsPbo65O8Nuilv19vwloqMany/z8V
Y7UR9tLd2tXLj5HkdSy+piV2zZwjbD8Y0CLMIANdpbNPKh6LUkUuex1ySRSHTV61a5R97b9g9dcP
pfzOd6OM67Fl7m6BBdyyIYg9Bh96Gb+yOcLStbwmc4EczDaYzG9orbCeHPbJqWjCUN1L9WvUX76g
EWCQLkiv4zhpqTKiW4M1b5ozthw0lCI1YGLLIEz+zhpcUZKSfjeWvf76ch5h4tyNBbpuPfEGePrB
Zpdq3qLXW7AJ9cOVH2LWF93V1bMMy2RQJzEJrqdehoWSZCMIzesAAshaWaqsSYmtwfoY17z1Gh+O
jfLXDqEO+jD6TOk4O4AA+UnS8uZxxxOm8Uv59cfPpVZsImVQ3w0j5RFeW978PYBof5bmGqGkC2h6
eQZh1yG5IS3ln6Ny9LWrApTTnNwy3X2kggQwRdYp3AdOiBA8pHQtWOeAUiDBWk+Sg/9z0Or8fP31
S0u+kj3Wd+Y6nrk2Zsn19Lxj/+Tv905i11oS/ZiWg65nfVfr4wU+HqVobGy09os2IzUr/co6epBj
/ylvrSKl13G2RNdAnsealJgc969nfTedkdpS8cOl/invw1k/XClYOnyM5uouhNG3vOJ4OLNXUc3X
uaq88BKwlAI5ExoRk/dlmW0N1rw5wxMU+h11qtYgeq0k3a2cfK36rkSivhmAEGIL/tqi5WWR92R9
WdaX6l/z1sPkvZN6/5T3v57Kn/OF3F/EoP3GnYtDG8PaZSwsH641uM5k1/S7tYp/qv4h7zqfWE57
vYKc50Od6xWGxLvVlOGP2nnhVroGmYNKbP1GSx+yJiW2DsjWyh/yPiSlnt8jGND/1GokEZLChsjH
y8neO8NbacLXqORKemYpm2l1VmUH3Sue1+4dMBW08TWtzAuNXNLS8zMWClhRsjLLvS4d+YHVzlvp
Hlj9R5K1QRn4L7ratdOwVdYQpHcpyhkSJuJvu3/qbtem4Mikf62zNoM170NzkaSUjkGTsmThwvQa
1NncdY6ezluZ/yYADFguSsaXoB2iw/WNl5uyBtdudU3L7frXpBSsr64kAxZS/uq+Jf3hDJI3ZwnY
CS3hNVo7++vA+louz2c9ssGrhMlbdrZYGDGWFZJ3M8e1mhwrgQwM1qTEPtSTTnTNe/fHpeTDIYNX
KfvZuAMV+FhDpcA1QGqwUm5oIDmWD1eJI177LF2XnyVZdpI7UyZ9np1m1dk0mWOd5GVfn+j13X+3
mPluqLBWlZg83qjoWdG7VroucuUOoidGHCGToqOVPcxeyXYMai7adC+v6HWdUlrAOOtx80Ve5L9W
tWo12GOdzdZJw+ZgnmfnBIlgWOKQ1iSoG3YrN2vatwIF/bPQ2pSL7rAzWxiQ0SGvKx+WrgVHU/dv
hLNtsQEQqWjXyF2V51JnUJn0qngpY3gmwifXlwc8t4jutNf1zA+3X27qu0d0nbpe77rMWSR6fc0j
Nidnz5z2cpflsmsgP2BNyo39kHed1UnJRzLnWlOK17+kh6G+tbHW22BjiFVckPtvXRGPRwMhwL0O
Y5Yk1DMESIszPpOUWjp7Z4aDTM9S6nnAPPUkwbupDp4jLTtqyznUpM7uyqBuN1Jr7rLxpMyluVP7
DJDeMBSbJuJVl8DLXHNrewA8NTBFt2niHtQotPI9kkEYLjOz37MqCWp4cs6NHjQPcLLYa0Y0FuJ5
5uBeFKu3qT++LIj2TwEysJ/g39Q7VONGVDlISl6G4FGWsD1Rj6hAxHaVfoo9B2VBs7ubYrQQHGAL
B529/aNn+fNjWjU/4TueelMr38bcxFUr9b/lJUPyGh/4ix+oIMWz5qX3Zuu7x2o9O7t+wIaD1qKO
MwyboKnrz/UMppcpefmqq6m9RVEHeFWEbJdaLLYAJkvJc25V6Dep6q5CIhhlqBIcN0aM1f24lLCU
hJnAgKNAmGjHprDL+3lKqnuJSZAVhYPuWZ4jLMwivFXEwa6skB/yp+GryebZsVUXKb9MrQzsSFDi
2C0LwBvXZ+YWFzGq1yqET8PHSFRFwXDXZgWYIK8dmA83hXsBqcH2msdie4vq19RP0eOwBBBdokdf
Tb4hq6mcJavMMOlGdxFVrgLhM8Nit8YJHhvUsB9VdkIfU0XTttM4BswgKIhtD2hVanMvcyxF8ZDd
TMPQ3WtJ5z3MS1BnwPZs2hbsamqsBaGepVutdHBFG9idMSfM5sZRRxfG/z0l0Xx/TYHmQPnXoc2t
x1eR5T2gMhNtq7DdoHtq7B3NMnfT1ORovAGmLwzNvNgOUGdgrdpOt/Wk3WAFjwwGDuClF5a3FVS7
22YJ1iTt85gUrKEOSBvZcNNK/ZLPZmpsNdPQLhIUU/CfzKKvlO3kwXL3wpTFZkQNXnofwKhrj/3X
ZMi/GGylgwuH7s+7ZcJnBpkIWqGoUInp599sd34O80T/OjUJaAUEcV6CMQN2jQ7Ww6yxl2xNiXVT
uXl/0fu4PaVpXNzzCDQo/636qRkVGleWmneq0b/UqAbduVHyMNhVA/VVqT/FPRtHDmKPe0lKAVuh
r8iv5/t63PQYd2ympXqspZjyxWC5luPYwSbLUaDd0mfs3h1s5d+cdDZv5FR1Y2r3jheeIIfh1Jkh
i3bgg1Pt1l/QBsmfMJyT63lrY24fmq7d5yqyNlsfi+U+yJ4xKpxZtC8a5sq2eQPRovkE97y/Z+n4
LCmMdttPmNZBhspGxJqWGpLnGOXHgxL3RXXR48I1EKA2tB9WLJaoAoPuFv20/rYeWFYuU9ROpMBB
yeKMDGYCmo1boZtKe0RsU9tKUm5PlqrLp8oBE7bcH3scAbpUy0AvPtrjn+vfSZPcP9pFDedsuX+o
ToPIyyYPf3razDiYKKdIVIIqmGG4r2lpbWOLhOS7TCmWkg5yx254ADgDAi8YNuC6sFQoKzolvf5S
10F46u0hQOM9rL6V5UHK4yGsD6mOalM1Kw4L1oqLWzjrgecmiILbbgmGBN0T1/CP7wr6PsVO5i3w
7XgPhSG+KccMD8MlkJjkmcyysWywUVSLtajBb/BfKsoh19rr0d2IOeD/ckjqDuArVO348TRtVyBy
+zTelyqrgdsPv05qy0WmotSb27RdeBRsO5pWCwMWRcq7aAlyBCbuJDn5PoqFkT9AXldjFteX4lJF
uXyzVpIYDno3fPg69pE5OHZZVQnLysMTY1KUi/NmAcVHWUpKPxwqSblwi+royUEI/HqoXO3dEZlu
7rsSgMbHguVXTWUM2fFpLuwvKfakIJdmN71ppyq9cccIwImG8maXsc+osluxT4pQe1bLcLh19fpH
Hmrq82AX6rMe1vcdHew9e9MwXRAd5OvXG+h/OXWr39hAS97cjFOxmVPepagZvEWV8hk+cvAghWYZ
3PlFbD9KGUjhfQqh7lO+1Bzrt2TQzBfNj4pXLTlLFb452bPaNNAv78M6nW77QEvvxiVA3E8fNmZS
E7WbeUOfDRpvSUodiKZs5PjubzUZcC91WbuEuZS+ZV6NjrZmtFtJGn0znAxcU3elaaGIv7Gtrv+E
jRXSRdao7yMIlW9Njy2CCl/vuPAr34CClTs7883TiGXmY2mPL0Bouq9W+X12G/ezpbjtJSsjpJNs
vfvazAApVMfKHxHRQUs37P8Ejt1+BbKl7+YYF3G78V80wGdo2LYDeE9icdjuZ6xh4Qv/Jwta5F+F
H/J0ywEVm8235eDVe/zaShTmnOIlUyz70qTdhOZ2X7zoMKY/Yf2+kUIFGNsLCIzPMHnVO8my/Yb9
BXcoj5IcUZM4a96UbCVZx675OLNLJyk5YzeodypabzqM6JtgmsElFFZo3NRoxUCLrn1U2Oz8jkX3
uNuBxUPWE2nZfeUPzkVK+tb39qY2WLQ73E5mn54HwZjorVerfgvHJ7pI0olUG5hC1N9I0saICB9I
3b+V5KxM312++feSmvrskf46fzRi8D3+GJzCaFCe0qxV7yIfGnHoY1c15NUjQJ89shP9U+m1r0nc
qjeAFYYnXW95VWJU5avEvZUKko8u4qFU6uxesiQwUTmKbAgMdadjuFrgHpvZwZNUj6GjPebmU9MU
B7dzKwwL6z0y5uWNPTnFTdRBllvEgssbRSVouspFZladdrHXIzpuR81DqDlYgU/WCwph6VfVqrw9
upnlSZJwdIDU68VbaY5IUho9WIKlmtZP/gZNP1A1+Yi7stoCFK/Sr6CosyN0fOegs/fx1baMm9xV
rGczzJy7MrEAWCzV2kn9PYGWPPNp0+4Y1mm4ERFzl2DWUn/LCl4Dfvc/eWsViVlK+7vqde34T8fr
LQCYzo4f6nFu7kelAi5duEjfgeoy+RL9zlX/1RwH+61xRvSBcr24zULDRtm4SkHEDfPnvnKfpOpo
pLd1ZHhf6iZXd24dW3dp6WHAUteopaAL+wod6aeC+NU+LrYusKFbteSlcsf4e6cBELMMt3nwzC64
KLaTHKM0VJ9RVak3cnpn/qKWXvOzY98IGJEZo8M4GSfWbEtUd0vrybPRHOd1dxC21PJNktUFyrho
VN2W9Km3dhnuel+PLzXi5H8VXOtIcbnmwiMB/IyM/06dAzXeSXkI7vFWzhY7Lpl2BZ2wcszzNSnF
uqcl44FXO7rWDDT9yTIT66jaA9zt9RSWY97YwMsvTmgp+1QrdGypBudkgfc943XT3GqG6RzsJJse
J3xcdn2rNq+8jSrQH9f5xtj5CW0e5U/jvbhDwpB0LKzD07PdFuZPOImIRZr087Q+XtoscSCpBPO+
rqr6Ptbb+mQa1XCJ3NbC3dcvsSXoHPSxAKvS8cHM1Etksfze/xoH42sSmcpvBaTl9UJZriEVV1i/
pnT4HiqK80Wzmwy1Y21+Dm20wRmiBA9QqN1jtoiKq4qf3vRpbB1ZDkgfXKhAYJwbi/UzOjLbn8Ov
dMDfIB8qv/QAH2TQSYywGYQngWv+zlBG1rv+JcCao2k/9R2YZXSKmxevZU7Y9ZX2AG6jA56DwxK8
K2fH4prvn3TdwINqdBZJAzXFLU7rshuJOU7NFiASCHddgqwL/jWfNGfwXvLU+6JNsXJn9p7HPUC+
tw7T+iLJzkB5Lnfi7qzHPcJUGuOyc1cCdSsa13sNIKRvqiFU7/qq9F+jev6qW4F+L6l5QYA7uvUg
VT3NuYk0y3+UVNgHxzYt009mofuv/sxeYmE1z6XhOK/+cfQz52vMp/LYjmp7dNoh+Fbox3qo7W8l
iCwsc6r6NARD8QWbu21vRe4n5pG3mDwU97WvIJ4fQN7o+lDbXPOWgqhgxxln3YXJMh4RO5p4iRBe
MyLjt9gdWoiphU7Qva4VGqM2dpXdWYcBS8H7bgloGNOuwRt5J0kpYMO2uG9m3LawrL4B7MSVg64C
3YDh6Ia1u+LeWAIbKd4bVzHucqeaP7EK8KUro+nbFC1AjxY+BzpQSO6l+pd4HqZvYx1Z23HJj5b8
/67vIrm01vddn/MAT9s2gYvg23/Ov+b/2/n/u75cV68GmNueuTdzK94OTNifymGqn3TH1I/2kodc
Rv0kBTmT32ueVEEosnkql7wPx/LlRM5K8Y6xzjdRAmthW3pVox5oGdlfeSr20V5uHtZqUjjGnrep
a/gGQfmgZK0FYRLO16jVQ7B3eNd3PTo2u2zUigcJRpPnVfRv+kZrqr0eJuptUEHEo5OSBArt6m27
BJK0DQXS/TWdVbue6Rpaj/8plfw1KUdIHtp2N3kEoG3Nup5pTad0evPoPpTcru899h8oknlfE/hM
NKoyP3s+XFJ9dD5Ndu99NxCgY7XQGx4s18VwNEFvpUjViN1X2MQQj89NqRwM3Zs/o8gwHDvOKoKn
b9CyznKNMAPO11etdYcTtnfvdxobXcu5Ma940Llrr+BGLFwHDOOgN+140esQze7FcEccda7mOlZY
QM5l8iUFEvRode9dQFYw0XvnbKZmibhO6z9lTqI8IRDd7fSTh41YMs9ouhhoxyBC7pgbhiDwYuKx
PipV1h+Z/CGLb/ypzPYbEiPD5yjGCT7p2v4hanrtpMZtdvbH1LwPAx1PDKWc39Iw/QPoMPvDwSF2
8BfFNFHHwvr3CT+ZozF2wX1VNM1TsQSGyvAwLJBLXCoY+kJFaoBsWG15r6Xw4pFMVveDV3T3Ul+q
YfC0xzRywgANcZpk8WQHMo+XbJ88BYh14KvWpI+IDmEQYWGMZnTqeMAHrb63gi45VlBr7pIMUoUx
mvOt44Ishh1v3zjZEJ0LpIxvPDOyzix7FBdvmodLVo3jWVGj8iYzCox9/D66TRofiafBcW+TcsLr
tWaRJOoS/xC3rYoDg1ofXK8YIboiuowAVP/I/kS5T2One/JRe0I3GOwgPQ5ooKrvn+cOqx/MnceX
yEIeuTM3fReyKBUU6mvDHvQ2HFXjbXRdtLzRPf2M90y/qaJpvPPxoUKCOk931RRGKGGhH8e3CcKH
n84/ksbd+/iRfWH3ukHXJlq49nP0DJb0T2Sr8w8lMX6w8Au93ApYKA9c/ZC1fJz9wTz2yxncGP8O
cGAlFg8jEyp7QqQTiMmPAlyi3pnfPbAGTAGz4QZt1PGxxkh9UeOfEV2r7zxr6pBC5g1gZlSeskZD
SAbxvvE+Rq2FQfl4yk0levEVz7l3NNi0YgQfmj2UO8sfTn06TF9Mm7mTpgUvbsGbok15gWyAOn6J
AADug3LoT3KUHifn2hi0S+5ow461xOICIyhmqroggy0PQw6/3VyzzAlBRKkisXeZ9lIimR9L1upj
JvqEXGA9j+RVlQsPjQ28bYZj4L1Vtlg5tkr31mFgeRl9NUO+gluSobfNuuUA02NJomjn7ae2wOdy
SermBGnJtIqzJP201jawE+MNJg+Q5GyHScES6HmI31NpTuXN6CUVDhbEJFjrSEzycBqndqMDURpy
0Fj/w3EzglElBPX/Orck313awUfgzEho8y5vPUSuP0blfMnSL80Uhi/0uf6miB3rrPtwK/rceFY9
xz8aQ6hs55zH7HhF/GhXxUlScpBpeM9tl3l3lqWckC6a772ugVLY5u3nfnSqjTE4wfc2UF4gFHm/
TE075C7dATrg20DL9YgKiPJ2WfyHxYwH1EHiH1VUx3x2mvbLYne/TayuvGOd+0ZFxP0OokB1l2tV
eEDOdN4kplrdrQVSygDrr3omljxF62zV7g2IDM7NyxnkEKm4Jnt7dDbOULNn+fdFPpxaGRP4Qrr/
loJRRTBzuch6Akmmg3pi8yu+7NxBcW67McCACOtQHF+UPoRCojuPJkqOj6m99L5aAcLADN1rHkxf
LJVS9+SwVHDnqBiXxCpS/9fkkodT93AXLYHkAcHU9viisQuylK4FUk/yqlrNDuaAK4AkW9vI9xGy
MLsunljer+ofEcQFr1Drr1owQX/ry+nNKZm011PjP+dz3u+AivVPehejhumM2YNrIKoSI+J2N1n9
cCpA1aLgGIHZx7bqbKUemiBLLz44anSfp2p1yJjrPqpo7bJiwOp1atUKC+tF9sqvC7esebufExsF
FGs2zW94in7xm9T+WVr+RWUhM0AJB15TUicMpV+LsrWR72ORgQ2N7s84ebd+nhc/jSb+rpisUtNb
AqAHNWRZPW5YJlILFpKe2ZwNr349NGiaM4GQ0tEJy5swgwoopTkWnrd+PzcbKY3TMMPzEk05KZ1a
O72vFfNbspyJHY/8Ia2rZymLTZc1J4SWGJNHD2WrKvcxTkLEA2uOHiQmgZoFX2ddrc5rlsRwQw13
MT4+16PWUtXJnGPMRtRG8pwmRG7SbeCdIg66Xeut11GH7K4xC/vizzp15xhXKphIz2PilWwR+Wye
aKl247mddqPCo4KzHmnHdEYqRgokGF1Ug7bKUqdWlKk6rMdovvKznEuU7f4+zbsqlhPDIZOTr2fr
senY9s5U7q7nlWI/jbnEu5qzrShb7LDMnWF7EMGW0ytDDUUQBuu7A6Xgekn5gWGm+gfPNN+ueYb8
gvXik5fQBH2nU89N2O7+8T+ttf86r/YrC9BtuP6G5S5I7N2PXX7c9TdJyfWiXZk9xAi7QhU/Wq2r
3hRLNangmzXLPBKVEgkmuf0SNd0O6Ybhh8eO0J3SDQdGG9ipjc1dk0TVtsbAIoigmgVN/t0qmgkN
PTCNvXq2Q38+Ol73G1jutEsRVlSjn72eYB1p2vhReOiDeUN3DtP2V5353oEx042LhGlU6dFOs6dF
ytb7aStYZMfdRqnpyBGaNZHDdz3WGBvcrdw6eWOeeYKE92o2vbfpee3Q9Zhear8CXNy9asHIyaD5
oYid3Pdqc+vE8C8rUE8s6OxTVrcKU/8eFsOtwq7nVGCJOCHBUC4bfoXCpkMC3/cEj5hpqpfcRIr2
9H9snUeTq0y0ZX8REZjETQXyKnfL14SoWwbvE0j49b3Qfd3fG/REoVJ5BMnJc/Zeu5O5dq9nbHkb
8ozu2+gsqEWIl1tfmtSITarIb/69ZhDislnqqTz+910xnbyw7EAukZuq3V8/gQftUy44rlo5YuVc
Hvv2sS/EdD9RCEm3g4VesSWfFiQjwMsy/pD4WWsIWSEhh9iDdnAhO0i1UVhNhY/e0C5uR0ORALY+
zEX00E34+Mv67MaTjeqfh5pucYDHTO3MGtbY9bUKAsN+IWWNhun/fW1YKCRAmpr7lhS92rOju3J9
AEfhN257Lx1wTYWEi6OoYe6X9SEtrObgze68uX7ICmLdZ9AoMAz1/1767/XeEa+pLa3T9SVPa024
ZGohLrSvt9fXrg+WGZmMiWA2Xr/kf30CYp419/9+8fVl26yZ7851dbz+4utrUTJtHF9aoZw7Jtbr
H3n9ZJrr1dl2ABCuL9m01W9dVwunOMke6mZbYwi+l4aRPjAz/1VpGx0nw7oBRF5cFGFV99cHb4H1
D9bK3v33WjGPFSFukPlzXcs0LI2RReb1cMrt3L6n2W//+94hdbZLHZF+lMieFC2PTVtUkDG02I23
//cxCUntrqsLEaDz5fNJY5vntXjOeu9u8akOxqVlVtQO4t73c+3OTs/x+oGVZv/zoOzufaBreZpF
sW4L8fuQ/ocw47+vUzmUo2Jh6b3+IFevHbIr0nsC74bbpp7Df2fU0qQxWmO5gYrc39VdGT8ImmQP
ZlY/NlGsztcvuz5QkpkbYoGaw/XD69caUNZDu0U5fv2u62s4KgosCfkNezgV+Hrs3xeV5d/D5V5O
ljV8xFEHJWR93XTLkSSpbBNlHs7/65dBwDwyuU9url9B5Xevp4Z1ThfOv3pO5UGLfeces6h7T4JY
uzUSjywDtbj3108YErin3jCcuX54/QTAFHHbFhSMJG9okGMTySjZsoIxZf3NR/vy39cm9E4JM+vd
fWG22c6bUUyAs0weGtwQIfEs+dZyIaMFrmyjneVbkMPhtzyAek4fhOzxhlo5/QNFP9SzCkKF1iyT
6wO1y0JaFmme5qKoNpqYODyNsJBoJfVFgIf/59n6IXy910qS5Ue2ho/+bo1WiQiHPl2fEddcMr8+
ydUlNKwSxuuz68N0FUquD2xqEU5eXwRdO+x9k4m3ygC+1PNT8k94teq8dcru7k03F9oskl3sanz4
74EaGavD9ePy6noYRfkqVuPRsDppuvVPIJsI55Fz9R/ZLWA3aJA0BeDunq4PZivVQsBRt/I3/t9T
s/C/0tyEgdFXYB+vnx7HBYfo9WkGdgbkf54x5gCcz9AOyt6/I+bNRJDkcEYyz2GEeD2K/z4N7OW8
dmX2sE+IO8Bhhn1BbLXZ0rDYDT/zIL4jaBFF3e4V8V+hbTzG5Dqe6mF8czms55Q4sJ00xEcyC3+r
VlVtzo+p/TMrTrm9/r//He3rs+s7wAwr2YqYY6WRknbWBzPs8lgcJEFtJ8eqm6PDJiFvs26j6cN+
Es5zwX9t2wqHPqYOnXeYU8DoqMk9gPSLZodZh4l5NaVVq+LaXd+s67MSaMO2BQvCfXc0Tj1ki7h1
GHRZDSS+vFCX/3VgsChz3By/B6HoGoGmlRH9fhpubWJ/iTLRtpZ9qadOnfrEmf49WCJVp8hcj1w5
f5SG2Z6w/LYnv2qBjl+fVp4/Gtvr02v06vXZ9SF3oxa1kw8NY9XO12scS2O1GHQoOv6/J1bju9Ux
LQEBrB7R9d+8Plz/4f8+HEoLsoxBbma0epiWVaN4PRz11XN6fSoXGl5V6c7hf+/M9Tz978PrM9+Y
iLfCwMviXcMJ5MFaZX//PdiDSPaDsM/5qr2/ngfXh3T9cGLEsVvS/nJ9qYlswh1ij2rkGmswXhMN
HG3k/R3r+k9h9B3po1aFB2x1jf176g7mdMyBfGGS55iufIhWEGNwfbh+mKVQiI1U++0oKaczwZBy
s/TuSCqKlqmz69WhRUyXrNW8iUuidRPyqUPda9nFmHq0p/fz7RfqyWhWsC71CLmxNYFzWOlnRudb
sxzxjeY3Zd0mGxhlDEqXJrk4aGFu4mgImLf3m2kub0uDW0Tlt3boQ1k9660MWDIaRuh0Fpt2OIIb
WLe2i/6A+948LBMJQo5HJq37KjtZ7QRDGFTsw0gWSx/vUkkQpag22lgyH0EmGHLDZdHI7oRpOMFs
zNo20iSxMKO5g/0Pnm55tkRxrJqG/h2RRGkv3tupJbNwLnbgl9KtjdGvlsMliTt9w80RZ3JS12GP
ISMZLoBf0ZNkjHQ1ndFrnNFUwUsVAGVLd1O7ZkRLCxUuLQqG08HSmBP5xl4fNiAqeo9e46h+e5cD
440+USl8/zL6l3jOsyAlYCuqMh2uKRGlqUG7etQB31oZdHxCM9vxN4twZOsoqQK12N4+gnWjNfIg
zYSDAIcuFQ5HWiR4xftJoIuZXnxvbV0SBEk91n+73LrXtcUwYMe4zrHK95Y2YwTW0PsPk7anolgC
5o8fFM/J1pvx7zeak8MmQqbjLdSeAm+OBx4N+Sb/eFz58yH3HhQIpAMTT/2CmJb0DI8EBr3ijW5w
6eKZH2KAwV7s6WRtDQLmFK6nRPuVEdkynbpZzyAzc+RNkSw/Np8Mqp4bZcsmW3Oj29ocvtoSOpLJ
JRoY00hY0zwxb0xcEnP0TIQ0RC913pOA6+ATw8EdFrQTLIEpfMn1InDkihSBtbxRpnyNuF+EUF43
5DKTD1oywvH4XU7rpzAhljFAlTND9LJvhlbblXEfPcwQ15fW+9sUpOrFevw5j9pOemwEJ2MM1wJw
dKzkjFZuZ/vJtwaHdVMrsokNtbz5LQ0LGpCG9uMSkQjXyEqPlkEnz8/0B4gLXmDNRRgl49NseDuC
cJGPJEixNKEzbWWHpOVfeWsMu6VVQzgnRbPTvJdEq6qNnZXRtisq+jNjtbMdrb4sCT9wknQGU8O4
i1UmQVPOx0H/ZOefBP7sjtuhe+xzolo78rro528dv3k35AieBUCSZxF6LMcXFLkWsKMsCUjxLDdU
g0awwF/d+ASmbuSsyk3mJgdbaPpmBNnlZOIFkFgrEEmC+Sqoj1o9rDLSVzyIoboxHAwrtvnc/Br7
42cUtx1Qp/o7W94WMwe+ViRfiHPLsDefiVB8HtFLMnWBljqdfZCp62xDqsEL6bWpeXBpmSECdiLz
l/YNCBPnPZvs21oxtC/8izD5stKYbiyd6p81PduOpA7Lpr9Ey0CAbDXvied1SJetksP8l+Rs+tVP
eTV8GAOB8rqc70VG5T8sK663phFINDqDPsEKXQGZHNAMAzaMOSeCrh4AgmWfIwdp0zWEAmuWdmwU
RVYijDaQe469HhYuDX8iBc5Ws+tKO3og21BuGe1kgWrdZ0eVoVUNLAQaGNqieCPjvggNn4F338l0
0/flK3pRTI6SPbTKU/KSUG86HUHCa04symi17bXiBZj/A+g0b9O/jg4EujbN8d1PRy81v2st/y5T
86tvLcICO8j8OnsoOtz7ahrmnVcyLEgNtOxegY4omeM3gy6oKoH9TXP9qGftbbs2qqp5HcT+WL1L
9MLEH5wgle1HsYF7122V5qx25+ZuTLJNWjt0S1ahbhurY21wUyjRCDnA+2C9sGo6cZAZx65M71yE
GJumqG/LvP4tLffYts5nn7LxUuI+8YoyFHpxQKhCPyiS5LVMEb56bzpJ0sxiUNVhiwJ9O1gZRJ5p
zENHI43e1OS80exKhZGlfXmQjZJoRIieWltBqJQpXWc/q+6JmDfG0KXY0wXY2wudzKR6rpS+E6R6
77zEQT+MZiW1Oc20+s3X6+w0BnHirQyxP6OVQBsvXuZFFiH8maekW75q5bya9fwwOoFZOu3OidXN
ApozdyDP9eRPGo5zU4Ox9uoezmBtMlET/TGPImTazn5KtdBLybp/n9Pmw4+LJ6cZLspB06hPL4ks
Dj0anFxxTmSy34FkA00zXhLAgQjaAKN1hR3mDTtwrQutjusTqrxdHNq+nmjizjDj4EMDDSC7IrY/
Zqk+yKYuN26hPfceIBuZmu99mX9N4PSsVr3jL/tBtosu1tovY3ocRPk0YyMPCr3+0wzAy1M4TGOO
oprj8SgIEdvXjAHQ/Fn0jvplzwASmFp/jIfhgUwjMgQ9+uOTdH960YOm4A5LxjZR75UA+QtAeaOJ
ichLvQLbVFxMWT3koHk2xjLZW+H7e+X4x/eyB9AHbehYK1vC288Ry8/IIxJyNEljPxOKUd/iG0bC
54JNN7kim4jODl1haX/ppbzk+vQ28Eex9XtNEWFA+ixe/E47s/I9Ii5rNsPgcujjW4Nk+to29zKb
DqqOdv2hn6pdz2FhkWDnz+xQbZjtpdT/Eyhgt7lN6VIdJHlqek+wmPIveQ3rc7By5inVbkq5eicv
+ikKIpRz9GmV6l6dQV5MX94PXhGQ5/DQyPjDLtk3YiEjumEq3l089fBJ6zFgNEPKgyD6c+HcYCIA
Nr6ibOiMiYpGbT1LR2A87AX7jKPPbrkub4ke7agDUp1eFZfL8OpImspL4akNHJ67IlP9pnUhAuoC
wZFVxk+1U/w0UnWbUhZT2PoDiZGYDrtEP466/8e1KCLnBHJ2FY9nq6fKboboY5Bcd8tg7hxg3m4/
3lh07yCn5CGIO0crmIa2EShRtFMgd19hECJ0immhWfQOu9HiILscRiJPFhZ0owwH0/Ux/HveZsym
Miwf+xJG1Jhr+s60YDb0XfqHAHgZwbbnBkcl+eB/62oYLgYgMnZj9sGL5JMmZrCb/vAhJKTxWUvR
vQwfXe/v4hGkaJ+SUeznfljQIugYcBQI48NK17h4KMJakQVtTEdg0PWSjnV+KJfROxIy+eqmwHu4
gw9j821IauN54vKs4etk6UVoNQlzEwzFjNOlTf8YLD8h7iRUTeT3LGl7idP6l5DRZCOMgbGS9Rz1
HkEl1V8Dcp23dLgkDBLBotQjn7O6GeL27FAsxrK6HX2GhuSLgLq6wUD0Qq394jG0COx4zYow1dds
swPIvVHdej63GmcOc29YEwa5mzsESGU9HNX2NTdbro4pcLpFv7PHUlGMF/lGeNRgToFuI05/R/rZ
8mzXKyHLVvDe1PRs19PWMG1FYUVoRurCdnCGe21SzTHV8nsrpiAnk7Yy7Wpv0Zlq22WioE3GPSZt
q3fKkIbQs5PEf+FbwU7N0ewlRssVwEmj/dL0+0zr/Bg5liIZWDKtvC0bMGYg7sWmQG17WOy4C3uI
mP6UBdli33SDjzZ1+LG1E1HLl5Rg1oomNMBHtHd5s8XKeJ+NQuz0qn0HsnAaqgXic70imj9aQXC1
8g3M+nXy3AiXSggNlEeTYNPqMXVnnYKZRIJeeXtESzbRkO4UZA7mHmfGFWJ/ZgMIyHGayWx3zJ2w
5idTdy5txhWYcIRzQagEU8kf243GsJAQh8ttYjj71FEfizqhnHkuUKRuyAVpt6XBcSJK/BYnBrKR
hf26g1dJzmsL3n7VIPOt2rYAesib2Z81Y+cQeLTxbe1R1GI3ArhdF6l6AwcVK9SMgHq/0uVI/8hZ
2DTrDDrwfUysv6ajzbvIHIElYyGFaMj2tCjA21ER2j5nf63hHaAwITYxwb9CjS/TBEZSbv1ajqw2
jqLdb0NNYt2khWiDFzT1h9TTTahybpiTcrrRfM4S1zY/abj8kKHcnMecqbXJ4H4mqig3jT8A+8oQ
qQwGSssI9by212/YpvSIQ9NksO/le2HDpTWUOrjG6FEHZE0Aaq6HniLfMqMFRy3PWsrZVndi0xfN
c1ZU2JGcE2DMcKmpnyfpk+pLk2LjFMl+InEcaudy6yBhb8T3bPhfTblkIUK2htN0eHCr6d3tpy9I
oodlngPHND5qldrQkicQvZgvItXZ8EmmKmAOojficczdh6H3sGVk5c3oDQxQWp1Btv+e2ZJE+9J6
iuSfQeigumGIkiBG4o7uRqFKqpvCFhdhOFy6sSTPiTlGp7t3DbuOsa6mMEn1ewJHns2RVEx/qHZx
Mv9JIntEC+g+MFAhwCWLYDYvb57/x3M0RCLmyuIrpQqkzCiwKTDB18VhZtbhDMWWmPPN2A3MG5K9
1lQ3VfEMNs9n2BkdOCeDrkmsrcoMdmKjwZeaabXVTMcKvFMfA+yk6Yd2gWxwf0BzUrnbqdXftKJg
1DKY+0jB3FMRYXgFGLTWHYJ4lF9Ji/Teto7UF31VUGBM7samqmT3Nd3p+ZFK2oY6XJBSlfqBUY8O
v4Y8hMLXgghtbtVaRuB52ffsJm8Jc8p5HspAG2EDZr45H935tRZpsY3MfSEYSFf4UPGgxluHHJha
DG95Fa8danb+Uca75jtdwA2BWUln0Gklr07bZ5hIZyd/Voq7t02q966ZKDlGRzIm7BkPJ4RE+64P
Q/m7icjIyJPmVsbJziJIZOfP6tzk5t9Cw7CbZJDfV95QK79QJD0zEK93GhqVTcsVv/U1l72hz6U0
Tf1tNe98KMDzTLsdPVcbRnkMna3GFtjiRCiYamU93r8ioheSpt91VFx0VwNqnjUkC0U2o6e0PyQA
NjaIltxNV5vfkwV2qng2HLfax7Xx4RrawV0U/RMfNY/VfNc1qFN43d/wZj6pqKddaya3C8hhyL55
HpAGC4VguesSIlzvFXdTLkUMh9Unkhik3+Mv+Za3kU/EcsoaZRB0Xo7ui2+o89wBI4EzR5a81d2N
nfiseLNAojykuW/utTVyOWnmS2HrUN/TatilKfs0ndq/aaYXrlFkIIjq1+XQ2XbxvOf7mIIPMeDb
5Eis0HNumFpIAtb+BSNptJnaCPXQt69eW896pbf95JYD1SbCVHtBcUZ0NdaJc5H7bFNZoiKLgpdr
E5Etvd62Q17zrjvmR2ugpSrRTNCw/VNz8DbVZD1oRU7LUFhvI3NLI57GkPSflafix5fEFk/x4hyM
ggJdxITysTpRAUDaYw/rmbBb28FCaAxJmIbVvZ/ED80PC2/E5GfCWamS8aEQ7NScDj9NNhGLIvS3
pCOoYTZr8qCmJwCkxQ4N133mjhfGChj9tOJWFLEM2QReppXcOluPxmdceZ/u0L/0Oidmbr+QffFo
OlUoYnIKiQCGAk6Q7HzqO64WbF0oxA+9pb8N0v6ruSN9ZZRuvUV2XabTjMm4/7tLauGYGI/tcJu3
cMBZAJDBrfBm4z1aN6+eFl8WSIUgtS+56Sw07vqvplW71tVeCiKJN25iTcFUU3jrNmqGiLOFKmao
ah+ruNA3tihOdST/VgILRTIsQCmRP3XDo1uIs1U6fWBqAzVVhfxeB1CtMk0LxZrPO/jGFis4UfRZ
/ZWUyQFwxalLk52e29+J19Gn6pgCkqRKlGK6N+fmNncIFO3a4tiMRKYOerNFFf6ZGz1yUZOEbjvd
ZjmD50yif4sqwMH2lj/hPCR3blohEp4ulWbAd3KMZIPpMZqsP5HEQhFFv0ulPZlECSmnTp60/ANm
YmUvZqDFOmqsybydYY+FljS+3EEeTT99rCcm6zgAv2W0Huyk+JiN8TWv8FWTtgD9quZ/TqfbOZ9u
6gx5XhR/UkJ8EqyabNx63NnN/DE0qy9P50aulT6KwKWGPW6itqM2XzuVas8ULwmtmdasnpoEwJt0
E5IP3yaRIu+rS1kQp1Tbf0pvEkzQtfclni56C0Lar25MlnDhentZ115QTkDuKrlNp/QtLToR/LZ2
82Vbxd+oadBamvVDCa1RuiWLi9ORtmRL8HjnpZq2EfnxqJzwahvNGZ/Ro6mNiNNx/uKyOMwTWMKE
bNAs02nqDdXI2YjmfBFWqDNThcEV4wWppkAP5KIykhLTfLfE7hkH5acj2o9iWe5GOF+M1ZwbrpBX
J4fWpg2hX9VoML14b3ZZ4E4DgmONtKhsucW8dIJau+xb29ra4A24/xjkURaBZ3J1jYs+Hsh0gKKP
DFx5A5B1/qnG8v8ol+aNSz9lY1HRcRZXN1bxMog8JED1vkvkWzIyAl9PwWUmYgphib6LHU4U/BO3
SxHt6Yi/Ra68pXN7FwHKZ5eAD61ojS0pROdClI8yMd9L5Qg2egllLX4qz4fyJCQ3xip9vEoFYp2m
DM3j5sBu7JFQ7bdGZl/sfp9wgcoj2HwylZcoxPfyZjeXroneKQ/QYySUKBGN+ovGIKczCFsZZjvf
eqV5QGVEWy+bLUqGNiYfUrvUbqPdstd8VSW93WVwd+RlV2FtOxN7euXvygUUzSKK/FB1N1WtMSDg
B2y9XPti37uZ8UKINPIOatHwTZYgKwnJipUXn8Z0YtMIOYHZvhY0mU1s8Wzv5740TlrBBKvFicAk
wmWj5iU69gxjP89+e8Qel266mQwmZVjlH23ugca7eb+/fvjvNTD0GddlX0Shi4UDEH9jcq+ShI27
ZU2WwZr+pN48kQLjJsDCcdUctP58rF0s6ZicPhz6yIZAf+pag3bg/9ktBoXqICI6fUDs2dq8LEXX
70cq9G7iHjZ2NCBT+Ui+8Ocgi9XZxd1n0aajMEZ/70a/LpmdwVwYn+jIuNf0yN0yXcTkHBfv2gBQ
tbYo7Z3J+Ikqj4uGCruMor9WJoaAFpEXgg0QvgXEWa/4nxyWJa89pdNasiXaOXHR8EXuV+KbX2OP
fHtmEY6G6AiJGUA6HSvpm69+DvTb3jWzdtOuvy5dJzCWg3xqgnzvey/w88AeViRLLFUwztll0Z0/
ZXPXZGLcZMX0WMVMnwvPO3aNoKXp3uUmbnLX++6UDcQ/bu9nu3jI1tGBr5W0DVV3Fno8BX1ncUX4
pMDjKjuRj1GFbdwqZvgypLieuKytYzUKAnVsdm8HK04EsAmUHboDkcBwG5ioueVCaIy7bWY3d102
vqlyDVpU2biPrPJ3Spf+RkLaiGlv6zY7ZSv2ucHOFvMBy9r6if6Wzu6NH/+avcVMtiMPzWPD2aRe
xfKYPZbTS2Sl0IU89mhJbMUbLNYbJWE5qFoFnp+xd3btacNMdZ+luvGa+6zWsGPZ3dJiUSX5UEZ6
FgPdF2cUt+yxnxy9fO1Lr9hqnUgRWsRvMEawsHvmHjeTHiD0YBlcRYcusUN0DmlSDcHa9tyOJmZ1
k/fYXKeti0YwpJ3ne4JM+S7zbDEL2+me87ng5C8nWpXRyHAFhAoWdybuk1Ts4TRyl7yq8ILccQwc
TeOTUQAE1C2QL2PdIKuiYWU333nWwn6ppkMx02c2Cts/muIoSzls5pjBVL/QfHLd/HOgycfdptY2
FaKHvqiTY5yNawFtvttYXDZ0K2NwJ6q718uSwYpp/63X0VP00dJhCYxco3aVl56eJTLZ7hRjDRwo
Rh4ih7Oyqml2Djq+k/F2xF8XoFFptn5lQ0mfGXs4a2LN0NLxS5dhYl7GCQMZId93CZQKyruN6vLh
oSUzPeyJN1qB/Gf68jex3QbFQN9GQdQwJtqa1FLNMRtbiB/cEZJWREE7pPqNnPRdSU25mV2c0+lC
YrnQ7/xGWHuhD+0OQuRxaTN34+TVNjEJbFlibg5xLPrzRL899xC4Z7l6cSpEprp8ZmrG+18tSH/o
yEZpn52KmrY6+1Y4tZlD9Mq4g8UARaKt0ot0mZ+2HU37xlIaplh4kIVfbhdpcTOe+jcQPdvKXuvP
GmvcMh7tnJW0SOuXylmsg2vWqJlFPZ9Ev86EOuQ0xG+g4XPzjrq2IE8c78ZWJJwW2iQwYPc0ArnQ
2GY59ktZdGXgGlUUgFyp0HLiem2ygMi2CgDUekneFYpfkc9cwlbR2YEQYs1TaC+2yF6lw7GNDOkc
sjRHwMRlj83npXP4j1ubX4mfiE5M7LCsMZJxvPHV9m2ExXl5AfWpznH9oNNC4YyqNhHvyjbJe3Df
fcd2j99tNPOOoJGRqTNVlsusZ+t4TR1k8XgQbNyJFy6JWB1EtWdYbMGI2fnjTZ0Q3oJX9lN3hPxT
mtF2zOZXa8J1Obrjcx/h9UQG1O0rgmhYouWdShe+SPsVpATR1on/NpYzhK43nGJmqDQOfRMwSjzT
Nneab/jNHKI5ux/1QSN82sMBM3rEblQYE9oGPa1Jh84kbGQgYbPiTLYjcGtcSLj+mxsxS5YbVZlH
QCX1Qllhc86JxvhWsf2pm7+jWr5BzxBuASjcbu+X3tEh40T0oaNP4Ft8tzCdnV7goGBkCL2mx2RC
30ObxtuJGbNDik+WjNs+0d79TnjbwegIXEvz+obJn7stFo90PMFMh7FXoBtUOuxzMPdSsbKv3QP2
EQFMjDzktn3MrGg+OZHObIOtj6iQ5LhxrXYaLHh0yI9SK/Rd593DuKAw1OeXURmHpdfpCqvuWY5M
RJxJBmZc9YGafINCsVj46+ObpJfvhcOIzPo1x/TeY7fPJpi74jgqpEZsBwbFADrxNWr2Q4dv/C4m
j0SrCbMm3Cmceu27q8d3KybXq4hu8gFtpRi+J4+GfpPRgkdd+SRpCpD35sP9rRyaH9bzGLE9zKA3
bDHofGqrey1x57NyiS4os+xBEw30fHvmlFuaelMjRQmNkT2fuzLx+6b60a3prxx1KhZnOhisPfsV
uj3VxV+0G6RXQj9l3svO2HS7P/xHGWdVktF+sYt9AgIXsWGYa9mh1Al07iLrvu397FT3nNtWG8Yc
5M3c+MgDGYIbrW9vEzlNt423tVDPhp4SpG0Mn/Nc33GHzaiCrY1osM91dYUOpNnN2WrYlew7CG1D
IL803xkmK7YK2aOp+1GQtLRek9pOeUbjpIjr4a5ycOZqX/Tapw8tPjB91UE7iduxZ8y2qOrLdVc2
i2Br1PUI60beFUNf9rG/9Hfp+mDTfStR0p6uLzlFS5QRnYcmd/hv+zWCJlKHEvkjmlyTtZRgdU/z
ofh34xw2Letw1BhP2ZBmnAf6aw9eIjRM0w1i6+A5jh2KxX+N00TgcqOnXffltO0iNjLlhA8i23Sq
bo+t6p9Gt1n2Zmal27ErbhWSMWbHTOesrmj3XDwEG3tDDkdYMatlEkcJxxqLSx9MBd3hrdX1w+3Y
eH+KigNaLcWmbIzuVvqyIcN753HT9xqYLJLxBtSxuy6aafLTZpSJ+jsNBhRxl7F8NhgvloOysOk/
mhaSC44uSqFy63fuXclELGwW0QcUrdsI6+DIiBVmzhq0Mf1k3RxGziiJLzzl3aB2gL9RLka3/hLf
xA57FbZlu9xskmDScvoxxnQyyB+gyFE/LLnAo1zv3rC6h3bIacM48UsxM/8U3JdiCNKdNv8q8oOz
yDJuU9saQ1mV8U4rSEZoDe/XtdFolvJFyTHaCDDIgTvrgdvPrM/W8i2Ud+gsYrKzX9fhBF3K4qtV
eGt1V1L7aYQYVXN8nqzmucsRU0hOLrN/wsdx9jsUPnGUbKO0g+IxmBvXF1+r44RCHDpJ75tWEJnu
xUR5XTB/2Y6xc/SR/JwwKj4ba8x43GhM22sOgCu++wKzJT6imubrTkUeUJusePId5tSmS0YRLJCT
U893o8X0wBbRe3KPAoVVJYimZTuYSPfH7mYe8mKPLOM4j9EdcSFYX+hF5IZCquPyM+N5fi0r+6db
1I0Qwx1VKtji5JxHfAVnp4YgqN/lYuDsXqsz5ih3TpYIytm+pHNiHVpbHg1FDnqpHrV5MW4GtEAm
OuBdnR7KjhJX+taPmVvDpnL6V62WC32unJsBx83Emdkieuq85CyZpdFz+zSFlBeDsNgs8eadJqUf
9ksd+CLhbEkfCsgMQcxaX3d7sEpHNJPcynPdxN/ffBQOcWKRskic1n5ie/jMRf5XdsnC2W/up5b3
RaSEF5K3vnOW/iO2aEJm2Wqnz5igWWQ8mbUXBwJEGR0GJrY2h3nsxh3CJ1bYUyazZ97/P+7frun8
MKZfQJuWpn/v6xttYltlxz+qV3960/1pCvnqzf0jU4goMDMNTr5LcJYPUaqN2A4IY1XvMEfVSA12
BJJsIg+8zVAuLVt+namzG1lnQGl/jWjygrZCJ7ZOsyqJPZ+dWhESu3MclQP84TRb897lCqriel+y
cEeO9mYN6S9ws4rOc6v2tY6sDft70v1Ubv9KzhTd6Kq+a8XOiLhzsqZDV/YPpRihH1d/zdxDm662
g5ciqdNFQy4DvtNmjZ/RZgR2kfHtmj8MNL1tsvg3CklaWBmgEZBep62OptdPTspejE2WJjdNrZFa
aZUXB7daXrXlXs62vkU2Z1NdTMFQOXtjUjG0seb/sHceS3Ij2Zp+lTauB32hxbVbvQitVSqSG1iS
mYTWGk8/HzxZTJLVUz3LWYxZGixcwCMCGXC4n/OLAguW4qYyMApr3P6RvivZlHowOnF39CFeO0XN
DL8e8vDVz4pJdKreaqnE98aVUzeJ4rC8ZRM2eaAN3aMy+s6eyMa8r/Aet41AWfZWeu/n5UVrMIJA
ppqPESy6BKyrTbQcvrdxNCO2QgXp8nkwyBhXadEBTb0r8G9E//qcjFVPEqPH3Ank1LqopXzZ5ed6
lJV9mrSrLpW8RRGxKMurTZYqrFuJCQdpwH+vT5e2Px6DhAnI9Yt0Kef1zrMxbvdkbBdAHCmOVC2d
WIKu3H6M+3JZthVLgNq7SAqL/i7NXjwSekWIGaXjScFCGtRnsy7OulxvEicelrXCejeuI5N4kAZZ
KEaRxe0utad9yfW9pzFr4hNokQ775oBxyHQDmnvrvOKR8kzwSy/sRzIo6x4bODgte41Nqe+xjOg9
9Qxh5ex38jnoGtAeyjb34mSlEB4wE/PSq84E5WE5mhcYKQ5gXfNSfar64B6EJctRdKiMuoWokZqn
dNTuXC286cwpK9tq1lE5rp1c2bk8ySGLzpuMBBnWlMswJBqJY2cYlDO16LUFMEpKtsdiJwcXUyVE
zeFyB5m/HlplZdU1qxKCjQ6eBbNcig96X764YfsSVeQqwnGmFLe4aBpuGih/bvZR9c2XoDdemzZD
r19daHKcrxG/J182IKxQsGs3/S+EZEnY52lJ8Ew6a9l47xvWY2j1G1nVtoXPUlWq1QPyO9A9dDA6
DQ9Eo7Kb2eGbokvLQs55YCAN0Tr6yih4wsrdlzJFNjD6oms6PmzRlqDu1bSIxMV19jS6zqIcRn3t
18qDgw9rUTif/GZCxAf+QeoAUgC0wwUi6Q9Ggu9pphLgTuwHGRW3xs3OCB61IK/au6IlFlN7kGEz
yzxCHMPQzs1vCUSGmTMOh7RxFsFo4KJEFzImBw2dFNKs9sqwy5tmJM9lhVeZJFto7QNIk9t7Rye8
rDnQCgz7rqsVFmzGgimXDDQaCcBw9YcIg07oJsiLGVr5nMrNQgKlWuAa2gfq2VQsPEPRDQyJuTe5
u5keeeQFnsY0Mma6n8JNh+rjFsa10KqTUfb2nFwj225M62ZSoV3ixqyWKZiezgb52Nd7tSEb7JFO
KaWvKDlg9UhsddaVKEiCS1Ut/rUd+fI4VtiXWltC8MyNgZLzXBvXjdI8JjIhMFSRJkb6WoLYXTkm
ixIWih1slSkNiJ5UgOyE7A0EB1j9utXnwlZWTakfGstCDyXHGTJizkbQwsoIaDb1scv1+qhkQXMk
ADGS1uukDfCRblZJeb9NKj2/hboU3dhWT69FRVbBf0SniMem6aIF6fqeMi8NuVp/b6aj1LdLbA2L
s6gCDkAewtA/vQ8Sdl7IPG73S2Os8htxmOIGXOwulxHvEFUa9q6nwpE3bx2mXjEGpis+rb94H4hA
Oiz9TpW2oh9g6/7aF9jXT6OKA9ySjQ+hkrQ1n0zUVWZVz0HYGci4/FkXB/ZcQdTnLHqg3TWAdgkJ
aBtRd9b79vuBvd3V1tNu91u9ztoAKZ2OhNaf/ZXCRMVCP5AnVU/v1THWaicPhJEYVNTH2YD1lG9c
2IuscrVwLyGenveFC3Aqy7t6J4qmk0WTB9y4DPqwuXdKL96rBbHE1Osanhy1fcUDYR5Dv6nnqdUf
O5nJV5w6lE419wDrbUUxjJ1wDbFBX7wN7LndAa9CgmbT25YxqnOR8tZVvJXt5E9kXfSjeKcuwLJx
dG2PgATdu6ZINmynpbkoBjBPj52jPiSFxOeQ5bNWKNWdGEfhTEIZZXEQAxkpoL4iddyVaK1DYz6A
6YVVE2dXcTDiolxFJbcWUlm+P2/MDK2LLqnmohlEc3blDYNNiQczs/jUJwlGH9QVSa33caJq6NkP
pGuCFOqqrrXgTIjdX2VdH19IwU/IgTy/IlFnLTIvaG8RkpqLClWFu6EszLkL++aetVc59zozfqyJ
vnHfGd2TP6JnZ8WG9THtjXQWS032WS/zV0xloUuW6ZPdhsnXPk+hDYbaSzoCZI/t7Fvds6JIyKmQ
4cjmrZwzcYzyxe1Z0czKA9EqILkJKjS6GQI/wJqY5U5L7zFb++RCXklE7LV6LF7i0rpaIPy/BF34
yU798llmT8DqrXI+qeRuZ1EYD6sg97BGcZTiipk8upqxxRQ0GS6LOi/KoVSOEouftiiuokHxFItJ
ws2XoigayoDgUOjFEssdhnrrl3v90gRithDFehogs1R72fY2ino/3gOv5wz4NHk0oysyfz6WlryS
NAUV4qmPGN8hJ7juC6N9+6iiIa3cZp1W5LREFzF+L8ng/FuffH9WgGeDkb4Z2wi7SFKgZ9yCkk1T
GCGWoLl/5DaTlrXUh3eIGATzUjHqz0ksnVQj7zxyxNfRdv1vRWI8A/B2njpTtbFArqHNdlZMVMUp
9lKaaXtL7ewVm9eW+z9RyYtr7cfObT8aGVIuvrGEPcA/aIzGa2rl5qfeVLO553XjzVGCbOWYCXI7
SdXuQPfba1yb3TO2ptVCKyL5EURhiGCSfynk6JaOqnrS8gShBc3sSE2QC2wivzjxwyFR5GXRKWLr
tNbQWjhGkR6vmwKVlDglwZVE3XCMDK1eaymoglQn+d/oSnJUmkFdo2zjHRVHNdfcKNYhiiACZEy4
3GW7FNDJOofav9GM0L+yGmFJp1jmVy/eoSthvtTsw2dV7Q030TUwRomozJ9d+7b6rasGzfkm4/G9
bmuD2beJ7kBPhQe8z9adi7YpasuEM0QdAc91W+Sdv+ywC13kpUzWz+2uiVrhrBy641INxu4qDtjL
WnMNOYmVKCpTP6WFietpubHOmdow7g6JZaPq423VoOjfzvNDgsq26pY7kuAvI25+CFUR6Qfrf6lz
B9kbeErsBu1NhosKGMsOMjC8hKuGqvAC0E6/FHVdZrtXVvdg9FHcJCdEP1FnddqiG5BnEqXOd5MT
EmUbURIDwU9zNiHuecCZGUMcDN1wMW7mHnqvA89Zkso11W3zox/5j4WKtN1ZVOWOnSLpVm6yEgv1
Po7rhax2oCsIoNQrKdT532EH6S9hI8LHlMaIWJZanS0eCwABpkpik9H8rVwVJQJ8xHHfeooiwvmE
mqbD+xCiITO8+mySUkdz2kYGpqvOijvIGxG4T6WYD8EP8/9Q6RmmvJEUQvziRNFRHEQDPFTSwdPJ
45gDH48cc+tNG9DCL7VTS/zn7CUFsBZUAz8TNaxI8hjZRc0RqjBG+DhZQ8JRs9LXVM2ca+BBvHEK
4umiPrGcO+Q+5DtnWu4WBbQYyW/on2b7LEcVyhhwm3aHtFiK+sZnR9Q1+RNZHAtxoh571ZDUZWJg
Oav4nbSvLH5NM/GyHnAuTfsWKXND2ouqMoxoFeW3l6L2vb11IK7FifTtt3pR/K3OUG1lmxTRsrOJ
oeJ7Nex9dfh+kOXqGjR811EHL574lvFRCSEfyHmUfyZp92LoufksWeljrSj1Vjc1fW0rob90Eg3V
DzTgH/VMIX0GwyNVbeZTT0GXqYyDJxwvMTVmwgSVIS0rbdjbqGy5Q6gtQIUz/6X9aSiK5HXIEfVs
KvWjZ1QyCNLMZsfeSbvuaaMqLbKiMqn7mdxp3sZNUrbWNdQuW02ec0f5hD+5dEMwO9unKjKDgTUC
SOibVZHk8VMrk0QbpFhZSVC4PpvunAGSZfPUll6+U4oyXskQxLZZ4yWP9jBsCUamz0qnZbCeXHef
+G14c3Xvm3i7UbX5DxZ9draypD25HlmGfjph+hwgKMlphWADU9PT18hJfgmRJD2Kg5b2zbHQG+C1
ho3EgcQuvQAgedTUQO9nog9czuklMG04cPr+e/HHEKJ7kudPSRJnm/ehYw1YsC619bIpoAb0/bhF
t8U5iVIaQUCzWmTvRTEsQbEAT912dnWySAjW24oICOgwOZhnhVQ+DS151TDVi0/WSN466OPqOYuT
J2Ae3Vcsmo8N69HXqjWhZKUeDvbZOMtsaAIziY38FI52PPgtSQ9Cxvb0iW6fwBOv4SlP4nKZVaAw
pyr5LMBaei2K7w1RLCX4IIOzbAl3n4NHqcVGXEOQ+mCbfuGsqhyIb9eb1dbXmp0oiYPoYkz9RLGY
2EV65xEvq61r0MvSNrXhdSWw1Nmlt4goqJCvFsHULPqUkivP45iYaGkY9OGx+pUtvbR7O0VV4nmp
esb5rTP/p5OCs4RRGtYVwhCD/HiPt/M7Nyn5ZfEeFZCCfZ/X3Wpeg8O+eVGS3txpyxHIJVidH3V2
1dSLiBAY0B0k4WCuqJdStu1DoYblAS7LE3ti416GVoXemHnJKwtJ2RA8ucUP8SAaDVTtF+BA8o2c
gxOsWy1fpxZ417jWvIfAzaxl3iKOoIY9PCronZjntFDd+sS8H2NQNk7mSa8r8mvua9qyJNXK2rhP
GGsJQDY69IbmL/IwhkAEUuCOaOayZ6yLZmjG3Vi6BE4tlR0mJDv25oi6a3odzkSrpZHpHGrLPZCe
R2A0COJTXpnlyQKxRgq9DL4UVrIr09B4LLXcglPhIQcyJsFTLhFAmDpYv55JLrUiqG77X8CLvJ1p
MmPN86FSL+SWiLhbRXzfxTCUEPAMrqHrohul1Bkpkthad4Op7kOeEcBhkoaMdpgdmN/q9ZDI1knn
+iytKNKuWYz9XSBL1n0/SRahxzsrCt1eV407DrNk8mBorEE5kuqMCVyiujVVpSD4j/l0eOtXl3qG
t4X0/QzRUg8DDsmd7mJBCLmdHPcSRGJzM7XGv8tNNCsChN6WoigOdNAts7mxsp9YQAgPvXcQdXRQ
dMKBREC6res0Os60rbc307g8dn6XLKMkrh/VIPwq/tWK9i0wOv8l5LdKMH3A6GI6x0aqaK9P58QW
MYUy1KvHUZvSB537qqdv56ROrMxUO/l+TmGCS4nidA+lytkr9eDsSXmS3+pUEhJFmHqriGdDiRs2
Talo+v0li2BtITXBKu6LpMGkQIfHh6vurOLbo/KMj/rgIcIwM2SbYzpVvB/qOMAAGNTr/QiRdtn0
OK5XQa8dslSNloERSk+Q5M8dv8IXI2gvetVpT/AWUtLi1V+6uklzFktX3e8vuRN87/rbqPoo47Ge
FRFhxGe1TLUH2S3ze6/9qRC0z0prqm8tivNTy+/n5E7eravSBYQyFi3O4pXc84yF8U9CVNaX4mWk
IAgQTIfcCVGYtM8yul37Mpr2a+JligathKfqr7WijDJ8uRs1QtbOIO1Sw9tDGdHXManiHVl5aSfq
Ib4TPBWVStLb6CJPvUn6OelM9GpMpTE2okMlasVLcShsg1yZ1YSzHOWM7/1Fy6B4nxun9PcD8/zF
49bYxD2BOSUp0oubKulFvGIV+liTTN291/eup2xsjcS9OPXXvqBNv/et0e6doXHQIDtse0dxMBD6
5HeU6EurSNAuqRu43+Lle59qIN3xex/RbMoGYi0txjIBMEPvXkL8fZ+mtUx8enqpSiC+xCtxqDye
XcCT/Nl7XavaQ3F8L0fmGK3CBB0zcTIUR5SafhuHcCVJmqoyma5scmQ/jcHCyZqnQy+Dr8nhaiHX
1zrBBSGD9OLJfnop4sGCI+5qC2dQk58bNnWLgN97ba5p1oJMq7YQJ4oD0srppdqUU09RUXXgw0yW
HGt4GglOM08j6cYjZgjFTBShMmXrSkNpSRRVHcqoBFfzIIqBGSx4QKr3uaOqlyjR70V1F6DdWut4
yIVDOjxVCqlethDWVrRKhnzGSXO8YpSt31Xp+Da0E+vNvgubHD0lTiLjMSzRFWI/On0sJUZNMDMk
7dThq/SkujiT/PXT6tOnZRnmr8gk9U/vn1YMGfFpkwqB5gKW/loooSc8LlZ15oGLnsTS39TRJz31
92JR+TDRHCA0olU0jH3MzC7KsZx+ipU43YjSkBR7pkooPrGydELWutACg+CCtlu/qIhnL/vKGoAy
+cncRajglLEUwjrJNUg/lMhnid5vJ1qaD3a6sCdfj+BiSFVwAW/msbXorhH+FwcE5PeN1NtPssrb
D04P68hxLkUbPVRTderAsykj0ul1E9lPfa2FcwLxwUG01maIJ8YQPXoK6Olax2Kn7yT7qYQ0tkrL
sF+Js1S1IxzZhOHJkWLncQwP4i1tqZUPKL2SAZzeyg1DErllKq1FcYiGTyO+s2hYVfl95blL8ZZO
TW5MGXG+btpYfdRhjUWBfaxjjYyHLEMuxsjqiFO2dewKg9xLqJguuFD9bhhiHbmhH829BIbh/ZRx
HAcmUST2DR6tmgHrxG/vPL9p7zBaInQYAw51PYpI3mAg0w3P7z2Uxn3oQi0+iv64nlRrrYVoKYrl
NOCUxZ3GEud0ZWLM0RRx1o5mrOtmKM99Ct+eBQBQ+1LibpURyWw003vxr43fZi94OCXgBL3Ja0CH
bTvWNkT/LnwwzOqLo0npS+SqwF/M4qOmGsWyRpnwQDTSPOajUuCB5FifQ6lYiK6FTZ5P7WT7NsZ4
ww1ywJPEKLvbmDvtTLyfCUkxbs3i2c2BKkpFz2JMiox9BalymQWm/QRw4Ci61qH6qbVlOIiqqfCh
iOiI75C5XTG32Ef9+R0i9lBv3yFLWFOJ71DCGnoI0uIL8N125RaRvorlaNwADkgWKsIeD6LYllG6
UH1ZfdDr6nvr6HjaT0U5UosNSaNkBduZPIkmhY8yPukLeZDLE2D4blsoUbVBNhkdUSmIFxa6eR+H
oX0CAq1/s6t9FUvja10wTSBCHkIo5+zRcctTRTwzaxBc6LT0uUsKf41eVoL8XdzlByJzWEZNr34r
Nog8YzOs13P2AfQuim6AHYENtFsn5ilWtKXbS8GBtJE9j4m7LkV9YatggSA6pwfNyJZZ3WEZ4TWc
oTkBxi9Ob78N0G01S8dVS5ns9SxLPug6WNCpVIQeKJ6sHN4a29JXlmXZokgwNYguotVp1WxPAgEV
/ZAEFUpgq7j0jKNOfPNoTgdR9OPO3I+YS4qSqBc9lIT8EUkfC2XqNIT6Pp3bZXgc+Uay8nG9mQsB
dpiuDzlC/3eBB2CyUsBZCCF0a6weTMeO7kin+2/1eWzNG0WtPqO2Adu8fUFtnGcY8Jerl+vuxkM6
aG37cXoXdSQ5akluX7ROniMA3TzLqDYtkHFUTkin4oDWxMGqL6TqsZSVB6+MOiR1MMoaUufJCPFQ
CRUrOjR50eEBog2o9g/ehT0GZOzUu0Ir7w6aWptXYzroKrhFI7sOYWBOimLNEQjmHv4fWMtSj8qt
OrKseO/fVFWwkmu2bKJOnNb6oPCHoEnWoiga5KB8Rbbe2L13s0BSWVWWnCFvmte4cKuz3Urz9w4o
y7A0C4ev78NUmlWs6xFSnzhJNDRN0C+i2HehXDCQqFPqtMfsOki2othmrrlKgxw0hIw3juMZTzZb
un3nAAIQxWoY/CVKNfJGFK0oe6hJd10gU7l3MNRXVd0YT/ngQWBzbkof6kdSF0jwe/I3YFjyOixz
tjSiThyCIK0OcK6gLdNXHjNt5Y5lvq3b9BNYYKjnjqsuFNkOb92QGhdd/dIQW4A4g13FFhkzKK9T
Y1Zm0U3WA3khkx1airq3Bjf/pA2qshclpBSNi5N+Ed1FTWAo8pZF68/jhHEmg4qopWVptS1E0rr6
5MGhehuDzQVw7WL8BPnFnpcOmemQ1L8yTUABeq937yXXfSuJuapH5eK9rf2l9OM8Mcn96CnOI+fU
3akdueppAvzR8+39prZJcOffnOf0HuhHr9t63RAdYTZGRyNyb00ytBvkWKLje7149VZX9CTMOpAN
dH+vTktm+pkoV2P7NfYA5uPPcHQTIzuKV+JQFQOaKmrcYCD2Z4OryEH/U1m3gk0me8ku7PChfBvm
fYS2koalEk7afdP44iDGYlHQzj7847/+9T9f+//2XrNLFg9elv4DtuIlQ0+r+uODqXz4R/5WvX35
44MFutExHd1WNVmGRGooJu1fn29B6tFb+V+pXPtu2OfOVzlUDfNz7/bwFaatV7soi1p+MMB1PwwQ
0HgtNmvExZz+rJoRTHGgF5/cacnsT8voZFpQQzO7dwj97SKx1k7VtuUBA7xWdBEHOynseVqC9y1m
UtA5LFQwCYhXXhjpp3I0tLdDMionnal1R26Ya41akn4ClZ+vJcVrZu/9RAM5Nww0swDJ5DwgKGqk
myK1u6ORJv1RvNJ+vJp6oJySsowDd+qzNTm6qrKtgya75gFQWlcffio5qbw1fGdY/f2VN5zfr7yl
a6ap246h2Zaq2favVz4wBnB8XmC9lNi4Hk01yU5dI8cn3C2m17C3K/IbU02xNAacyYBt9EiHTIfv
1WHpIBtYVO5RIrm5SHTZQPCmr65OYJVIKFDXu6YBnFRufVh9f5bzpvxaxGWD+4z/WADXPwdkwx9l
9TGO6uZBgzR1i8Byi1q7qcOj4kIxFMVYIanSaxLi+dM5BtyDpRdXJeT9xngEaxHPRyuN96I1zaKf
xu/zn8aXNHnbNSVES1fB9dR1a8Q6qvZI9PnvL7Sj/eVCm4rM79zSbQXKl67/eqEbO7VZsHrpKxGR
Dr0Yrp+4wl7icFENpCwg9qGWJ67xe3OXIYtapenurZ9fNTCF0RHd+fpYHgjrwIeN+MEl5tBgmjlV
tvaEHxYvXVefXlrq9165Yb62BeuuwsudLZpV2rK16/G5rmdDRTx8xCBmJSdqs20S3b43XOUi2hN2
OUTM1Rwmp2ueSuSN51Vrj89uFd33xJjvmQN+GzAGfnCTHQ2g4byP0S0djf7SWpZ/aLr8KEqIBA6X
7/XtBZ9nFPjaPHVnrYbyIzAXbeHq7104tdbTt1NVSS8XI+uTTRaC8vCRDkHCPuhvslvcD72iYPDW
Ekuy6+m7eNJHy1oOjSF/klH/3wAWMt+K5hCcUjisd5qNSVCQGQmGqZz970adTi81tBDET+O/fpn+
KjEdfs3yoQw8v/6t+K/7LOHvf6ZzfvT59Yx/HYOvZVYBEvjbXuvX7PScvFa/d/plZN79+6dbPNfP
vxSWaR3Uw7V5LYfba9XE9Z/T+NTz/7bxH69ilPshf/3jwzP6WYRZMWcNvtYfvjdN075hOMxGP54T
0xt8b52+wR8f5s9x8C0r0+D5r2e9Plf1Hx/wTtX/qaCXZrFL1zXD0K0P/+he35pU/Z/MNFgdgB/Q
VcNiZktRQPP/+KCr/5QVW3UcRVYtW1Nl7tUKsg5NmvpPQ9Pg6NlE6DXLdpQPf16A78+xt//cv3+u
qb/OrgZBJlNRFRNTBk3WdAyYf73pa2RTQBo2/QlCvLNUMnmV171+mJAfaw8nrIdM71NEowL0/QIY
ihCxSC3WQb4O3AbaMr+aRI6/ekl2aHvHX7laegpMf1GgO89G5JzIjrTjQfE5kOx8sk1ptxgYbSon
f+iAWZ1ZjPZnp7bN//TYmGar9we2+GK67KjTkxunDDaQv34xPQVX5rBxPnlYb61B/s0xlfo66iX2
5bWXwny1/IWSNOE6JUUzbxD6wMe1V065r7/W/gjysG/P+Cv3R3I06YZtJiBJtTWPJRI0clc2F2si
IyDiEW0Q6cYFBFjw0bXdlzbqgo3cp7fMahQUC7JyzsakxXkxb/ewEOu1Kaff6szv9uWkBTPFoqUU
72evRUSWyTfcRzUQ1h7RByixEWoXvQKsxu8uLnZmiwot0Qf8Y+wZczkqhksD/Ow2HWzpDriQhsEK
NFTPK4P/cE1Nfqt/uaamZcLFcQxLtlX5t2saWL5tOgPc5pFMPYY1yGO0OsYtteXdt548N3JiISIg
qQVSAJw3/Ayh5MXWMUIOnELdA1kGjhbJ5xaJj02NducyNVuVIP66nPI+IZpFN9jLMy60+uA4djEr
XeMjnIV218aQktu8TfdeLy893Sar1IFNTQO5u48ypAp8M7zr2Q+bszjyAljAOayCaZGg9wB4CoMs
Ejcd+mSZHZ9bAA5y09YhLvOIfgxqp9xrFtfSGS+Tctzj4BmLFn7gojaA60TkGIe22Vk5dOMAyTiQ
BcaNENK4wYszeVTrE2Gj4qBp8R3elfjZ/TgQRe0B94L/+Gmy+X4z/7woVf568/KAkS1+5Sb3sKb+
9sS2AAZ0Uh4jNWJ8ibAe3dtRqXHpQgmJL6BgoasG+1Y3zGPf6kgC8MgyyUkgCLKvcRffqalxampd
PgR1utR8ae3UC6co5Me//5zmbz8bS7EsxbY0qBvydJh+Vj+tnQ2Z3UUOGvYkq1K1A954TM0EYwu/
CxbNYDr/4e3UaUX4860/vZ8jq6xlbFNxLPu3Wz/n9z8WpZ+dSJEq/llSXos6Qk9QUkFDlYp+GmoY
naBknLuCG2om6/hVOk22d+QatJMu36ybNjjeY63JyRZwANOZ9QWRfpKdgfSY+XE7c9GXW2euDKUY
hc5jNpKVzVULJJLsmsf/cP1+3XwYMldPlVVDBdMMe5enya8X0LK0gHVZAppE17DL9v09FtOTcAG0
pJyFxdwzIxnWLuZIWNFKB1YK8b6cFNxA4d+CQPUWiNMCc+ckbWA2rHLlIg6R7rwqKdFxLeAWHJQx
WnS4TO77EbnYChVZtSmZ2RW+nZWO3arDqCpElG9X2JBHgwQa/whYbicHkCOq0opP6B8hpTSG1pOT
AKfz/R2yw/5JCRu4G3AxWH4jRCsQVm1erbwc2WCXxO1RQpNQqbH/ShW138EF1+ZS1XyrK9k/SaUM
XwcUw6IJAiTVbOhcOWJaG8+Mq73LLn8GYjg9/f11N/76Q7Kt6fGomY6qT1vAX6+7bDZGahjgRgd7
Xrs9lnWS0V1to/yIcxETbxtC1C3tjgDj8BIpdviqJbjDh1n3XEQW6ONIN8++FMpbwBK4JqqWewsH
tAaDqS/JafYHw0vTRCc90ra9aoafw8wmjWsP/jnyh4GUSwLu0kATsk1N/VlX3Gm3e4NxYCwQJ8BD
qh2tuVoMlzBPugMovwZGqSNtvVS561SCogNQ3I0/2shuFHK6IQFSrFK91zEpNWHzsI3okbCDCZLG
Jw+STuuWn9qoz884QJSPunUV2Qy7MuqjrCz//gKrjvWXn7amY/MGS4y1js5TZdqU/DQ3mCUkfFQ1
tOP/t5D5f9hCJipOPs/4tdIq49KtvIOkudiGqs4G1eKsao6twtTXOr22DKV8goc0zbxjHfvYGuO3
EWrNaqgfBqn71mZw0ZpIO4T6+A1jW3PRDsF9HfnPcV+PCz/qv+SJjAp+A+uls+xojq9M48j5g9tY
p7BSo1lcmQgPgGFWA5armTEe00ZeBqXirZs0AQ9L4rdR4nZFcG2J6wgS+C4bsLzG49ErWCaQ8DiR
WsrYR13xmwKhCdEqiBHl62B+d24QzFF5xvEVFgOmrzGQnjJDQ6K/61Km0YbMBCAjK5vL4SurM1ig
0qgtk2Cnp9a86lTzqbLVkxm8FCHiBpGFM/wE3fDsehWZ5UVp1XPjOWQYQ9TS5DrN54mJQLDVSOuE
22CROjaaRlp2A4rEA8lsV9y+n/X4sw3QcmEMJKuD1p7jQKuvkSkmaamTyJ1UyAKboHJiAhSWkLSI
ohy5w8JcIk3poO6kfBwJeGJRsUNj4+R5lb+XapSiJ5i/bTjNpjTLZcVe82Ag20F19DECvOFXxDWV
uH9BkOOOtGazyEz1FnrlEW6ZTZ4juY2ezgWu8jWm9f46bndS6t67pIoXGPjMM7lbpk371er7BZi2
aF0rMRahWaGdNXyv6nzuZrkGyw1epw+ODQDGHD3idG17prLPZGZGBVrsECBIspEKdBR8E6KT0+yj
BpXcxidaH9rlwogg2LQW/72w/xoU8S2xUumo2sySYKE3udWv8KiQt4OFap3U8wNLbQIrbn1ImgwC
Tmtse3hbM31ENNGrN0po8Hj3i0NhDGsTZiiCFCFB+yjlStcAdAhEqzPQ0tiFNCGrG9haamQ9oH6J
tACcd1hHswRG2lxSq2ZpjeRYCbwgU9Wq29KS1FnSYQmKyOc3q4t2cf+oG+GLmTWrrC/bJSILN0iK
5cE2rF0mR8M8I6GzAoK2DNX2i0awIcYnaC4Ft5rn/KThe0gL0My4kIR5BQYtRTu+G6Byxhvcd/fg
0R97/OTPXY4cCm6N/MvaCzwC1CLY6Y1ydudruQqPzDSXSP3j0qk2S+SpkIKrlO5oec6qLXRv57jI
c4XpPanKtWwHpE6yia8v69B3AvxQhz6FqoiSF9ma+GXUkXhUwakt8bEec9nDBMcyWHWjX54A39M7
LGBRn8hLKV7Lg3kyVNw0TWiuALBUjFkQE+qUAc9u60sreWc8r9AkrKLHoZEidnb5sEG9YjcAkV0a
kbxLPLw+9EnHCd7zVc9cMFpNuPTd58QkHKex2FihULRit17vZKLQtukNp/beCuMzloRLWS9t5BDQ
xRhHHE6go3VLow9PTaWj19Po5Sw0qvv/zd6ZLbmqZFv2i0gDnPZVvVATffuCRey9kx4HnP7ra6A4
mScrzcrK7vt9wSSFREhIOO5rzTkmwtN2Z8zGWXNBO4wup/JITs7M/HKFI+aFyRa6XP9lcCLixnN5
NnRVHFuz/uA3RHph6XkHkRVkEBQVHrRhBtZe2x+ax/Eb7T7bVlAHd5bEA1l0uQ4vBqWibLZuDrgI
o9yTyQx1xWW7PGAqSdamVmtEw3t/BlUDybBVudES98Ry6NvOi7VcjjQMh3lredqrlghGPyd6610E
7j38q2pu/bU17+0kvYy1N0BPgFozYZFPZcxCaZqsk01nnuAhezOnxJ3nHt5sc1L3ivjxtLGOHRJQ
vgDMjI5DCxtjRbYKW9/fzT3QnBbwBpToz6zvhxUHUuE7JeXgLVbZccw6D8CQNWPiB13id+2V3guq
UfM4hgo5dYVtbZhHYxM7Dy1a2a2YWDS2hX9qJtjOvo83U8/pkeY68BajQ4ZTa6f+bug980RyhOu3
9lOi5yATM3Jq6fYBXUWUbDbFUxmCcgrRIKxZFx3wLpR7w0ZN1J/NDuIDiMdnZM5nN+Qbntv46PWx
t55CP9uoZH4yayxsI7YZLB/GuOvFFydYv8+75CVj4CTyQhH+ZdZ7wilOc5aU62qwjM2YRfsCQ/bo
Q8meCABeNSl3G7d6RSD6uMIz+IGEYkVGSQJRKSXCRTjvTT1eCVzbQjbdd6HZ7Vy32tUSyEhXAI9P
4jzbDRntHyvR9mOK8zzUxomeB+QjPfGPA7aWTSfEk6HBTEW0yQiAPmgzyfa5o++N959OP6A3d+e3
/qkNMS5QmLjHw/qU9vNByvii9+Gfrsz+GB20UKMf8cHNBc3j8Z1IIayfsc55Zw1wpyoYOemIOLmF
72sNHUT+boYHWr45QMbWMz/yVY+oGZnPSsV2fYyLs/KbHQNMUgnr15D4h2kKjXfT1vqtr1vDqY98
7VoqCRBsecZtc7ub0Xi90514PIX23EMR5WXL6w0OzC8v4n/386w9kkYwHqoehWaURelz0ur/vO1D
4U7RZN+9ob6Md1ahm8FAJtwd+u5yPS/7KL2HHn3jN1yBBDyaEV8BRqlz3olwI4COf/RFs73ty51B
8Lhcwx9MbZRHlmLFviugE6Vxqa9mnPuuVjW/zcI4OdQk3zVg3VvPJAmCsstw0fR43Ph6V3xqJEHd
nsqhJ+8jiyiPxP3E6m3IjvE8Nw+NxU/3Z2/9JaU+/st0tQGyO+42nWp+QNZYvzMotbyElf9uL/9X
77JLH0JbnTpdbUc9is8DnMgLXiuCTyx/+oRytB0AC/wmZRV7Zld3T0x5TiOrZvoPRIz1vWE86B2s
iNvTdOtNWJX1DS9mAc2Uzd0UjUZggzzdDXqTvOK6er09054tYoBj862LcFiS+okWXVPRNYYQYpUE
J/TaJxl3G1nbzW/CXJuV7oj0yW8aDcbjZB7c1tEerNqkHbF8FousgkYv1fcoCVhvZi++61zpByT6
Zrteb1pW8N7z7QAZeX3P5ap+y20ltpwHw6nOaiKi3SHdSGB7XxL21+2pqGPp+Ei4iVVG6LMjrf5Q
dgkOaEEqwe0pPrNdL/bCL80Ga+sZgFJ84SC+13Jcy560X0M/fro9NeqixyFdyga17m2BwMhTwe/u
2gigWYVDnnILnubnQHoakCAk9o9GOKuDB236YAyt/hhKMlRuexv6Ahet56+6iH3YCiRYZ0wISPSa
rt8E5C7WC/lrsN60OTe/kKuBAukb/Sxz2V7x3WEcXZ5QwpvCFP6dJi0eY60Jz72mxXgmaFOHkyjR
8LK+HIzvwgEiQKS3vEzWQGyKNOLNbQ/FGmtV/kt36DbkdGguoeMqOvgAwXHau9+YdX/eStNRXQVa
cfGov1+MqgOlKj2uyUTrEYt6uD2LKR8ADP4XcSCaON+eoPup9zVpj7f344RQAMsp0a9ZbrVnX9k0
/eZZffWY237eEJ7HRc0RXqfKSMFcuj7xMLb36fJl3Z5BHaIBNlzUdwye9imeTNJU8Rx9qlH9fGrb
HwDaLjksOcvpU+u7FcGXPdAQfpW3fagmStYcoPg+8uziVCxD07K4/3ASyVM5tAis6LH7obrPIuEF
cw5yY8ns+yinbnf7LKHA7GFK55CkpN0mop6BJZY+qenJ9J6OuNeX/bQgNVa162QP9tTUQcQ1F1aD
lr7DmsLqwncU08NEktGMD4pIoGACLLTD+Ga+MT3AMMQzkNZ3MN0xHc11ZR3NgnghmlHrznRJzjSi
tT3O41fiAc239Sk51dDdHu1a/wVVZvzi5CEpZmFxeQQsXfQlScxdXqCb+Zm6pP2SmyI86A4LmzA2
h08DMNryQtNOR3R/HczWMcu3Qo8V/K/y5fbHSnoxBdTKuQ62117HiobWba84iB+HQe+e00Y5Rxvv
4FZmyfTlwCFhLCRKpiGtgoCno0/674tJge/29rHwDGvKWot0JBzvjBw22G2HkKQ+W9vNnjolRJBI
L93eHi+BnueqHT6qCePiXKbtYRht83V2rcPtLUoxRSRITsY5bRNxb9Mu+9mjk4GmBBGKozlF4d9P
jNW3XTqAB9AyxO/e2JKmoEFmQEaQvet4mW+77EdQn96cGCfS/4AaT6RSAasmF85TPqmGBiovVRt4
LxJxntsBoM3y2ccqPlLmmV8lwqFDY4zuLh39+aOCfYF1cr6nzdFhqiV+coQcESQpfNHO0z5+3tXi
KgoTCYo7sS3YqfQFbn9Q8UxmvFu+9LODgMbPWOOOXfbVIlRbvsBuiepAmWyT70rOASGt1IhN+fhz
dLDRrDE5Kcby0L3asYp/9toY3ctAYfTJNYY8GEWO4G/5ELl2MrnQf3pR3e2EKPnJjNJ58ZqE5Sl/
1wwNCPjyE+uiIby7/ewmj6Whme6xn/8aey7dEaimwLegogqu7YQwuVjQUY+0XV4dm9T5xCNE3ryw
axhw2IeMUvR7B0/mBQKVDS9jmhkJe66q3SP4SXlMXQGaAKVYYFjGftAx/zV+lyPb6L27tJ0fJ3wV
F+mrLVAthG6sYLnEfDsToa9YqyDlDA5iTDVAExphvtF++XS9ivaMgdiuGDz5Ij3/mKTDCBu5FsEI
J64pWQPeRKauYFUdWZ259hMabzPcfi23PiljHPLUs187c7ERL7KQzmnNXexyjiq7Grdx33TB3JLQ
HtZEwt82UWECziWSePnSCIH04KXye+LmaBOY1/XmqRkRH3pLht7fj//3825Pvm3Eksf3c3eJxIvK
+XR72W0Ht8fnvuF/3G7+/SDDuI81xrZWHVFMrJ0svKtZT1yZhRes1xTlAk9NF/YlIZ5q+bbPytfS
xVSeJKyAYnLe99JrX5P4vaDDxYS4yPHL9VWgOqsK6mWTdTpz3Qqx+oQJLTBCNQRDm3BwdW1jezNJ
SByiXe58ua0+HTVI+ehK0WXMFoGwfZd3XATGdOv1d67VOT9P6KesDTLZtkGxbG63spNOceogRvMp
Qx9nY4sOWv2P1Jb8tTipZHDbwKwl69VHmR8NRCoN7TZGOIV0rn9PyGU5wRYAoJqvFPEDW8sGPuGK
sxuBlr0dHs4ytTUzElFl1oQrR2PBkNb9y+3DUR2tAvAzhV4xcgxyDlrrG7OLPGmsVHalm7wYPUmC
SrXPehqPa5XxgnZoOFaGrpMPDGckMST8pOWx218xrePDF9Um7qD8QXxZxy6S+7J0iSg4R1Ur1rc3
hina38iKVRw2PT7xDJiJL23PdOxZgdsD1ajdx0XYb6XZX60UgXvH0tL1xdYoCxV4Hmmc1SRUICMu
vLLUe+JLujAIsxjuoVD2z+/jZ+92Q+jm7f8WieGv0xFMC0jkoxGmBzC/2WEm5WsbMVTRYiEjbqZr
vXFsSg5pkmtkvLsgmPtUrfu2eQAK2e31mEZq2gFxNZV7JhyjgTKDh2NFF5qGSOWD/G2G14QwQFfW
2Ksj3w9YLFqtnQSxnjaB4ZPU2vQjRUhIhmvbGyE0LW29qoKtaqTmRBStcAJtDH8NSv1O3ZA4tq4h
oqgWVxLeKiL6nLsc0PHGHIdXImpIXl3OSLUkqN5uNXTOKPFrBBK1sYXJFRcHrGXxOie+cyESAFid
e68BEDkB3GV+mFaAUXnpRQ19D1UDNE5Ta6zTU9vapu6CzzOSbh+6zUF1DiiB0CTKqs+mvW1gDhC9
0V21ZE6P0dy/olmfTy0C9FO5EEcAPxFFMEXOBcSr2KUChO3UIWKnCenuQhmKoO8MEYQj6cETEjg8
TiyNuTSQU6cRMCVkeYe+aUeuQ3iKiHjUK7ye+vQcWUN4n0k/3QImkltbz+dHraTKyP+pCO+jZpuh
Lg2wzbvUV3BT54NhHKoiNxES+ZeprVxIZCHDiWvHLIdqme+VyE7pEuN52xSjuPeVjjFfmmdvGcDi
JUb1702mGSW8etQ+uqv9irKE5A2vXTMBCwNNdq9wHbYqG8mrX4Dgeq0CXeOUd/tP28uM3TSa97Eg
FdVVNktwLz3EgoXOtmbmz3ndJwCWiX3tTaPZY/M9F+1kBn9vpLNwQGHprbRCfodx4QPBBfEYO97P
+x+AL3KRyMWqq3rMkEnaBbcNJacuSMhgkP2IIQP+Vdumd0mZ27vcHNvg9lD571u9n6LDcO3XeYnD
zcdxIuLR4DQkU1kFJjbCre6O71FGT5xqDXrEROdMjKpN3oUp5WAV50QFLr9zgAYNoyGYxj7A/7Ju
oxk1mpdNJxuCUpZKnwyBkMmRy2W0zv3uZ3O7q6NhARC9/EWnfO7IQR6H5ZPcNoUg6jYsYYyNdhwG
87IhHDnfFoiv0enGgkwWeZW9DlCGUZ7c1v5n4+nuX7fCf99iZwJOMb38LG3JlnPgId5uWWP4n3dv
f9Ard1OkTnWIaocY2GWDPp7rSl28RJaZ7mKDTN7bpqgZx8Ilr/nvx0CF01mPI2ut4RcMQkEYcZyi
/Y49t1oxHLx0EUSKcBYTGQq8NMNlG8RiwUMV9bjWLHc8zguexagq4GW4SUFKR8WGrhulUY+x3dQH
ytC0QM0dYWGvVj9TqLH0h7BF31+ElTwN5NuRIcR4ES09WOh/yB2apVHKsbptHGbrK6knxc8h6YqM
/JXcp0q5/CpuHycjP3QfslwnIqsUXkeUQvald3Z6ghiyqSdjOHTLOHUbtjrOzo2kZkgjJLynvNbh
xYJ3HMXDGNiWNQYIXUK6AQPGvNnXA2iB0TFTAL1umbiFy6lmlqRo/tz3sfGRN5sfzSFduKUIL61C
gDn0qwAzzzYXIdfi2OTH3pkCn7Eblbs47J7zyJTBtJwrt+Hgduu/Hoscfoh+i67d5HfRtdLfVqgN
LulcpNs8buJ1JrPyXOFaURSZ5UqL8bvNejTu3UJv6e6yGDOlRbhkVu+Iz/buwKbskOrNX/RgSDBb
MHB+BqIRfvtwHGrtXNOTvnQjhhhCM3gcooDjztlZoOJZMr5hCcX1p1+Yl4QWK7mDzXjyeuThmBhs
f3yEyuVfSzQGUmh9kPoxleqY3pJFS5yUbUPtyZGZ7oa6Iruo1cjW81BnErbj1FuFJYcc4D6mFmva
Z8OGbJg58X0xZIXH7L1oN3ERUVJOl+WKa19RvEAtocK7BYajb4j0GR5c22YZZejhIYb2ZM4aSuWm
pErsiPvQq8u16dO6gQC2cim+vBu+1UIsWEbrdAQ7k/VYvtGJrYyJTBzHzLOzW0Uz3RnP3PRF5D/n
ffq70cPqcrtHLZ4pINxyyAY+sTS+bb2NQMAAJhmfnaU5W2EZqC9MbNqjVW9vj7tVTxfBjMFZiqx5
bYpmL2VqP/qD/GimyNz4maCmVLfOwZwQwJiz/VzpdvOGtRn0XmLkmw4U8Zs0ZtjJUUlTaPmrl+lr
kNVQriufXMAimogmM2LtqEuuzbgqmjfXCQOm8/53bRl8H2LG7iyBtKMLp5SzS4phfGwJIUnV3W0j
VJUgnhj9Y1pjwGKySCqA1iAeKOznqAs7FgZMPJSdT/cd7XbWHq91S0wsaQnJAdfChUZKt9VkbN4T
Wkd2KWr+bZyM8kCIMqeO3WZM56zpIc4bUkpsZ1pP8yQ3aL9aDjUusDFPJwL3CJojcycM3JkRKMcy
dsSVZh6Ia/pTNDihO/KVX/0+o7cBsfzJJwFyYwpEZ55n9TvmDSQxc6387qMnP+vxVwn9dfSSQI1Z
vE6dqH52zZGU5rEnesl+op6sX5XSbN4E2Wup4SCstdSM7G9sLzGBiVCZ8nCVpxmXQtwiDw2G7BMI
h/CPyMAyK4WUaGuo7jg0dfXa0ODoIpmDT0oRfY3i6vjlI50p8zmJRfuM2zV3UzDxU5sem7FTdyWf
wnGn4tCKFiTecqZjOxOnpNy5E62uidfwrXGpKx/zMl9IGc3lds9wEe1pek3nxkVzTzzBGqxffHfQ
xtx6c8ccaoAsvgefOlvYp9G1z8ePeiTyiLYotW+b/FPXs80He9nM/Xwm5NM/FbqVsWJxGf9qfmQ+
9Ol7tE/rDmnFymjIpE2I9XsQRBod+5huWygyojMRi5QTDW0zZO4Z9qV4NylWrsAIr93KiL89xVQC
lAt97e4D3RVIFKXsAF6afCZn8t52au8TyDWY8tirEG/X3dotfGcHJE+n9TFNv7zc2XpzPH/4PlLk
JCfLN/KI/azIy94Rt9g+tUXNCFrPya8xSjZe5Tp/IMCOEK77IdozPfMCWbVbBrL4AwFktCu8uAjQ
3fsP3ZSyLsI+u7hdaltPaCAyezcXM54d1n/dvf2VDidNUpupolRh/eSMDM7jZL0TfkeGC8HDu3K5
WzfjO6RgFHfm8E9l6/MV1tYq6v38bkIMcPKQ1TNsUAG2HWJIqFoWa6eJ6JUmE3UTyru688svaN+H
eRo/WyGNALok0yEiEeRxNuDMNwtb0RLz8FzugVVY/9Tb/lvSTH4ry4kQdm0s7vKIWVKyREMXSKn3
BXngNBuaHdrE9MVKxg8y79IV54f3ZSrvAVte/WdwJK0ZKBGrWR4o/gBpVXAP7YpsFsRtlEgx3IDa
j1QwuY7zHM4DlgVmBHvNnc1NRC7YViy0vyQ3PvIkmo8W8PqLNbsbg/S8Vyy+bpFaL73jDE8F53wJ
IOMu0SKYthOQHn5EFt+GJ7cNhtBNp7o2mCzHPlV9+yRhWRi1aLepmD9zU8akf5usa1SbPCoN1FXT
9RoOuqp/4zXvWQNNpq05MRpaxevaJbx2ukXZ+BVLNGymb7McvRUwT7wZzrugw1+Ux7HWDaB7ap9H
sb4D+N9RMI0PglLSgTJTsradwTqQ8KYv11e51Yi62t7wTTf2El1hFowLXNnKwnYLecF9aiaLYFFZ
OkGeCXp6tnSDFrfokerRvIcLckkzPf6IscyQk6p9x4ZGjy4dWbtGk7aZGJF/qRGe9UAPdhDVRWiW
xHPTG1eVdq+jRvCJJwv7nHbqs2mM5imPqgrgKvVNx2tAs32Msor2qrWN54EU8ZPfFgakNA0kTKJy
Zr5wG+bZ/UorA6wTEGXHccztHJrR0TAdogbTFOThTGHOk3V77DHBkAXqszprvXxPW4SLGOjMM1IZ
6gqJdPd0vyQ+Sx86rKVdUkTaW/rF1WPVCELfW2mu//oGWzPfiMh8dgoC1kEDqS+ACjvUyNoeMEd+
9ORyVHTxVGeJOOpZXp2qkD6uYUB/6+3xMZ5H7Wq0/f52z3ZggXNNURdVtkhASOFe0dza2G4ifpNr
+buxDWtX8O1vI9gYLCPcrx8ndcZUDKQXpLi2pZFBguiLGhFeGF5iffj9S0mk0NkZPAIGQ6VdsKYU
p2lSi5RIxzc8/2vTyL1LLCidjPshDREWaoKpRTKPpAKQOhcbGIK1iYwA5HOruEz9uynr/DvOygnx
tyEVYNPiz2jnxLFgPjnQpkqf8uK4GIuCZnJA1+vakxIRv0IFzZ7I5/lKiBfAFZZiaiyhA8K23mUd
GQZmDHP2tphWRdeewtw8DoPyn3KDZIQe03xXIHsYHV9dGaJc6V3zgWVVtXxC9E+E84RMsOphmw4v
hT51F4oX3lWRsMW6oodUE8f7wp/m1Rga1ZGmcbWZCYHeJiWvbW1CvNjdC7Srt4RF1as5Lt6vodyO
YV19LJ3HrwRa8sZKB3wkamKGVtBA4NPkF6saegLWEz/QIJbs7ar8RYX3DsiJ+UAOs7fLKI9tKpXq
kPlIsLMH7PqtowLgTerV0amlA1ReF8tpQuyjXN1gdtlkf+tV4SxL+OEBiX1xspjaw2E1yD2Xat/2
FHgzEb5ESyxRjo71V7jMKLXx4CCAxRxuraX3IASOvqbv+2+PC4vT+fGWelGOPMhI7qEp0r8PNbBy
c/eihem2UDLhUhdSUSKQZo2VbNjFZZaebSWeLJcui5No8525+LYHRNiHyCfFkuC4NS189UXwGcDX
pvgnNRq6aoZbnAeP2ZLpJI+1VyWbnAi6g+31w7oUDNikNecnq5AkH4vIPWo6xCzlAa4Phw65GGlQ
M/6vURys2NpUrszfcAZSYqFeXy4Z2RRz/W+suzucVsVTBSa+cSGTWb3jYy6DEFRBDzhNMonAdEWA
viX9VLOjl+X0H4WsI5q3RY5f39grv+UalixJQ+7AGw5RfWsbAhbVBXfeNtdxnKxq0Zf3Zmp3a94C
/SeDpRAf+2ZXjNqZeFIcy1WakcuCAHdLAct4LOpUf+QEbsYVUQ3Nl2Wx8LOa800qXoDy3GqJgqox
9wbjSkyyQaX3e64fyKI6szmJum1OVcJVHiP5MUKAv2fGQcCob+ZbHfbPGqZac2o8cqNYK181B01W
2A4vEM8uddaJI3OTclNaJmW+NBYnpllc3dRH3Nbp/djZ9UnPtEsem9nVI9OPK5wVX6h8FUQ26fE5
y/O9VbTqZCTh0dAL7T6MYKuPPadyTjXsrSHJOi271zbaJXlSXFtP5FetnjE32jHcCB4qMgM5LTxN
s8qna2Vmz1Giu8+9Dm2hNvy3Pmkc2O1vpNKPlE4eU1jaK82pzX0/SrWtLCLXJHUS1zi0seSEqeZN
LyC9RhpTncLem7QrPgWxLatU2p82Bs7HFJ/6ijB351uvjbWQUfSUkU20Fi02mij5TMn72GHILg9t
1I5vLbqktBz9dVFY+VHTLPVEYOmGpKbo4PmRgm1pQ1c1C1GjdimfOBoUpfAfnVDCrKLpu+2W5a74
JCIBxO4Yhodh9scgSbLz1DPPIVLBXTOXab5aZMU9cSVI7FyTyMRxxvjBkUinbnzDeAItAz0FDSZ3
fGPOgpAybB47zHEwhbMH1hDlZigbMoqk0xxsChhL7SACXcMGjBL7LQ2Sb6MWR3zrPt82GaXdyQTy
lBTj21AghoJBkO4TEeNtcXwsOJoehHGXXwj1GbcWPGUEeW12yNtYDzJAaJuiUNUnlar7VoTvmq2R
S656plYMBWnH8tXrvPxafpoTw13aQZezHE/uFO0cBCm5hmyrz0F2QQ3XaPs8tzONGlAxbz10fa5S
xpXgDvKlNIu1elI8a34mTzrV2hRK+n3LgsbPtClIOkUebdVUMH1A7SeRjoZ8IGapRbQHvcO4TIpl
psxdMqdSQHGIbG1+k6zbxiF/6KDXXNLeP0cObBmzI3RqLmg4g/Sl7gZphhSAIoBXBmqKEy3rRWDh
t7y4Hj0qipj+owdV2s+jT6z+/mtH5F+QMx1BIyrD1xk88O6VRX6JuyUv7xCYbHuQsud4b+gyuovi
Onux4yXSTB8utbl0A8EP3zWRBarNK9+NJjbu0LGcMNzVR9E55YtbGkE51qT26HW0TaaxoliRJt/j
FLQp6HEzfAZoMTybMxkdTfabFlZ70exIPbACLujv+UQoh9j1i0JKzD5pfXEHGq86VC20WR0tCL0F
VaSwh2dyIgs+bPMDyDhCWpaNozKKY2I84QwqgMI16YE5kHEaSQBeFdKmPTzo9nPctndRaRVfvukJ
xF8IUproqRLkqvVdJj+wU9PAce0/gjY7qOMKCKjNLN729zil0wDbunGhTKVfClotF+R4bTA02rmF
1Anktv1we4S1dRsnJxmFby014QMdPMp9LN+pOd8nDTamWhSkSJvdg9DAVRQlXXrmoYXe6F+dBs09
1+gZdwbIH+Jj5NH2XEpGdSFedU8ku2TSKP9ntvlqYlpfjZObPw0QekPpqd/JnL+4FTKdvktmlq+q
2tHUJsRioJNshnAzeu+pcKtLnBXE8c52MEqKZFMzHRKbkW5F0QNKhx6JnUlV527s9Yg1gXpzlLTu
bg/FsfK2peyrg11JaoZcNfNED7dcVrN1Ww1UNZFZnolu/2VR0lrDQnkDlToGYVcP94kVjfdAUKKd
jwWQzk2HiIhucmp7xj4f9fyVFd8Vq1K9aZIuO9CPcVewE9sD3XdB5SNyzqlZ37lIIFqSPS8Ddq3H
lnoGjkbtxe3a3awIjsOalu7EAvBxuuSEwLl6dGxOpiUGA5uuTWkrpykyUZwsKaoePCMmly6U5gbi
9wvxfJx8c3Ff40zZWhaJc7lnvDhJUh/AYjNhMHCaI8s+0BVDjAiNeitDgnpyy/9rk/iNH2QlsXCM
U9UXeEzndNtoiiDxBF8gJRcfXE6rU0aQ9VOjacaD28nsoCdENxAa4RSrhnUoAgiiC+fRs8By0Dto
2od02dSk22sWCiS3djYtXdWNYZzIncg+jBJp40T87NYhdiZoma1Q6hYpKk4tRXPTRStRpOWBXrSx
zb2aaIuxMu+ShpgV3H7todcoG06DBj9uGt1tQyUVA0/pBeUQezsjqZ86x/XIp5u8kx/F6Ual5LKQ
ZFBAnVbynBCJ96TSZ2sZdyMj8fZ9MTTPSENYyKvWXGut+l04yEysKZ431TBWAflxKSssVRxQqQd+
tahgyi8VFtFl6m9i0Km7GxJOzFB/EX3XXkIQn9ushn4J9+BxmjX3OsrOeZ5azvcEo9jPurqPp3lN
R5oaNRq4tvn0634Gis0a1CZcY3e7i0Dk7MgZjTglgpUuyzgwR8O6q4jaRV46E5dnV+9CteJ+GH4P
g9HdzyrCyiBRA3WUYC+sJXeZQZwUc86c1alfbwiFOthWTBAu5O9dNug6EOjunhONTr4JRCXs0Is6
TejujeWnGkuCJfBEBENfq23YLw3sJLRO420zXqn61AH4MGLsYuQ8B/S2gZOZ+rUYknbTDOVrYcJR
QmgsPpx6PhSzcB7gg5EJIY9SCue3FUXoirt0fCTe9MzswD+Qf43cVmbpC+1A/5oscnK4LoHdMLf2
LN96LEMfpTY1vUzEQUE5qiHzzA1TtJCigog+jfT4zfJ3UkcseRJ1zdPBWvG76I8GBZXA7fqVsEz/
Ed10SkpkbB1udxF79RsXa+797BlnyPRo1vpGrDOPc0Vo+gU1s9xSKXXW/ZTrF6n3+iUfTEb0lEui
ISL1NHYfhWYmj6ar1JNkiqxF5kfp6PpL4nAoIq3869btMa33QEYWYu+2GvJJTFdPIvcvlFH6j3mi
xFVNPcImo4HL2fgOeGqGDAMNEmbUjhZiNH1SGH0SQzM+JQu2uc8zDAAOguVuKJo7W8GDSvNZrGfV
2y+Wh1hzkk77zkeiMZakS4ys99JEhABxqu9je6a+qLf3xJu31B10lu1tSMiYHY/e9+KSNVMXhXYc
5cdcR/MEoK46Uo0Lny2FdtqMncCN8/EqdMxmcaIW54DMj5hsm8DUjTDIdrmwhnOa9+UG7ED41dop
2vjKee9T291B6/9NdmS0NTq47cTmWds617VHSsjVWidk5APh4ltEc/IE+pMpHavxo9MiT5C+Fj0w
fiK3h66EADUhsbWiVZATC/Z02xCEhP1m9t3AHIp6M7s+GX6Vm5xvGzjRal/H4utWwY3RWRpaFG2q
rvtjMkQe6+i+ZfQ6ZNrYHVLqr/TTe4+cSNrMQtO2kk4b8moDF2RSp6jZjWKPEgs0VUhIpOrbnn5W
tuRjEoHstS7JaqlG/cnS7L1D7+tgU/ZdZw1tvDr2WQLRmTx436Ne+w8tBa61ysH20Q5QW4Y0sZY2
BWVDnOylPFxbg/nDm/lf4sL/h7gAgMDBIvj/Ri7cAbWS5X/iFv56yb95C84/LMfxdQHTwDbFQjH5
D96C7di24+qG4+iGjU/5X7wF5x/MjxzbF8KEJiOAKvyLt2AZ/8CbiPtTeI7lWo7u/094CwbUh/9y
J+PR5S3Ypq2bwvawKf/fjseMMNRsgIR4X4af3iIyKOtZBU4+I94ZpsOUR8zeutd4USXMiz7BarIX
b0x+R8goCY23yrW/iBv+3ngSLEuYivPIHHCTI4NIFlHEbdMgkWgXrQRIemQT9qKgGBcthTGygo46
M7htIBVQrC9Sc9PiMfH7pj46hgG8MRYsUHOHGM9x9lZFFLs7ldGEq1SRHTrRn0J0+Gmu0RIG1bFr
hf/K3BixkL2undC9dwhkggV139V18pB5xRGnxdUYgU+bqrjYHfwzghe+QUYE/4e9M1lyW9my7K/U
D+AZ+mZKgAB7RiuFNIGpRd83DuDrcznvraeX16wsLec1gZERUkSQBODHz9l77TbelDM6EZtKBjVM
9xDGbFIt08sp9OPRJBU0tr58ooVFuYm4hv5GG2GQvRVsUM9KSsdpRooTI8lBRGCfltJd943U6zwM
+abU8Aip5iGhIKw1QQdcHrx5MU5G+U1USX9m4qAGPSMdP+HVKPnJkmIvQx6GOWn+evp4pNUyng97
IxJtIucTWzmMzrKbuyQ5k4k2YgwjSbSmUVILrfrrNXi2bUve4G7E2SSTl6QUiN9GyHGLIA4pG/EI
wKXJpMhTtaQVqk9oWlzu/33hnFz0OAFFxp2+X4DynDoDYK9GqBlzOlq+kHDoM84qphuNUgn5qYZa
HDZvNhJbELtDVGPkQWMxNm3AZkrfLcLpz+gV9MApwA1jVAz1KnEi5BXakVyn/3jr//FJ/Pl0GrBT
ZF9Pvw2zjtR2jSnWcQtp7tLu+7GeTo/Dspg9fRHrl+o0qFImMZwSO+8JCrH6ky0vhsejP4dFCnD0
EqC7uVqhwa8/PQ6PF/SPp5nU5vRbjBNA17wd6S2snfRqu9NfDwm4eBJlUfoYV79Qxbcngsvb0+PR
n6dkNPINp2cXQIjU44Nv9OXvz/zx9M/J8HhEqdAFxMASLicvy8fFSFIAmWOpa/x9mT7ODpFbH0aV
GUw4OYkfb92fw5+vGamDXzw/iXWDqSQv5JLMESYWpVvLkJ76r++U5Hswj2MgmElBRPHvwyKlEY/r
vMr6DLVckWY7y0mzvT6jnuyNvOLDd5BU/sdzjEP2Oj6bw0Ao5kPPmZrTsu378ltSqNMJvq8ZgHBB
yorq4WS42nZik7adHk8fB93Lhx2tMKZi1pdcqw6aRnALPTdGxqNBbm3T7NhpY2VZpNbS7Xsedkw4
o3oZz2QpfXYbMhQbXQ2cbFJOrmG80VmqQjDd2PAef5S5H6G7n1R5sT2+oMm3/HF4KFb/PKUXoqFU
VCPN4UNY5X/Q40GPqjy7skAEJZu540NIaVca7ShVSfYKCXWIzTioCn0brxNZuJnLR1axe8sUUAbm
9s47W4BkNZE1xQaHOUX1tHLBI4G3PlqCaM442d7cXCb9/ltum6K8ZxigV8EfxexMw7L7cFSvO66i
s2FPivxtXceNK1odAiDFg8e2rqH1v59m1Nbb8n3sFdM3FCHAcV+yBP24XOnQCcc/M48YLWT+9CfR
e2BZfi1dNTskxfRJNTvi04SB/sb7RpgtDj5RPXshyOwSTol6EVVWotnjX3TZyKCPvQ8UGkZra3lt
XQcn7rJ8WcRGR6r4kjBgPRpkKRNERedvobNZ6vJUWJa7gTnW1yYV3J3GLlijgbpM0w2BIBzU3C1A
jkw27uVsiBJeHai21twzekkCCHggD+pL2aJz4CLKLmbNBpIgOiuprlODBlFvt3NmKZjnzOy4jvpV
65ZXNx00rOZyn0aSyg6IM3aLifUNteahs8R5ywU6OoZdmAvT4ewV66elTxG25HiH3RT+LYgCWBrT
D4U8uNPWas7ekLU603Ss3fNz7CrpXmdOlZFZHLX5eldydzwmq5gR9ZBWSYdY+LaS3g0jN86oA6tj
XUCJzA3Cdjew/rR091ZcRHR/8l2um4xeVxS8vQettSbh3FqGLhomdCLGwGjTooseJOLeJLmOC7gb
fYNMnIW+gu8uW+7PFjirCSAR0hlX4x5OQdqbhoG2fjJ8typ+AfJQIyzmb1O53sveFm8lGIb9ZqAD
boDcLM1ohCrDpdVm4+lp+nTQ8xgvYcsPxUf2NG5ENPDBL2e9LpTbAsqTXu3PlM3szS1RmxLAxWYv
rt4XeFF7PO4aCXjm1yanmSM2IKPG1u1Sm+3cylzRGF2Sk/rEx2qk3CZoJQAi3QHbIklyM4bcV4Hp
I7TMaQ3AyPmkr4PBbi3ySzVyGDXqpO+lzYx20/i7MmPCr5AKHR238ZnA13Q6NyACoK/qx4b8d1XN
fhZJOu1ERQMrdZi4zbqvrd3qz6znh3HhAprr9MtQzW2gbqSrYQ3TjtAwVu6zHnJsW2HGuv50TEQM
s66BCZWq6O0ntoInp4qf69a5FiXvqa02X0dv+OJ2BFgv3hXNwcl0uG4xfSL7QyQCP8Y96KVzoLhE
4l5INRYxVzsrni5DpVnvmxMr4dpIameiHO26fS/W/DhZcPH7RQttU5mCkg6WnhP+RtQCXTQz/dTY
3o+SmOs9cm7mMKql3DaSWqomj5zV5prUqs2nA0QILbpwdVonQHa6sp89y6YyED/ofZYMTNBXb6VF
t+6Y2tpngYIsaBWTlggLDeghgm3fMXVvwaKYv4vesZ5rejdreoHquuwdsjuOfYH9gbpUJ6xr5s/N
4wOGGxL1LPqKLbp8RV+e9IKYo0R7yrJk8gdFdNecTj5a4yMmtl/5anxsbaL7dqdiLYrdvamiJ0pQ
qQPZuoFzgDdl6x6e30nZ9ZWqXKtYDDu3zM6q0f3GVISIGshN2JQ2vE2NAbwBMJMJTgfA2Pm+WPE9
V7wuZEt3zeDT7Js5tf0Fz/wI/Uyqrnxsrc+6U7z0aokgbR7fzCkwhvQO9ac/Q4SSbgQH5VWzHEUx
A1TWBgLACva6MGCsgFs/whK3QxHcIjWfl+GzkDyW9p4xCfJpsaegvlbtYA9lZIAuuLqW8c2yvhpr
Fp/7mLwVWmssRVz1Y4c/qCqKJ+FQyqgmkxGNyhurI61pQj835dtWD2E61R9pklGJbyZdSUSzmuN9
Tl18m1M2sH8w44Ac9ekwMUlXlgJ8P/zHfaF0RP5545E3An5Afm8t9Nyt0tN7Qf8LhcHJITjbBJZt
LcsRrZedUnTLTjTsvI0y8U7zQsqA0WLsZ8U+IxXdc3uabqylaFinp95FbKTFGVKyGqBATdNN2CR0
EBfaHJjUsc1RMc4tTRjjlz6l4LHZnMj65PH88Yj04O6vp2LI/YFO94HJbHN6HKhN278ePZ6yJNah
GOpPi9lSfld1Tl4yEAJVikv/SMSFrI3+8bSZFuuYLKdap94zWE2CbqMTZPR43/K23vViyM7O5LgB
UnZUYbKUIPKwZJfENGeA2RqlZvK+1OW70agkcZP4sUdSQXGjtX04Meb+o75+SLIfh/yhy3Ypg+C1
xcFDaezAfwj0IQMMIYWvtZTAPnSwGl7pKEuzS2+23Qkh0rciAX5r6GT44gKIHl/utYy4JX0+VKq9
M5puPdlw2k7sMZhBqdaI5aKSpxfiZtfVf67lNuxdmsNUg1lrEU15mjTR/8dhlFW5nlSO3NZdbbn9
eRxaWQ9XLVHQMHOJbfu3gno0rVWONFBUe2W8hkXl3F3LxcFSsKMhTZqHRolBBVdGd3o81aREPw6J
duhOohgz1dflQ+5dqeojejlPgklAs93WQT2jYdJeLaP5FJcoEVlFNK4yNbkmc3fdTBIgzCT2c8N9
QmHPyd1oyj13sp9TahDHLRrnvA6EPbotTfZ4zJebKw9xOv7aSrsMScsEXicqdY8mjx0scQUiKGf0
HGmsfkV34QNh+4EIt90jskTSlDmWb8lTBF1OF62isu/avB7imnqhTu1vE0HRl26OT2WaJTcGSGxN
KwMcAK5y6jYxQMzSvy1suRwxNC8Xlob2VYHeUCn9Z23MkzebiepubDMrYDeu7ExwVO8YMgu2wAht
zfn3WsbNddRGHaJ8myCUYL+oAoqTfgQuaUfr7+mU9HesatSfajNFfW5h5S5d7qvcMu1Mq7kqm80O
MttKAlNJ4R166/NSDtfWbm58EN6BmKL8ydR+GUMPqqo75kRRY3Zo7cCocya0LPG7brMlQN+R89OV
vlubrfd8S0VIjII/F9oEJGRZnqvJQHu4dNdZVOz/OWGQlyij33Y6uQXOsse0VJ1B8PbHpXdxCJj9
zVtpI0/NMoRtNrOeLzAqCDBxQyiMv6yVpoGXxJHjI0kbr+NgbAfEgk8DOWBnPIhoUBV2MtXAn25J
kZjHLTjxOJep7/12QJ3BXeEILFZ9W50t31mlrh/tZvjZMfkJc71oDgrResqcYkjtGIWu2cxVrq1P
MAI+GLM+pdOiHdcNOaawrOd8ScnYxkUJdfirUq8GrctuvtVm69cOQBpLNeLIm8yfMGTKqAFfuVvZ
Yz1LMky2Wgtj63iLKB9uswYguLZm6jlI0OrY7NEGAj00hLEjkUDjzua2pD1oeMpgwDnZHXTqxVon
bPa6wii6WA/mUv0YDQMRkAdgInUJ09DdMvGxWSzPRZeAD2GRFhzYNa8XZ9GZJavJfoaT7W+9ph37
8mN1c7YnDZ9rCQkF4xip1BNhmUE65EMw8opAzgCr7JlkRWnqeijD+WsyKvia24wUuBkoCRhFgtyl
i8+GVafpQBpq/rmx2chuxXiBIKQU8bOZqChvFnQTFnS9LpmIoS8RMim9E8FJxjGEaAozaHHXswFJ
XBxf3Bjw1FqZJ0cbngt1EZe+dsTl8Ygtiu4XMNgC20Z+Ab4EJQ5lKvuexC/F6h3Y9V0VmurBWr7M
eZ4EWqzm59mjB6Q0OR7p2dROzTpLGMt09fIOc6ntCMQPED3FzIzdI+Xe9k5m1dmvRTGlECyX3eeO
HGdvbH6UbqlGhdzjKEl+R5C2jEIFpja/p0usvpDhAn8hfwKuEXZzpd5mu4n33F2ByfffNXUbfJMJ
X1gz/ExRc2xHMeAd0ueJmgwfyH0ok+rutmlxK4fvQk1Kn7SV/piOQDnbLTkpJTkuXc+PKPPmp9Au
5ezaflKnDhKucQ7LpG9uqmlF+bxqzHO68dyM4zen1IwLLo3N98jqDnLN4lMtyd2l10HqR6P8nFpn
DSdcPnIS8Qk3ycyAK3+d5AxeS7HYTqbGbJt77LANL4lFX0NJLAELsGJ7vxbR4sQYGmv8WE21nky1
5ESYGAGOrvZkZmTCTpYektcKON1QwWv2XwbGMafaXZ4lGBcYMmcgaQoYpqx0Z42VwGlPFwJnqkKe
00LgnQOBh1jDo7bqR7bAP1oLjREkaEYrNjyouByd6Lh5jOxzB+9uI/ST7qa4R92hpVrBZYwSTOOM
+SgAjlJijtds0FE8FJ4W5YgtCBdyUNpUCkGQNspaLxV90OoEs2xiepHd1OVQTrnzY7RFNA72nmtq
OGR2V1JNZfIcbrDXfjeZB3I5oK+HYH5atO+UGOJQ1GtzwOvHjCutj5vtZkE9DaihUcERALJEddcc
vNL5lVO2v5tU95N0G6SKYl8165S2Fckm9fotJwpaei+5eOYVAS0Z2ywrevxeXCvPOpJMUQIqa6xn
yusZpGGR7zMxxr6C5MAHmfp72PJkV9sjAh03zXzHtoh2VGLAOQ0F9qTVb50BQ3VbpdicyAVr0d1w
rGyCxbJs8AedAnaTnlNb1gCdwDIhev32KMXQcgBxtcZxNzXDp7F0gc33jXYCCP/ecZ82xwmBUDNh
XWoTsesmfIUsZZc5yZKLJZYzHnKaMRTr40jf2ordBm2add10S6Ppo5AStVVRMpU/ln71AjINXpwR
hLutj8yOzLOXo4VOSyj7FT4rvGvt0bXy+G1SpyVIxTdTbOlZlB33J6bo3May6j5vbaAlnnn1gL2s
pu5Sc6Z9oGrFdnLIoFOb/qoNN3IJHArfeA5REK6vieFEJHiLA60oE0aEg3V2iDM/RXl/Ky1qbxhI
Reixfe3w5PVYUMhBqX73KsqnneuJb1bfvmRFW+2troDKZeO9c5f4bVsLg7amQviamRNF5jg0HDz1
gu4j3mN2TI/4yByiET12rforO6nf86YuFweFN6t/Tthho//28JlrzFSOYoMXtCrINovKZM1o0J6P
NDom7FRI2zKIfJMS4gNGOqDBdejJT7pDwrmDqBzzfPpsTjkr2yZzVtzhBxq9FJSFN96UMaUTBVMT
u+kaIqGan7ueCFHFql3uMGYcodZRArPtaXIOCKlZ6JKuQn4xp59XpugnFMX4LCFlMHNuOqwVKZpw
UwGSVG7qlc0R6+GCwTTFPg8mq1QuiaUSH+gN/aFC+NJq8PxqecIavR4U5gJ/GMSz6Q1KVNTth9q5
RGKKHMQqf/3CkNqf7Eo6mFqM+RsMMQTg7ysXIgg+brLSuqV0ItpaJXnN4/ogBotzrGb+oeUaG9DB
bSILjHFGPlwgKmgBJVvbPYI+gCcsNHDJmKbP+C93hZiNg/Dq+QyhqpLLvBLEo4FjTP6Wgc7trtYY
J6sNxbyLvbBgVE13He25AdI9sBcpNGNYw/ahwzGavzTIlvY1v9R350E/pBkVatE1Nze5LWVvkeyH
43zsyvI4FuWzRsoE/nU+AMnLAoBBbtGM0Nxn2tb57sq0N9NNH7pCeaUxEQlAo4e504ezIcgmMgec
kHO65IyCHKSUdvNDtyiKUBmNUaxYMc4dWhJlpyUHqqLQEAnvyDZk+wwoAEywuT1ajct+rekh5zcb
egChGCRPKDXDcd4CjTRtQ8YUKR1GeZRXZ4bM7F5g8rMSbXUWmjlG7tGuLrFMdoCu7ou25XYrSAi1
vyqm18H8a95U8iMPVmIopxzV77zq47WpxJe5RAK62QgB44fyo5o2PaRWpkE6FB9mtzB9R0ZxiasK
DdhafR+rAkYREVkHb1ZL+pE1kxND+o0oLmLaq4G59PkZ62uokYNI65uJ5bFwWvVoqQydmvzOmpyc
3RF0uE2SoKcUzW1Ux9DglUXtgqe+s5KXmN7mtVZ5p8RHVmfi4kJN3NmxAbjVHdGXSHv22CgvVp47
58fB7eecH9fnvmqY1d0CJ0dwbcXtPKGE7Cq3jzLhOFc9s+srL9udMuVu5vYXy5q8YyyfjU7+ZeF8
OLOpn2ngcy8Qhv25cpT61k1qc8sN/aVNUPGCEQJ1xp6VWNNl3+qreKnlYYGeUdYAN2Z2qvWS98zK
P7UO5EasGl3A5kGHnzdKN39j0YvKuzOIFEKTvUIEdak96alCstyWcq6vpARmy4YC0NR07GPEsaZD
iwR7yl1CiMywtRhYYpXNosyldvW4d/kdjuZTUW13xG8a/LLluzl3GebA0r3hPvcVUnivXkKMlpki
4i7z6QcoGPM55zT0WJIh3OPpLdWbkjTajT3vcYN7c+lg1+HKpTgvj2ZjDXdPc8uwbx11Vw/TnQZh
dxZJttLfRpNlk8bsWTRuy9Wbrm4fdIrBYsDWdFcCyqsLqz+2FTfhqlTGq7ewY6Hj9OSOnEQGAWaU
mRcssaggaR0SqqoHZWu8CUs/t33nRkqeZMfEjaud3o0MTzqvuBfrfN+cZD6VtAOHwgO55zXZsapq
+jR4j4WJXDlHdTpoeB0ZYHq7lZunv1SMeEYdkB/Cc2MPBWDm/uFxXc/27yzvf6k5GYaIv76nq3MS
w1zdmhFiocjh1XcxPkWr3zBEQn7ePEP4Kc3pHbG+SrQuyxiRjYtUmG1TKCpDNty6NsyUNnI7B7af
nkyf8MUS8meTX+8wb95Wp0WAq6H9LEV6tsrxRXVJaZybkb91oUxv3emtjT33QgP3LUEm6QPwY9YL
QwLvAHY8BUtZ1x4JczKO7Lk5OSZ2b6s1RZVFb1fbOsiVOiyusXOfx4X2lLCQjyroqYN1wP1QT3SU
Om34hdmfJPDO2Seq1cBuApmOiH83TMPn2m6+qGsDo3oV36aJylYCRh6vY0JRFxmb81ngSAnofpYH
9GLvqTsjP2l8hMXjfYs/2ajIwxkNOrdAmwaxx+TWYfB0akbzrS3OmqkuH6bFuiN6kuoUa/prxveY
9j2Gf3/mfn++hsH6DRcIyaG2bPaSHjyeWjmNnXCSTDFNmIYIA+iyqc/wCWIkABzuBLlM/caqp0m7
dimN2389z3FzM7Qia0AavFdp9TbsMQ40kVK+m3jA89Er9xA1ZuRLyXMygagcU4zjj7n9KCfd1FDi
gGgY9n6GNEGtvlUP6zkedK+/59KSnkj/vZA2dVUa1mOSYMBFYulP9Bq6GPwfPMfY/B+HtMxvsbS/
K7RqTsOKJd5cOLkrycOPC3j4lDTPXCz9jlTCT9YGowWbskRASSN9Lp0gDP2rABYEbQxbmvJX6c5P
i/VYGpAgYJMC1JQmfkfa+T1p7Nc3/Ff0Qd81TEqkqqMb8iQIAKM3g3YJB2ALEoNd4JU8Dp78r6XE
Cfz5GvalPCzW5v0fc+jYoEoq2I1Ykl7weOWPR01bL//x9PENp13zoDeYJLE9pAqW/v/HI/ffjx5P
U/mGNZhmtxGWM/phv2qXcseNvdyvEr4g5MGTQIYSmkIwYyo6PQ4Wq9dxkwBkiXLYHlQHWz5sJe/h
cXg83SQIIpdICMJXifjB/DAk4CJGmzdD/m2b7GnSz5dgieIhUigevIn+gZ6QEIocGgVJI2lE1voH
imNln0pkhaJyKB79UmqQ4eTBtpgk5ALnIIwACb54PMJQTCEvsRgDfIzHlxgkLsfU+TTKl9NIosbj
MErAhpCojVl2hB9KmcR2Yf8A5KiU1sPn032fXZpmtcR2lBLl8ecwQ/eYJOZjlsAPQ6I/7EdHmOEg
0atGXhyU2aaNSCczW8wnU+JDHqqn/y8Q+58EYtR35Ef8vwVit1/i/5x+9cOv9b+JxP76b3+LxBzj
X+RDQBA2mYoi+nJIvflbJOZY/7Isvu7qpo7AiG/8X4mY9i/DJljC1S3yNpyHsGz4O5LH/Rfuakcl
TEfH9YG67H8lEdOdf0jETPhjVBEu7A+XbzLd/O8SMQaHdWVMVn8YFmDRxGFet3FAPenBasrxi/uk
8po7IEHjnuTpN6W3Y2C/FVghCoSpIF8q8caXKQHtkI95cakH0fps6HF79SUsXpBzPsGFeTgsJKS4
k/2VSzamvQ6WslmsUFs3A5OrjXkKOm/n2W1kfORoWs/IKlaaHfiUmmrKAm2cq9CcvCowdBZToszX
V5Jftfx7z8D9eTBJRzcH51ZXm7g0ffFJb2hvC+Zw53KY42AgB4ghtqKEqVDMCJTbE/E4482dyze3
3a6rNQ9RvyTDMQHPrqjqJ8+iyZEWHpvmZf0NbDSYEx9EaQJhGnwKXhwIWQP95ylGYoCJac48tvK1
+UMR+dfO8JqoUd35qcshFHf0fUe6YTskUgi1ipMD7XcHTTn3r33V7BrdyK95z0Z4UPshcIcGO8TS
VAxrGdTCYXgja97Bysyc0zL6XWx2Gy6mvIrQvL2v2AohOUQutsxIF/zk1gbglMgwqpWWBXtu9QTQ
+gNvWLWDnPbW27rOuPqtgaAJQS67VClDvI6hU51mkc00Cfy0g0YDQBaEYPzac/xmac5A47lrYaxb
fq7BFJBxGft01bAEeXyZNzHoZzPzy6RGBzvoX80MhIRq1D4e/cMokBRO3YhlfRxho5V0A0gyR8dW
hU7LD4e+dS4N+8voTXVkIH4VY/MCWob3rZoZi9MU288JIG98rDtb/g9hO8o+jxWbtrDWQjzgaxW+
OFrFw9M4rgdSow2QF3Jhp4/lzyYI9f6Tqix8KCnaDv5Ow2jcQGZFbdP2CUW+FC+Wezd3DFkW9q9Q
uvCGxVdtc2y5H7oIfBihueoiWK1YdiZmzy9YDnW2JAqR3hHMaJ0+zbvuLC80L2w6uK0BEgxyJhUu
Xt5xvwkujZaTDlbSBe5NhhvpUGzk6E4WtdKGz5ZTDe5uxDm8hHpJGHgMw39zT2OVj/tkwwPFhB5I
o4sAo9rCrQNTpwHAc7DB6g0EPGfqfVsY0IWz4qPe7o3pOueyy+ATjOUNCsQCas7ZiUUbyOztcuDg
Gef8LL7b9keba/MrJhpLYzvEh7qdzEnhQ7UV8lJz94JhoNwXW/oxDblyMkCk7gCj2EfTaPDK6qjM
CQYna7AIHRyC0ZKJ+gCFhUlvV1vHBod7wqlAR11F8k1UNPi1/hn8I61iDZ5iNT43/aRHsR7Pu8Uc
oA5WsF/LEsBFaiOa7KnmY3LaPWPxtawosHQ3RuR1NhtxTh78L/MMAwm90KGv2ovkV6QzQO3SwMi4
wlPYj5MdtFgR8GEFpGN91UbruTe4kWR9+bqKLcHDqNF9fForZYKXVA+vLr1H0B4AjhzKmXhaGfLx
kQbqMP2ime4FOUqonWD6w95GWAy0bSK5ndbfFpQxCSilbMGYHpcIbKExclscUOZocx21ZvsM2x3E
dy08pnfl90zKBqo1/9kkRe6bSfdWDIiPYvYm/qby8eY9MB4+hSlwhoJQ2npRQssAfqhNB/N34jZZ
GAs+Z9fDgb6Qn+P04Iwzr7yszK58/L8FtMr5taQypRZrt/2MuAdbp/tJsYELYo/YnskvEkL5VajF
O+NdFx3ofDQqmaQ4DCTowLfuml9uU+MKqS14Usqetu134BUMHlO8ckXLiGtA+KY3xfd+UGgsoNuZ
MyOgWzhzQtPotFouoF4v7s3YZeyPaVTiCiWAYsIhTg+wRA6xt+U/WhJalwugFlxSTIIAgWH4RZNC
hG5giRws3QE1KkZLQx9kmjlyq7UDsZNUb+5Ub6Ew1otncCrUUB+OOExG7nGmRMJ3E8Fb3g1mL3wG
EecBCMc4nOAe7ppMsKNuBhSuWfKLMvwwTfKmilA6na9Ji65KIeQ5UOgKDO467ms2+4GQcOdhMXGj
m/iFEjCGJmEVft0kt0IlhcCmOxnamfs7I6ABF5A+R1ttf6EitS/sAvUQFiLALppPtyXrInorw76v
jIL+UqnRdkLvNbETCCt97J70lRTKuoSd0bfPhWO2d2cmt7sukygdKjkJRSLsbc7zMqnzUfDNi5t0
p0rri+ee5oasiFEcKLiO6LY/z+MKZ5omCcyFgvRl9yew5FMCpQI+XrpE3aT/3jB706DiRdQ6Az+s
+QO4zbo/bQW3ppHLs9ZNlCYZQtTOnc5MZb+oSMXCYrPkaXCo0lH1F0w9FdpN35Tr1uTWIerOm7ku
JNXF/Lu1417nnGBGc9039i212TQai6ru4vQ7q/1M8gP/bKnm16X/NqtSD1NssMOY1+82tStCKW3y
nSZ78WCZnpLpOq1JH1Ga8YKz9H0gwCskDWXyExWk+eNiZDZE/tuoY26KkbDB3rXcBDs7KAcTSCMW
5s0nKe9LqSdeZJfezYmXlTb1J31QaMN7WJvWhCiEnluNyo/lLMZKly23CYv+gTn1D9c06eDQ3fUN
4ca7mkkbY3a6e7yfu8rJ1YMxk7ZBBp9tTK+gtCLTLnV/xHHFXNn6tunuG8vQHNQjuvnVlQFn07Ls
XbOmrUL0AdZNxFxdLfS9O2i/WZhN2c/Mp1UJexv9TK4dVsDY5Isw0yd264thjJwY3G2LGMy3Vqyh
SWvP31bY3HHxuTE9/RJTFsqlzEjr8aTD3mAHA05FdE7AHN93tJLMelWPagOKlYbCdSdGAGKr1yKr
VcIs/zJkKqbVHLXZOKVv8JpQRGVpKLyVF8ab6xfxSqZJo6z0nszPrTLndOHp2WWuZR0X995vY39t
NCukC3hS09QfuMlRmyjy1lnvU48kEQYrms68jAZzuqpn1sJMAqScXYvS4KKsNh/oJNCq2Z1BX9MT
RxbFnhyarLn3AygWhNDey+qOP9zNfLXbeH7SrDzsh9zFsPPajKuyQxgxnAstE2eBX9ebrEvD2lyx
NkJlMXiLitHDl1waUTKGmYrGFRlH9tSaNMyTYuOOKn1ufRvAUxBvvWt4F8ySP+nsb69Fc1mXQX2d
6HMMyfz2OIg2f4e7nt+Eg7ecsEycBWsyH4AWlYgD9S1MtliNWsBCPl2HAPv+9jqabf2sKCz0pDvD
UrE07oGIrNquNo5xO9KtblQWbSt+Y0kkvzCO1ZAZSLdPrcV5Q+fvHAs5eHVzxn31NhLgBtL8igLi
i71YHgDWFdvTJLQXauWdV1XWm2qt1ltcFCE5DSQfP77kAdCvhVrjMWgRn9FqKhIuDhJE5kNDXEEw
iE6PVtTQYDuJk5vScXknI6IINXSDoVXxEtLF/GGtEF0RZAbM1BRexY+h9SwsWnpN17qlDwJT/+ZV
+qknEmJ2tksBjXJjTmgvMDFwqYJls/xsRgpTq0eilTbIZ/T/oOql7oumbfQv7fm9LEsHPl6/+gYy
50XHA+sUdwclgq+gOW0F3e4amAE2a3BomxjfDM/yvW4Y6K9lDsk9qCu9eS8mTIzbRDxRXGefymTt
D6YucD4oXXpgictCIUpth4Dos1D7nZmKLip1dgDx1HzYhAIgFWcpSWf9MOp49laQBMAy8qmLGoZ/
VRehK/SOmgfyfKcsUQE1EU7PQVrXK5t3SKNcAPKqTzc2HM91MoWVBh6sY4oQTCx2BOUh+nPnfd4i
ZU4z1wxzk3bNODtvFUqzENyUQ0gVsiOrSsI+89YTqQjfS24UQWWO8KeNodmVtnmeuG5GJuY7GM5t
CA3KRLbVaRa0uC3/yJjv4yue0My1Y7eHcaEgUyffZJnGICfYfacu88/862Bv1TO1iAMPXo2ImbxY
xht+quFM6mAejLJCmZX20uvOG/3i7t5t8LNS6zvF+bg3aRfyUU8nGtHfh6I1nrndnPvOBsSoIzoH
IF/jnkj6C7upRbNV6h7dOMyKPhKRwL7SKX5XqSAvz+YSsDGlopGMdGuFYTQiD/EQBcPa/4Xv6k1V
2U1CPNID2r4HV3FDpRLPS6ZWh0Xn0l3QD6d08EzSz82rkaBEn22b4KKhP2oJkHAsmAM8ivzVSrUP
t+UTQYdpIyd0doabmLt4Tq71tlAuzuUrxo4L6QlfieZBUbUMr3NNyOiwjj8T1l2ExQQHVgR8gVT4
cDs2qEVrJ/sNZByEibQ4ZLPzdW1ndrGLPh3HOdkQfCdPtsKw0CsrxnljYfuZzS5ClXMonUKCV5dg
U9Tz6ZIxI0uE4hwHFxlHYryQmi2Xwf9i70ya29bSbPtXKnKODPRNReUbECAJNqKoxpKsCUK2ZfR9
j1//1oEyU77O+7JezWtgBACSMhs053zf3muTKSvk1U4Y/6zCcqe2C3yWmFYGyVQIQn9Y1mjsu6wE
CGirE256Ii4s3jEsMW7d8JnHTd4V8gaGINM0PWJ6S17udhTxCE6PbCCEDDLg3ZoWA555OhLEMyU8
RFlV5SbxOCz2PpChW9po0PxgyPF6OkTqhhirlby7HUv9K4gx9GeReiFrwwLkEN7OWSYdWrBmAcGs
CGZny9N1tXLJYchvx8W8rScmfY5SvjE8+J5ahMGhKaVW7ltIBH2L0F7Zah+hFaLHj2m0jDrV2Szt
SZw00NEuuvSEhE7aj5xcm6nmckH8Onf8nExKvTEZtaDeBYbDRbLNcP+HLSIcAl/3Spr3W1OJcjex
OgtpgXrTLnBSjOabCWbgpEdgBGubnivUyUI1o0uhgmdhdFgfnJjrAwg9sM0jigJKS6NLSGbs2rXk
lyqjvLS7MaX6JuJ+dOCIDDhClZtAsjTPUsxDr6CzwKk2bGap4hztqTrrGhZaQ3qHBv1tQdh74AIM
6oUz1osGRmGYyJDdJlSkc0d+NOrvdgNjPVj6ws/rWsgjcgYJvDm5KPZla1LK7HvXZCID/lH4dOWv
aqE4x8nBtWOMmrpLI27lYc+oUQ907VTo7TVUe8Wtm+xrSatyNmlmNCXoT1jX9v3ct6avY/PaZo3d
b6qIpAo5SpF4kMc34IzbIBbdmUvYgDzeVrWOjKI9ZYQXuYzCFKR4FRB/taHNPnZeTXfcAnW9X5wo
ZJxS0NtvlZu0zpS7C1SCPRPXJ+5cP4eZj+Ckzh1Q5myTyP0maTm5g7CnRDVSp5rswm9LEOUdQk/0
LfpD3gSha+kMyRc5wkozPWeRDPmqm/aKQgUN4xoDhuVdVwuJMzF+DRiA05J29gxH3gZSgFxD48Z+
l5TBKzpdFBlFmGMjYDJhwLLcaIv+nfShTZ/0hBeYVevK0TfYpspGtSfJ6yWGaFifyMlo8Rt1DA2Z
+m1LehK7ob81rP6ha8qTmU2JrzAU8hK97bb4Bq4LRk7AO3roRnXyFGMgIYMtVCF6psER7T1MGet1
seTma3pb6DIKoJK+S2YKLIb0PeooS7Xhq6LxB0ixxocFDkOBhEcFe7laxWAD74g3C0w611RNJgdh
suwgwTItoZyFbQdtAc3SHTPK1lUWBk0aIS3jhB87zJJviD8dV5UpxcxlckI8BKmop0tJfY0yWhU8
zgYkhTnOn9dZXFL3xItrl4Cb2X4JZ4JMO7QSfM/rVMJuA/4qI8ao/tI15JhMpeVsR4Tb0XI3qpRt
QHhLwqfNtQ9RS4u7LEzA1jKaaPZ6h3pHjPurZOEoqoMT0zNjFxDoZAG41EQNTV5oFuWUaogNrPxS
zuJNyK1/29ajsjFzczi0wPcTiXw9BHxHGsaDW6hQLnC1gl2RFOMFXwSpkBZT4qImjszExiNKlfMA
chihcgi5x3xwuhRN0jiouINqpKh6jc/NCk99kl+DGel+FiEOQ/VGr6QKbjMmTuTu4JMLg/D7SMjI
MWizB9wp2QlHyB26snM/ROq5aXFWwExUtlRJUFRNFF2cNJrvabU+9zXYBTHVyNrqBJ7PPpVmH7lz
WY+7XumPQVBlbpSjWEFA/4Agg7w16XubOMU5nBHB24px+t8OBowj8LFz9f63v7z9EHXcuO2a+Hv3
aytCM+kf/LsOxvNc8tLwT17zD4+7rP9VNlBW6caacK/94nFXFB6yHMyRjq2vjY1/9C+Mv8qcyiaS
fFMGUqOqnxZ3WVjcLSBFtibL5GWr/5P+xe+hyTiNZO4/jkEcM/+PRgvl10RfZVHbtME7edHql6hz
LXIcalBaE7jKK2Gjv3wzfxKBrv2eLf77/yYe/yU/uA41uZpG/jdKID8ZlJlP5URW6Ca4Y0wIk9d4
LtNTeKPty8eYZM+Xahu/h/v4AKmyZ+DrYh47j08ARzzrAAyF5gSaLYlYqG35cbx/n/4zfC//5K0y
TP09r91WbCw9iqppFAP48X7r68xKq2RGpis3FgprpknL383/zqgxuNclqz0OOOxdahw2CZGPVrtM
B6pW3MZXS3S3+jOEKwP1C8mwE7rcCJUj98cC/odoqK+LgeLwLtDl11p0jIklmY4acyg3T6rSXfcV
ATZ7xZwrr4aZi0IS+1NQ1yJpliSGtVG/Luw2wnoM7SPZ6go3YU34j2OZCHTCJLEmr9ufPVQ4gNcC
J9xuVSSYRrxQuSHr79Op/enenq3EZG5cXlaL9rrgVqzsKyP0P3dhaqHyv1hKivZocjCgYs+WhYek
tyrISH1fpdtusggdFA5o4txUH1WJC5MW5eiqYjDX5bqD0Q7mbn3gLpIpszvaTbDXhmFXCluNLuxH
krAjrWs0mOuPTUAqZaeoB6Odqc1hEcJUHVn1cV3UYg2YQuWNMpWXtc8fCI+NtVprPrdLHWNhNgXP
dVb7XU05ZlDwQSPB7jCDIwiPu2C37uoWsJIrgXcb2PFXW/ji8dn9tIeE2Y/YWneti89NpU5eKLZm
G4m21mb9uKsLPOlC6mLrJ19/FbsJ0X3m8f7zU65rwSA8WOuqbKfMMpbk4fMTqnjG/v6xLaJkmJ5q
/Y8qkiATCckDNn8O0s8Pu64htcx8TgfY7XTt1y7+uhZTXtjTujjYE7Zp0c1fH8viADMgZaxBRR1r
Sq3kgtPHHFZk/NeOCq3R7sunj01NeOvnvSqOBMNAU7yurUeHIG/4I/Dhdf+6i1+ciZjDMU+ADF9R
LRxMdZCRR6lEzMftljShCTTjsXNqA59Nl3pSVMcM4/qJdKERKQ4T6LlGqsjYc3JiMIkCuzDSjkvL
grmHeA/rYTuI9/yxtvR3uRF0u1+O1wopNsIacRS3ZWnv2qCBqse7WSEDH+9LbK5oAbhXvE2xGaw1
wXIx/DWoiPSr9iOoaN1cF6ur/nPzt6dkeoVBEhMdFXR+LzSLCFPw7dNVKzBWmPRF17Sb9VGm681H
+M3nZhEAmHCcNgYpO2B2zDThsAxUZbs+x6QNtyWP6+Xzz69rHawDv88Q5Yj/tolazjqqZfiV+b7G
FgUSdmNkvWKx7purict30QCDTYcoYPbJExeFrptRoy36ePiXZxLIJA1SfkiEuAiRYHFc1yY9qZqX
dXUOUc0CE+bxdVHbxhsVHQZ2oYQF6vOB9dX1587Pv7Y+R7IZsmfQTcgv5JxNxWL9vk0dG8ZGUu/7
qKZmyX2WmNORXziE9sePTaYFZE3Ek+tHs2iwfXze9UOr5IDt8ZpQrxQfXMdxSZ7ILK56H49HxN0C
Y3suSVXemlBegtnaGuKPfDx3fda6XSoAMD4317V138ef++U1hdTnGNayk0LBZq9RCp8ScZL92Z/5
3Eepxl7w53U/LAKfPY02zRqAhfkVR05mva1bifAJyuJ4zSJsZeu+UeEYXtc+F7/vyyduKqahoeTi
28glEbK1PqdYop+z+PB/+tr1ZZ+P/B7OtT7y+38l3uHnvhA3tezwNcwqCW+y+pN0SnLCxG1Wi5St
NVWZDznsRQ9iY/ubebSmMmllkjpV+0GVOURDNBaiTO4ucSP6aDPtKaE9Whe2Id+D32h2mrgPfS5W
M+vn5rpWxPV7G1cV8GYUSnIFLI1gg8lNxG2uGDtsikwVe0DmPRHo4uBeF6q4QX9u/rJP3PUaTLxc
rzJx2FsBjUKdL5kuh+L1c00mswGRb6zzneroBzvDK5k23StfxwBUTz4nTPT2sQnfpuACJefEvMvD
g36rp2n68X+uSTHWegbVOvC7CQcoBgUsXzH49k2DlnU2assv4rjbMgPDLy10cUPejgzZxGr0z+wd
QLUGPWUiRGz6udMIUqYavq/fjaFJRemXRbUcWvXyW/hLarW3ibMkACbIacpH42efaPWpx5ALm+6t
Jq59N1qhD/15xovg9aibjxh4o4STl5hzChKCluNYPQWCoQru43LANi72icMBc2XmU+ziDbfS4hxG
Ff4jt5C2tlqPwdKdqThPHWPdeQ7TI32IslFSInRyc0+O5AE1t3qE76d8LBa9v8WPn/q09nzC8uwL
DW14fstjTbAaAoX8OIxYPhQGOKViNZ4BMLgJCusuoUkB1ZxM7DVGbF2Ii+3RySdwsAbYpI+FUJqk
Ga28X4Kw1iNg3Y7NlEEws1GaExhGVUu6WBHMYbldGq+J9PMYMIun0iaI4e1hsMfwtptAjRojEIeJ
5I8NMttbcyFmjSyVgRtqrvxsJznfquImty6U9S4tiDvrJsmMyh4zE3Y+/Uc1Kdci04YjVLzhuK7V
SY5rIMJPE5WchDmfAFDBwi/zyzYCr/qI30XsTp2ISCPxXJtLx4DFa/+5a33Gx9/A3ITbuaUSsSGY
zwDowL2lFossszVgH2K115Oe0Myh8yy9Z0QkUzbiReKhKmW0sT5pXZvETWtd+3xgfd7HSxaYXVmi
ttt1n1XXzp4q3M6s0N/aYgFSD1Huus3BrqBFRt7KmK07rvssSefhqjljyzMO6671wSgcV/EvqYYS
QeZDzdvLerw4li1vaY3aB4RA1ykwIcMGNH51NTpkTTDuRxOWD9wrsa+Ds2aHzVat0Ciuu4xcAauu
ATvuxDM+H/jcHG+RQjv6RgFTRcdg3NrAWLjBoZbdK/ZwQbqb4BU/ob02KCA8F+/EsN2MZJlwd9y3
nvmYXZh23EvbwFGjDaaa+znHz7vvEuybGzU41SbDcwLR71s8nPFFzJJAM4cAdgjEfBsGWJfpPrNx
kCICe9KTWyXZ5wjnpRNWCivZ42BK5r2lnPC7EI7C+X0ukks9nfvpjLUXKUgenDrpYDuuadyBvxwd
D/V8mh/Q4boNhkA+1848FmccAQt3bLf7vgAa2+Y/68htuj01E0t6RQ0Lt2R8oO+G2cKV51soxHn6
jMgYk07oRV/o+NTfhGUbXIv62EfbKN/oittvJvrkdIylnYnyAPakvDPzQ1/RetlROqz1W6QUyZcm
IcrpW3Yj76rN2ThWb6RCXKZNxSnqEp1+1I5IvV7nc+slPzFSvdHswUvmSVeDK1GxmV6d/eTaB/WH
codS5EAQrUeyvIegyke4DKnGH/xuQyvkam3hZZhXJp04WQ62l9+QuveN2NqouyBA6aptilIDzQqV
+XFjnrUBKuNOYYRNCIS0Cbxv7Ua7LQ7GbnmEt6Vv0zvpEr7PP6Kn6md5rs8TM3+32eYv4Bjo8Fpf
aD0bF/WxfdG9985fTof+NTjwruL9so9d3jDjkGN5PWqTb1FXxl63xY9MHTqxqHlvtH2B7KR+6RI/
ju5JSVGhAzc7s/aDHTaMDXHrOV1jx3LNByREeufKP/Tyjpb0/JVeiCRvTc1bZg+bBUmAsDHglWuJ
O1HVpDgwHbuQmrG7KNuKTF65eW1OZ+vO4WMVB9MtHszpSF/O2cYHZfSk4Bm3eUnpeN5yhUT7YX3p
d0twjnznTvWKm3BHBDEN1R/qGQdfDtXJ8cnRIa1lfshA6Du7bvI76pjBAd9qad7Tmy/eNPoYy+5r
l3uJegdAq4IvvJO/V9IWNRDWNsK++BcXm/mb9cMqOBIBUp5IJ7BgJDAUJsfrlnZH+lTP7sl4HKSN
dFJ2lVc+Gz/wGm4EToMj6Rzc43G2vg7AkAI3e3U66q/iQf2k6/7wOj86FclGvnxm7HWXvSrvMhFG
9kb+5hRudhzeZI7K+qyULqOffYGgko7TIWOMYtIVdmcyjxRmyhv1uUBu49Gasp7Mb8NdfrVf6sME
5HpTjZuqOHP6o1+yA2/Emkik2qb/EbrNu8Ppo+DPo27toUzIUPfpe94hf55o4Q6B2Q3q67tixgqy
dXJfsNDe5ZvxTfqeXfHqu0zSHtWX8Ef6iN9VMFFocWwwaVzS5/oZVPsdHodwF237k4Hy/1L6lHyX
Fyw9l6f53niQfO2avKOIt/Dh1BvDkxGceiAFd+W2Rus+75sv3X64U339BLIt3qA0ibzhjdlxemi9
aQMR70UuXZIzPcytXv8YwwgqN4rLrACF5wBGSfEAQKdcsplA3A2vIowEYygfcUOUGmmsHtfUZ/zn
6SZ8IF6Pj15u0dIMG5XZ77iBCbiz/eLO+Zp6zhOhNN7ip6/53thKKH7tW42ydrtFB7kHvXwsWndE
f4FisTxzuiU7inQAwiiScRyesYIqG0pfRyghnPmELy+XJAI5tTP20933wA/P3THwC3/hRIWQY187
nzRIrjzNTqe5xhUQbyLOdK9+4Ds9dCfyI1I0j27BkRr6iG2wkWVokjmtr85LLdNmxoHg1touEMQS
Gmeb+mL5geHaHId7Wjn9HqiFW++Tr+NN2Xxh7pVIbshfdHbGM/V3OpgV1Kyz7YWH+hzs8qP5pPOe
9/TYfXJbsWK51gmXUeVr3FNI0/OEcXmH4qtPtu/zbXp23vQrKrobJFnfCsU1cEbSd/28/dlFTcFn
vUVqXDZyQMw+xaOjrFuQX7TgQowNkbtihhOUzNd1MTfqR5yrMXCYbazaLyYOtdaA/wQnVqsqqELw
C4+DeMm6FooJybqGRpF208cqNmB5C6v3lKKz3MfiOdk6K/p/v1pLa0YxxAFuLJACHvxrN+3K9mRb
P6OysJhQCVpd/89F0sD2kwTGbl1bH2jJTJBQn1BHwraK/U8/hsuyi9JUPbRUruyRtO5lwezzsTrJ
1B4hm9WeZeqtvm0jBpxjHZRuiNoLD7oFjpLUEHjeGjWIZN0OLB6y6A/PKYwKs3EYTssiNNixhe1H
rHWRmBR8bjcUHWHgyCdz0DOvyhpcOIL+J4uFJUh769rnPsUZxj0Rd9cAFSCck9Y1UeK6TE+Y6YL/
q7w5Ae4SEHJgyvIRewtjEBMsYBKRzbw6lj5sSymBiTP+/pXI+LkIRQH0c1MdI76lQb79dGOta01l
c8n93KmbLebluIEpJ2aBpgpLWl90fy0Hd6IkuK6Zohocp6qMIA9hq6k8ZHBDdjbdI24fZIcj+CL9
u68QUsiKstM1rsf901TP5FHi45WMydl/FpBku4ACn9KkLYq4J76sBuOYL1RitK7hqg6LjzwVRp79
EMMoRKK5bspjTDIVQyUHpTmKYfkY5RNIlWhRHisgTzt6ANORPgDZ7Mqk7TViuMNF/OKNbjznc2Vv
B4HvcRNRr9NTbcC3bVcevpxfCbaf5Mx1bRjI7SagYGWmKmvQuN6XRKzTKpPb9mIx69GswPQHUYhb
S3SiCwKpAyxPLNhCeiuKKR/F489iMnHqrwbayY0slTq6ykmDpQRiaK4jrqz1txkfJOdIT8ZT2WrP
Qwsqf13IgM4Leey3bWMq27WsuprsfvPckb4V8yGZGMqMydefdwVtEkqlMDGqESNVCDM282xT3qlF
0fljIWrIBgkh3I5gueU0uTdaLfgLi0KFbq2wJsKA9rFty1O+/d9m3P9PM07VOHN+aTl5b93bf7yv
r7y85bTxhJ3oK86UX7txf3/RP8xEyl9tel02oB/gaubqGfqHmcj5q0WzTTYB42PQNNVf7ESiHUcM
pCyblgJa2vpDO04nn9FwFE22P9xJ/+e//tBman/b/o+iz69lDJHnb39R+DgEBs5Qsg8//vYXQ7cN
U9MtA6MT/iTbNH9rOim4HlGEhOUBPHt2i029uw9UBtOIacc+X7xFCRZ3dnS3D4OflCJoUmej7f3y
pf1Z8+t3S5N4FyBZAKbYfBf0wf7YpxtaWcJFoRQMdIDwVUbwMDj5zcLU9mIsoFKR/t80JqKiCOJg
CG+RgNOfJMdEAouPH1VlXPTv35Jouv7+xcBWUlXMh7rqaL+7rBrslyBf5OKgosDCfC51eFIXMTiz
fuRdIl8zWPN12XZ4XsJvuiFQEIZpeoqtgiuR7qnCWNu+GPs9ESdkN2ZcJKDaoxgiAQLLI4EZlUaQ
k1V2MOerwPBKkEfS2PqjCoxfCqcv//4T4TP7l0+EcYyjzeaAshX9ty+5lmQue21THGSH0DyNyySy
fwg0FeRQrcJKAxU2xg4+qb5S6Xs0TRscB2bZVWd7Kh5JF1RvC9V+Jo7C+bjA/OGw/MNhyKH++7dt
cKDTgdbESSKO918btR2WzGa0rfzQheM93Udv1GSyCWRz3ocy6Qqtg3Ri1uqvhgOOJTNU6gFjfchM
ZhJakC63uXQb0rb4797XvxyYpsJJyLuiNS7zQ/3WQE7wHFUq5iuqb4e6KyxXk5njGxIT+kphagIZ
cY6YoS1KkezVcHyq8rH0wLZOMM4X5SYfov/mwDR+66Bj9wGYhbXFcKDHg0QWb/mXnjbgE3kJg2nw
tUQZd6BopJPZ5FtZtaUbJ4sB+wZQXLTwrh6z5LFQYHuRZuMuuhnv8obKDCHLE7yxErHsgNx8mDL9
OGvYtstFfm5GKkVEUN8sWoaHGcKca6T6o4kX5WwCAdR7HS56Ar9muk1WdbfQeS+VuiBwRPlvw9oa
gvlb2RcMDSRn2tHIOuPyGzZN1R7A832NhHgdDw11KfTsmoSaHKrIriQOjtgS6rk49xICl2RsA95k
VYA+VoG8kMqb5OeQIk5dfSxGAldR1P/7s0TV//U8sQwFdYLCeS9TJxQZAb9+wQhUbUx6Xe+rY49I
Jy8vWkjtqXAcFDWgs5KayXpaYxOcgulCKvVCtkRRXIEwXaV+ijZoeOE2EFFxcobmvcmhj1A/X7y5
/zFGJZ99RmGUBktwigLre1UnYAfi2eH7VRGA60zCLKn6GgAxELA0N5vUFqOUClFBZTJiq4/OHA2H
qLUATzQs1rXUCUOi7fvr4JjkukSzuW0lJbpdF1nkXNAJlszHAC/3ZgmHuLjnZ+wvWTdN/ppQOugF
edHB7bSx+mvR5cpeThnILbAb0raJbp2kAuVAHDyNARDQbYieuwSCjrVNFHcbV1EqeGgAFXaRuP9U
RXLQIRbddE6V3qjGt7lXC2+alPBGRUS3WxZwAthvPRl7yI6TO3ZlGPZ+NLc6gZ+hl5xTpYT8ZvPu
wdDENwqwqFwlESVPnmcJzhi3tnYTKctMbNOgXKCiqtI8X3DjXm2jluD2QglU4Fqfx6huUMyTAJvJ
FHOUslIO3NgRJ9OpAHgBcVmxe0RZJKMARsIB2wHGlCJ9OrdZha2n13ysXG/FMHyx4cke19/IJC7e
rSNN8WA0gmXR5K9G5ChH1P3QXMD9nRNMpFpOzQuwwtaSMuvMXfXgwL+7szr7hIdFO0dKGt8F0hDf
4TiINqVcX7QG8bYk1coDbqaAK7NduEAgqKyZUK0qPiPpavMFW+zoqRhvNqCcz6qVWDqqtPrOMWMw
KUBK933VvcbEbZ7bScFY6vRglS0d5ZcxEXlkUwuaucsnIBW39qBD2J2y5IyYPDm3s6z5wRhdUgjE
1M6oRESCmRna030yFsVRMpT4dgJysUvQRrhLj4uuMJuMlGoUgiXxatfArIBtJPGhnvu3qalnck+l
6Tp0+ZOTpqel7zR/YWZwr8u1dBuPOuMNtjRdfkREzZeslMS0ojBDF0lsc7Yc+tCxbteFETYx0Dbs
eesmlDb744HU4HN0w2hv130AJkaSOatpj8FxOa9P1pg9Yw8qQOrksb3LLXlwq7AN7xqxyHKhxjXB
RKybM/AyPIagLxEB493lGbpcRIAhIEoATaWqAZRAVVMCGYsIc12qyy4XGOl+XcgJqLVsXi6yeEZk
y72fQfRhqo/QR6O2KhYd0wESl+fv61be2MuFj+dNDBxpgQ/VZoij7GFdTEPw1V6sYjdz0YYv0k3B
BoChwqQeWHqGz3uZaioo2dhtmOV1D2FhbbnBLmeposfdk8EBTQFy+tiOD1o5eHS4nqoit/zIsGa/
J5ScUmPbY7WERy6Dvrr0RJdtoB1RMxP5sTbmuZgwoDiNv3TEeuXyAIUwM55g/zmIVXProOjECvS1
bnkIFL5nZe9cG4qvlvpq59pwHTbkO89PxJ2edJOcSbo5vonyoijwxswdsu0Ah0jSO9kJJ8kBlIuz
lZB9YADKDsR51Nt27IxtnBugb3BrxFbT7FMdYWxooWSabUrwiMzmfZanWGxGmbo9wu2DXMU/VS5t
O6eCemV0aEqzketEo8I8pOtUSsgcCZzMmykgQC5/7bQ+guwYqD4haOgOevtSgimjtDtuWnkg9KdK
dBJG1S9JZ8505tv6akYFDobxMZgkEwmqY7vTSs+AmeNlGYG1gU3wWxT3H99mhqb6sMBZXeFq+NXG
TZw8G33fXeXO9JJahE+L69NCF+px5lhu2hdblqo77lSXXFvGE65UuPr29GAJhE0PwpVBxH7J2MvQ
3dw22oScYpxeqcAsO13wUtURY/zIRcK0bQ8HBlXoCvm+Dvkqsu3aV8BvD/yBrzDqH8ww1MkTaFH0
FhopkgV1w2l0trITSxjQ3UhpG9eJlPzE73e1Q/qaXWhdrQq+VyoH1lakK4H+s3wjK3HwwSvtGQpD
iKf2p9uU9/hoILpyu/amOKQfFBWgDSTlmywVDePVflslSe6ORQ+TZSCdboq76DxpyqmL7PFMapOm
FMtF6YcT9E7pecE86+S6N6rR7FNgSX3iWS6LcCoyIcv2FgDtHTTb4zLO1K6G5xiCJ7XM4FHWUpc+
mPGQhrOn98j/ORylp7APbS+aSsisg4WDPFyudn3XGImC+CYOccJPFf+9utDUx5KUDMvJnjAURTMd
sJXDKee2Cfd4IX03ccMgou1S5/Ru7JwROH7UzYyt+RyJcUCO4KKjXWmGunFchPhIDouk/C6TGevJ
WMooAVY3NUHeF9l5j0bao0GgvTCoMQ6p0byTHSa5tQwmSeqcW6XXrKMxLw218twQ2uvR7y1tujf1
RTkVls7t2MYns6gpoS7d1FwbocMeCnB9mPCqr7EVPQ3paBy1trHdUSf2uM9AIpmKph10+MHHPjg2
ZgOoqc0MPINDepBr81IPWzBlIJIEFUIirK9IzSt0zxJ3vFdVVQk7ggZOR/q1ZxF0DkImaA7rm5e6
sL2reuemJDHkKNcxGSV43tyuj2WgiikKcGIsI+dxGOqGy8AQY14VzHFbx0eFY7EWWIwuhRvHJ5ul
pgNeFrX0aeP8NBGY5jlYMci7HmCAgdVztJoghKHxoQi3rVQdyKwc/GF6b4yiBNpvj94SND+rhcrz
GHIDTwwIz7j5lQT1qk33389KTTtyUysADHXYyhTqeGZIeyBKLQuUBZfCPpie1aHS3GjmIwCKzL0U
++5BTTiaxN/ogqCgAqfUe46gg9Zrxgapgsb8NuxADeC8GAm9n8KOe0/oOLsxM885cFLk2RLc1i4D
k2Dglmst8m8r0po6gEzme6bHyzVCUhFb1kHtYA80CV07fbaPfdXDlIhtKsjUKmAggXlwwGv0o1CN
kNUOQ+w0jp5VRtpj04MDCSnkT335HCxjteti51HtsWZDkqSqLeDUBYJ5rhuEzZt28qWf5Z8NOcMb
ZEnJfYPPom9njVattNBEyyvAd10JkXQYoZoN1SnDffWYEUbudX3KralLyGu1lMeBEEof+jRNMbHZ
98N05s7CVzzYp6jjHrXmRPQ5rVrJQZ4zmjd2EY2nyjQA9MxmcMMwlQgjNc1flCi4wvsY3jULzUIr
A12rJlfVndRt8sI8qVjGYJn0/VYe1OPENG7dE4+jebJVlPv1oqXU3mOaousj1fqqvjo1A/1vPYfE
mwkOX9OHFPtlqJNF3o0n05oRokZMk/RGZVMKfhCugV1vrORdbOQ0jgfptIJL17V1YQFAQDxq9a4R
llKzqWVdAkpKoKc66Mf1KS2QiqnupP20OD+tTiWOV54vkpFoR1My1Y9FkfHr1UMd4JkBs0Z1HUtN
sUk8Qy6zW3uJv8pwRWiAkr8llXd6fZ1gRV4lGGdjGVT3cqYafi2Qt9IwV/frvt6YSGFoBhskkyYx
lJYICp+j5r5M6bJ0XX1dtwJFVY4m+tTNuhn6RoG9lsO4gEyRxyR5GtWWQ0a7S01Vu5vTuEST0iDD
XWZk2FRbDrWGS2oylekij90ZH0v9QAAA/jTt3lLsEABznfvUmRu3aZT6bDvpFyUYrbPS2QdbJ8FD
l4kekcNIue/Iz7mPTAXOLW8w6Bx9V44yMzCVaEPFpmvWi9PHLraYr3ymG+UZWlnhGo5BX1+SbpVW
4M0WmgIjGEos4GLbqnR5Y1GzpXhtbhImSCdptm2X2IDZbSmiITcO77UesOKi4a/A8jQeKUgDyp6W
47pAdkPp/XM7mueI8w06ucr3zC1zNt9jhfgAk5AIq8ZMVxt3WdUPR4uT6MS4nB4zcLo8rxzgYJAl
rShs9lNbX1QCZ3dqbLxI8sLpYMmFx7jhgB052QIKyLZ9mJ/VPntpSvNb0MjhScoaX3ZoNOZ5fB7A
ufDDhncEJlycJb40hJ+ZHcqFWvcTpYd1wFudQc7TX1e4RGrZmZRZQLkjaRvz9FpnsDnxJD5jqULI
ImtuksSPZsHUqwHmxxgNbr1O27lEhZY737H+vFmL5Y/28AW6Te+SwkpuweKZRQzL/DGqgngzdEm5
h5/BDNAmW2NEPKq0o5/o3R2Dk+dI3GEyfdyjD4N/XHtV7avQI8nHVJvomhZmsO8CRrhqS4aMMGUF
IyGU1E7Pkj4fMGzjER3QKspvZX/POD9AzDy3pOsKamkDwzRB4Ooaw+QPuk4LFYaHn5mcUzXMUVTw
gKvt/h3dfr8zjfSNQNtqg7/iWQXhdyigRASM0G2yexGY0H2h30vuNs0qcblcFzlg/yYyfSVx3tuF
z5n0xGBqgJfsTiZq2Lgz44nQkyZ1VYT0cIAqG3u6DKoDmUhK8qVXJSr+TeleQpe+K+tBhPtk3yan
ZxAvyju57dap/SSrDqob06YP3iKjJwrY2Rgg0sBogDDl1on7mulQiXgr4KuuxqDwFon7tqQINmJa
v6VftaTKr5Wck6RawwYSFWQkeN0PLhy3XIaiTaWpzq0N4xtNoVX7Wl7+HI2JfnMCx1uZHOMpNLUL
CutDGXcOFVBSeYsMAqHsRNoX06leGmR6xxiP7Fl3AkDWzpic1bo9tXVlAdAQo6+iIYuhrJ75SW6k
LHhqavBrcVO/mT0Io4yo2307GgBthixA1IZKjazOeybt6QkGzwRMXsDwLS26SJnj4ZMkNTzNCFfp
pCdaspQYmLUnM+miVcXtyw6qxlMVrXGDJoj8LpPwj8lQKy59FZf71qqquzimYogBPO9T+vamZTEp
N4W+f95UZZCfh6wir6H/IiudfJbJBsbD1wFEKWq+RLU56XXXwPL8v+ydWXfqaJZtf5FqqG9ehYTo
MTa4e9GwfWz1fa9fX1NEVJ3IyKzMcd/vCwEcBzZCfNrf3mvNxVhTS+tqJSGr3Fpa+57TOLIx8i7i
cGh3tcT6pYlnJZWMh5AGdS7oD2a87dVJ/ChFEm7nwFBBGlrTJhbz94paykt68yLO+nH25WiFOUzz
SLdGx9xbcHAGyE0kDdJU3ghRDOO19KtzUUVPhooAfvbNA58arliNfhKmBsMFZAeCqciAGM36nrBX
wd4aY1Ktpd5APbJcN8CR3KyFtkmhcCiSYHCShr8+VeOLCer/VsT5uiinZwM+qJMHzKrFqatoVOPG
maFqOtKQgCK2WLcQXe4kXJRSOWPUJVi2aXwG95zTyF6rc180p0TISpSN/HsyUdOSPe6zLarAMKNn
9XOcs/QmhjaBiVHMAxoUZn4SgVk7PSOqwjfm2z2GZGldz6v73ebuOGmwqUZt+W52qU9wxrVAcSAk
gwqWeZkKllkqM9pmT1kaEJ2rT3LtPjHLmbuZGhBFjqyZu/tjcs3sMYzC7e/olHpR9P+OUyFQmgHx
//nP/mIC+P3Tg2E162kIn0w596RyWFW9/kZuI6FKairrqLmwNk2IhtAFQrpYfoDO1G4uyJKvSNuo
yXxDc8LA8X7TQyxcI9ZiD66AfaFYO2CLiLapkFF6nbuSaU0X9Zcc+khCRvMOMh0Bv2X2MWUIpwSl
MTntO2E3y2diCTp2moIJBRgElKST/hHgGX30K7hDsP6ztTQEF2IiCPJ+ioz+VuNI8+6iYXERrI7A
mMe6XvKEZkfxSmswnrqasYrVmy8MPYurBYbkOhtEapKwgDV4KxSkoQyKOZ0QuVeOZghorAqQnFaK
N7lPd74YipsA7g0fXEcnYwLhq0Kjtuc2Ayk3ChlJg2SyWIH6NLJwwUneWcX8iw/bYMkWtC3WWBM3
Tgx7t5xe5aG1Toz6FS+Fi8dGcRVHM1fjuinOYjaphICT3BCmdFa6NCjOWtwczaLI9xXwNIsz2RHE
3OKnsHkrI4Zj9DmkIiavegZfz89pNvhRkzuIi6sDut2TIhXCc0l2wdqgRtimbdBfLAG9HOOH9mtM
Qs+YUSHNrfpkGGHh8RXIN34Y5s9F7u/zPBY+Op/unWpK/WnMwvTEJZqNEhyMkmL8Iyjp8XTRqjBG
9Q372UWHnf0NbsHp25rEQEE/p77SH3LctDaw9k2lNvpnlismWy9MdoZIIx1X6qM1MtDpO5q8bKgN
p8A8v5WFARN7BqEH5Aa6oZylY8IazbWlRZdEY7IgwtITq9GjxdHsmhykWBt2+imogpR+YCE5gt4J
B6MWAni8luqw2f9RqmbDhlLfQopBb2nk50TqpSt9th1cHy7xmTXtNXZwEyTip5qICHd5hAYXCWbW
GqeWGa89ZrOwqdUOQMWUX0P2CKu4Yxcc1BlgGrMvPBXBm+5DWEWvI1xGwudjzYAICAdQFPSv2mym
rfZOfmV76lBPjaOALU6U90gzODCWpG6HGPxXXfbGcaizoxnn0UFKrZTx4LhnOllsWTOPvRR3FznT
Pwg2XIVqmjkFHd+HWMQCJYdcpAjMtSu9e+waLsZNIKLjNOdfTZX1G9z4MWTESrCZW+VrXWSAW8NO
imv888YYNUcFeTcsj45dwozgNYF2AinrLQxbSvShJthlYf6TtuAxNtIfJfGjUlRQIUQCeH2LeqlM
SicsQ2WXRugvp7Jcd7LMOTYCj0+C+Tmaqhyk9vDEpzUthBX2QEk/r3O5UxElTwNizE72kgBRo8QJ
xhKRrvTYWpH6oixu/MAOlfrFagHa9IyRqkns9sisDrQ5tQNAJ6PLzrnW1JdwzruFyNoehQyioMol
rR6a0dOmN2jEJ4uMlEOQtK7G4d1NUf6azuawh++xRz6hn/JpeAlwuT90lX8wQlANygDJWxwZ2RDQ
crZKss8SWUdVHjTnmdZ2YDCxUYcOYz7RP/s26h5nUj5cU/tVKWQHaHK8cPIptmN1chslX3bqSCsr
waQ+ztxuIPJBX5KVxqH9Eocp3M+EFzhNPxZIcBGtRF5WjN0xrEgoTAM6acJ8HLAoYUepobGVZeje
OwdNlumkARA+Y5HZUxtDvu0TcugjEw/5lHA4UOGcosw03uob0svFeHbG0VKjnU6eglGOTjCi5H3S
So5eqaI7TmR3JWFZQJpYkWMt7/AM6xtBjdYouNRdSENv6DrRm/Go2bSKyxdWe6pwkghnJc7f23k7
RdGuU9TopAvMmimSGh3JrC+eo4BKyGDy9BA2LIdK3QqHuBZ4UTl4GDSaAWM9H03VlzYd3IK1xCbE
DZhKLIlzrU1hq+/DAjxZVxDgMlqVV8m1v5LqXLkZ6gRHMud/KkkpCMHs90xUYnk/+vF3r6T6ugQp
ugM7j829e+0n8bUjwdA2cpg0ocRHrOLBhcg0h9ugC6dVyHx+yhiNSbGOUZhkOZBEYn/SkRGXJYVf
3KqHOYA1b43FsyrF4UFriKuachlHZ+krgAubgJNQSC4mL+FExHSSjhf7nhh63YxGfzQ2Efv/PVn2
CEmtSd8X1Ix+S+Mo6eUW9XxQHcmg73YjAvdcK6RjFOrPYqZ2IIaUZ0YVpAfkRdWAPaK0kMgyRYrb
0F+SOftkExWkNQ2qPcIic7k6CAhOg4TGCY7afonZUSN53pVq0ntqNB0kCoqDstxEZNJOddDt8Xlo
61JE89cxltpFJGBaZSRdhywlviEGgipUezqp2T5QkNE1g/CTYhlmPuGXVwVY0VkA96iZb3fQVAOU
9jrT9G+H5C0Sic0xUglqUOdvjEES2SLGPtxlLgAW+8R2KtHYVTPzPIA3jk/jbJ+larYnlonkqxqe
dkW4wn4UQEzl2XgUYkq+UFy4iJoOVEUOom89rlIIVZpKknRqbq32OQugUUdEzK10IwHlhstxpt1K
8rhdp8GMvA5/lU/LwtYbFgz+wBGNLFMB22rgS/UBTT8jntSVLAT9NqYvVCNsrDclGTyO30OHLtBS
wNLj+gL+GvSG2pbDKdRMaY1wk5FE3t5kBaheDrsQ6n7OiCnNleEYIDS2WJKTxjjXVd2c2+Xmvuyk
fIPRoSQbYzwzFKBWr1ozPxnLmFqFCXrUxrMcaOHGjFnhQaGkzM+k5Bwu94wIKGTBpjtvB30DxIrZ
qNU7fZ3ynJ8f4fk3B5VwFpMydl/DCkNSnqTbEGYtdsuQKavBDtRSbkSEc5lURdEVVB8pMNnmx6GF
QQI35ZgA2raaPNtbQ4KnSUzhnflo0xVL0mnGZo2XFvNHaBC3JpqZ9dRJ0TFva2KBlTkHFKaTLzNL
D13Dxj/LuhINSjKumqjKPbUuIHmJ6fsgIaZeyEIleeXL1Nx4thaVdFbuDFEJrnUr7SO8pPtAIy43
jI0O6Kj5NYVq7U1+MbhCKO9D5kZvkDecWYcAUlOSnqQy8I/qSJ5RpWFLpYGCxcoAHVpIn8lQreco
Y3pAEZqbdP+yTqiZbcp0drxekaEAVo11jaGSWMANBmrXw5jST+iBm0lSDfhKLM606F3ksuXH2Ivf
+Ce/tAK/mm8107WkPU1rARiBEmGhoLl0Px/uZwbMVU+l5HBL0EyOTAzcNg1gZHFyc8Y3yU2t0Uyb
tDO8hlw8MmhrB9we/FkFTF9Fq4w51HsfttIKij1TUzmvsR1IVwbgJF5DMHV79m5rOlts+xh3rggJ
fezJydhWMH0XcFSCmLsYn3NL+xaamadSssuoM+Ub6CDLyWd59u6LMHBegFcwTD1tbL8GZCnHrG5E
GLtV4UzYd506lgWvEwyCmBrjOSyK9pqLlnoMFfk5qS5kMQRPeqJFV6smzyPMIwk2rYVMYDEfq8S2
kP+43L0/Vhb38P0eCECMeMvDcFKRWUURCD+t5ZIQxcRSE2/6Z+j7XfaZ58MLMM3UGZFg3EPe/8AG
/MWRnTDW3g7TkWbzn2br397r+z2CCrh6FC0NcL7yBDgvUlZTo5lMu8QAj/DH/TzSAcbUSqwhUUi3
/qJIvgtY7zeWGZG2oVd7Cev/tsE8n7QZoWP3aPe7iPjOW7jfk5JCZw3XX2JDwxPbLwbQP+7e9aZ3
0EGFWtkOiZp2mCuXu7vMdF4yUe8Pf9/cg9+rJQL+zmu4v8D9Bf94qUXCfL9Xq5ZDYEixwTtTE9JD
LrCrjcPz/R+T+3P3F0j+YD8sJtS/vWBSIs6CSPJ8l7SS6scHcacp/PF4EbsGoYCnClGGk/cK0KM0
z8nZZZPP7K7Y3e/9fuiHAoVq0FIr8RO/n78f/r899/vh759TGPMk9u9XTgMtpXeADPr+CuHvT/H+
WBBKPsqowSVhaSKDy0glUwzxO8EjurJqtQxBhpV4w2Bi+jSe7j8gqJ+W3JTb0RhLosUXJfr9dY05
5+y434UQ96fS+X5PCs3GFeP26/7D96fuN3dB9P1eY5mNNxnF9vfL3Z//4zWLkcafWqKf+517AOLq
zwQEGnp/BiJ0ETtwyGfqKiqfLIaf27YM6eD2OsG1/5tFQV1ky4GSbu8fc3g/3X5/rGmy7pcv1f2b
dEcx3G/ugANVhw1YzVHo3vEid6iIvMjA7w9/39yfy8KZnSE08DhpgdC1aQZeZXkjwZL+er+ZjDpw
g6QekYuQKGbFPVIn9AKpxgAZnUttL7omKGJKUq8NvSztKaLdZ4mTa2Z4ty0NxZZ5Fcyuthk3e3GW
j1yi9TW4M0g94U3K80cloQU7jO7EKJ+Aj0Cw50BCdjB5FGjy3gQ4FUmJRDQ86gJGh7c0ks+ZHJtr
eUp+mRb7HQbhN73gF2YkHpFzldCTLV7MSdn2eaOucj8MvEZRjvDE2CpVCPUCyEt0QZ/lSjuTrBMc
ApJewnlpNkf+wU/0cGfwB9p4NibyGzWcF7T8LRsBGJAsPhleEE2GDRdvcluf7v9UqXQ3IbynaYao
JdG3vq4cfRV0rtIdx2U23LUQ5fX4LBJGp06NT/jevm8rZqQkrJPf+KKm9QMdMw+Yn7Tkh4eTSTbi
C9FZOIxaa9sEyRertcMQkPcTYBYSTPRa1fQ1z0zvyQvYEVPgmpNl2kGp3eTB+BBET2yyxUoHoRVz
iE0wloBJg3mB3yQz1GwmOKHMZoHLeIS3NdS6HL0+BkMBM3pHD+gY+NE7McspWw8InJI8EuieX2Im
N33G3tL3Hwh3wloCDiskN9k2SjDeFpnUaodnx6AhQ6bCeqCBqrbCuOhRQLAXUovUwQSpjftU4cg1
7MR2voytPYBbzFwhXJdhyvzckt4K3cMNEdoK0eGYIv01QQWXqD3lxaS4RQYS2erg5lLXOC1Yb/a0
aYMvifKLQaDOcFCRPB+xDXzBCuK3SldSlgmZqpWnqZUtYhiB7KONeKRFdeS9N8QKkviMmCpek4y9
GmuLfBsNhmOp5898O3+k1mln+qRxw4CbAn+rBpxcEh5Mf1aZYSihN/cRaJhO/GQD0fCVlSUS1AIJ
u1QeQHykwYW1tS1fphZsR1lEn1G5RN2booNC0nehOFa8YelxMrRfPmkS2oCxWchxvHKMO6AIri9n
E0OUzPfqUd2oC/mVvM54LS402DaECysvhFjgbxMmZKix+cKPrReSbAyZD354q15HMLPZwpuF44ca
YGHQzncaLVjaeeHT3p+CmWbXC7tWXCi22gjPtgFsKy+E22xh3RoL9TZe+LfzQsINFiauAHyDCTqc
XOaKCDpB546oi7cWm0S7WLi6wOwMmgewdtWFuuvzDpqFw6suRN4Qgl+xMHqFCcApPZx5baHxQ9eC
XklhjEZnAr4vITTxqQf5y4Wiv95v2nE3LlTguDhECyU4BhdcLdxggNLD1cCm78RAhYV4/k6jqIPP
PEQPkSKY9pCtldKXWatSa2MY8/I1EaJHCFC7UFUOBYNZs9f6fTVrzAjaToBM96i0ivE4ShG5dHP/
IHbyU5XXX6GYWfzTRK96UnJyGFtimUVp2JpSAuvQJ2KwLqTRgShduplVe4XaKCeJnV1f5O0e4fcH
beZkHdNGpO9H7lyaq8PBiJ+zMjap/ofa9ZuRs2C4IvQg77YfcAmaFqVTSVmYisdKN9WjJk/qMZeR
K47oGtY6UGe+yTHoQbIvaPuTQRmE0kGV1EvVAxgU9GB0aVfhfRVelLHXj0prHkZ0V5t5riInyxbK
N21Tp47aRa2ehS768O8plZ9QVoRPLe350G+zmz7sp7mxoLbqrCvJSyZNw8G3pvIYC1CQF9VNVdOV
jAjdCOZ60+v8+n+vLJYWK8U/WC1MVFeGAmZWlkA7/91qMfdybEWGUm4SyUw2Q8/Qu818wUYzeDMR
LT6NWQNVYZ7W2iLuGPU2+g9/gvxPbg/TNFlQRUmTRAaBd17aX7TjFmnmXYygf5MJyJ38Tj4bASuA
MISkT8TmGzGnEPzFolxbRR+eVAv2o5xJK6Es+lVTKRnKuCDcL2JTsZeITzGDa8twect2lWhi+sj3
btS/P3DyIrj+24EzDVHEPYEOX0X1/o+CbNwMqRIXIwfOanU31SRzG/Q4K5UZ2XuRqp7WE+o69tK2
16fQY9uUvM3KRlKTz2iYDqSpWh/kDkpm+KnL4nNBM4fmj/aNQEVTWb8ilz6x/9AU4GOzKJp3/+Hv
/ydzA0d9yf7RTeB6onYXnP/lqE9NjGdG0guWupzSXQWkGbUNb0KrGbJN4hZVRr5C8gRgLTVeez1i
eVCPcWu1biEXGNxl8zCYn1oS15tZN1+tpQNSxeUb37yHeCxLbywLcn+yEG5vrJ7UNu1W9zfx/xOl
rv+exygrDC7/8nn/SwvY5iMrmzCqv//RB3b/P//HByb+l456RNL/NHr9jwdMJlDKxPSiybqC12tx
Pv1GMioi9hPYi4rEMF/hy/xnpJQq/5duaYZpKYohaaYsKv8vSEZN+fv3y2CaiqVENWE8mqL+N2OQ
KuhjUJnGvLGCBlkaqyzrqEmj8FYd0o2hr8g5rQwqIpdUzu7afqhffO2fFxjBIin3/GkNQ84QXtpy
3/keTR6JbBSLoTdeyo0FEUsgxtIObwvCAl+A/5h67EzXoAzAXSiuBPvAh4oh/ar2lkMf1aFc/8tn
8vDHYvEPBqN/WnyX94jBzdI0xeA/fzMY1b48STJp7xtxNp47iTW/mz0uxA/xoH51dfdDpCO0gSR6
0yLp8d//chxW/+IIq3xShgbUWNSUv/32IvPHKiYpcGPerGEv/hSP9RkjuvjerrMfMGY5ZdSP8aQ+
YuJX9zh6kydkhUfryYTjfia8Sb1IWG4O1U7+yE7zNrkkndOcIi7jF/pjjRudpg9TtbElaU+ATkj/
KTbjFzi8g/IgeqX5HbC6Lp3f5+Q7GVz9QX0DPVXA3l2c+RriOCiKti0Edvde3bIbgm5B2WpYsw3X
oICebamkv25DGsf80hyyA8iJX7QwlU0Lw4mwVsNhP2069VN1kpKVtG88c6c42XvBDsIOv+Irb2c9
vuQ/syc8ztE6OvobvbMTMpc+AnMDpfYcu6K5jr+nDSpBGBwuM9CktH/kfdWA5wO8IWxBvjSfuH86
ZGhO9kkQ0qg6hG29c7nOZLe+sW1MCc+WXQgywRUsiHUj6iuNL9PDjLf/GBDAYF6LS/INrH0Ec30s
rkilH+Eq5S/ZcBUHu8AUwubzML3mH/qaGAK0RtpPXK2Mo65viZFMFsj0Cl5vb6Ld44A4CyQEUDdc
wum1BwuokJnL7hQ8hYhXYI2KzbjU70j+PosH/9wWJ/kJAgBi0p6oUADN7cp6hGx2ynbDKdj18yZ4
YEeG483RkTUQ+/OR7irTRlITXgpH+Yld5FzEAgBlQXLwCSEj6dEx27HuUEy9QhUqiwca5+HRZIPn
GMOKEjV2SbnZz54K0wL+IRIKGCHam/TLP5bYKo/zK/Mby8nOC+0jPMrg7zm0TelQ6c9kBmgQwu3Y
M5i52bjdpr35Ag4oB8hTOOl3fUkp604oWdQzePDe1R6DrQF/3aDLsiqIWpZW6HU5EmzFAb8aByAZ
iJM+um29ys7yIwIm8xZ86rgNYPDY0Yt/My8znanTBCGf5DrgLlv9BOp9S4MS24xBgpwrpG65yT+H
NRj9eFNt0lcooOz8N/SO46P1YD3PlV1gMShXo0teAN8OO/3uTxDeO+xcV2p6NC1b/dyk7DGYklIB
2AaigVfoacaFDVQHTcMefCd12w99Q+lb2aQ4YqjDX7Uq1taFkXBnh8eGPnUG+GoL8xBxxFfNoJs3
qK/x/WzRPoIqY/YsDV58nDZ+uVER8q/qU5atum14JC1KgqpzU1pnAizWu4RqEXXV0/ZgHPIrvYUu
tMw31FipB79/Mz5AJ9E9VJHaNr6175OzmTbhDecJWoY8WAVnFDcBDpCr/9H8CM2Ozod87Pvt9FLu
Rhcih3Vhwgl+h/BdJPaRPXoEEDSyDRaku1mX/ti+hTsEgMbb9Ci+kHPghKotPkrnevgPi/M/10co
00lsMSRJ4jKn/c1kKTOG1QZdrjYN/bycprGcGS9m1PyH6vefFmHQxaQ3ygZOTvyTf6+/CR+bOtGX
qo0mDdflV1jTuJ2C8ZuQ8cyegPyLc8Ul/n/TJf/FdUcm4/7vaz9WWxmrtsoMwiS8canJ/1L9IUVS
dZKum40kZC/k5iyd0zzekEdIopWuCO+4ZlBMp2u/fAbcq+Ig/iiITHd8vWFbKRD0Uk7Xwvd7el8y
XzWGJ+sOaUUbKeIh6cYzaFJcaGbdrCUFxUkkRqprjrK5rmWpxGZXDNgVm1M7smSkQI+sAiKNksZn
Mm+qgzqQEKbExi7R17AEmme57DRGYlFl92KH/TAvBBf902PLyGHNWW4IwbSRYTVMZnFrNaN7Chh4
4j1FxRLj1swS+jpLbCtDtuZAtF7kTUsiBAOMN6svKHvPZHsZ61T76gIESHlHODYJB/bYIcPKkCm2
OzFLJE8R562xJIDpSQydOa89Qfe71VDXq9IilI4YFr4bef8QEcpEKj3LggDgPUcCVdWSsCsWMSLm
wRe5JFSotubSkerop6vb5CQPdWOz23tKdF89Rj2BY/lMxAMhuKgeNQHg3LTRqvqipxEagClbjxFt
H1Uj8Arh4498DSWfNZWZncMpR4hN2rJ1CuhmycKseioZ6mvgJ2tBRpKrxKJxbBvEISoTLgNWhJ0Y
KlgwZfKQZH0O1qieqPbRaCFD7Yx00/cymo1Wa7ZJI7njED8ohfBlyfxluTZfNfmDxBbdLszsV12o
/kYraS4R7XGOGaaGgpatWoKD0Pzqz12kza6acaHwmWWmOkVCzyReqkGYzbr+pM3Bk8ggG4PUSTTD
DfHXD9L4izSNx7kUFE8NppdRL59JBP4Iz51I3gcReI9jmD/FfnAlUulXbI4YSDiBIRYm5BO+LPdV
sJ9DhAsvEpYwIMVByiyxuxR4iwkEKS4JOc4ebaaBLtNyUWVSNLI4VlZ1HJxC2oYMpY+ktHU01fik
TXlX0L0kyllFmINxPe4JfVESgrvoBz3nDLlFc8CjVgbEuozfE6e6KKTXsZR/+ca0Gxg8sfAlZAwk
npAsZk/omFwo9AdkueQQcGVoTz2fwEQqAbYsEqWOEhDsEul4NzyR9reiTc7fAWOlgx3GXjMXO2f5
zEQfz076baVYgeg1KqHmDNju6jldtbip1AcAfVxBLRvtPWlytA4TlOLIfjXJJ8vRsON6y0Z0Razn
ypcIihBWRi2i4YXUr33H4cc8PhG14NAEuZnQ7ywl3LJnXmPGIUsaws5MZAwlWj9G+j4zan2v4Nny
2Ceep1CLyebwDULFjOWiUXdQYoXO7NCvnGbFiQugMBqtPHCCGp5q/CdbWc9RiWbdpklQh6GxHDvC
zetHoQh8Ty0CFCtsRuGKhZhdmxnJIysfCl+THNReDjZT3yOkxLGX+KO/KsvcNSUx2k2EJxmNIO/u
N/okk5sc1dRsstWGHpNs9PjwxnJBA12HqcxWJ6V0h1BM9qM6kMCqf8T3rLH7U5H5kvcMVYooS/f3
Z+463vu9Xv7iGxHvZxJdgPpIRFRWhH8zgaOx3DI3oAWV+ruwk7+rQBbWwF8i94EQ1MkWz/MCg6Jc
pAQgJMhpjgWJWCCxFgw0J+8b886N/AYQjuTUY3ocj9JHCtdlTx6MbjnWwwwzr1klb9MT330Yd1gX
fmpPckmtyQ7KyXyzIc5BSnujB62eww+G7uvx2BGPdyo+sz0lO7JkEDGvfEb6q7lvnsKN6kTIpQzW
+TOp99ieWekzaDAqB2oltnBknZowt5P4wGxJojxNnFrfUc726KfghePJvNBRC0iOsus3qVlNuCNY
E1THoEBEcGVrn+aD+cvcVt9R/xbODuZo8Hhqx//Y/5C5pj0PeARWOWYuEiyWVD7wUU56sjzjubhS
yAcPxOY8Gx42snPkGfXK4CJGdNNF+UnfQa6StvE5vxMpZXhVQ2eDSps0DspmR9Kddt9uMD6V5rrf
y+MO6mras4DiJ41PRuHUmqdL+yFxAxl962Y01wrV1eAqzR4dnRbzdty63Vv+SjzWvc1aqok2GB/C
fknFAb1emkt9LriD/qBJq5G3d8HfNO8zd3CxAIeCbQAwXJwAK8wNY+VAugsAL77QBSWXjeL0ZC62
GYpQxJv1q0zqsbTOYetNEFKZRK2E0NbO8s6MttzQ5rSLBTJpa+Ya1QxEC0BfNp6mafJaYLfKRuZ4
6IexW8skwjK46SGh26QwR250KThaVJffGmiOel9/FuiCPnkZmqxiYsMYSM+WvksqiEAbPX8c+u1o
vQmnJWX5pGk7/U2AUbzhtMiELYcYPmwWPBkn9RchoGLisiVry10NnAI1wEzNaF6JYa6h+53MaK//
AhB3mZ/9M/un5q3Ga5Q/ttexdvjdwTul72t+KLf9L/ZkcLPUb2WNxuuYfXTEmyh2+zLciKuNyBch
1c0GwF9sMJrr+aq4lev6KWSrhfHhjW+A8pmxWYudHuElNLGW7eaqulWBqwKBTG4apeqMvH6PTYWo
Yt+pX3oDE9ym5O/f8feK3VGOl20cJRR5ki1yU/uKHQLhkYEo7EZgyRTgR19euu8fCukVJNyi1zUP
geZEmLiSFQfRYCN5SuqVdpAq19j7O6Y3WIOngk9qzWtUicMHlDui/9wlz8FMTNtKx/HR7YVPNXdp
yiNUm3EIeRWF2AnLOo3JGZ/ccdz2pNmBsVtz5pIOJtiVV++RtMFH2yXHmKEZEVS/JngDr6J1SA+o
c9nb6v4qp9jOt8VnXdk+uzkGfqsCNMcr59U0g763UfcxhxQ2MmtG90kCwwZbbgNbkjANw3SS19Rr
9RXFABuwwR2fCbhIzmi1spWA6B6CXo/NdiWjcsbUaS4UwwC7Mq46dEnOfLQ4a9ii0hdw0/dFrz0g
H1mFF3bkkNSTa+9R5VlX+BTdC9YQZfTMlbIl6edVWsuefks9mjmYdnDe29o2PUZrVEP0FVzjsC+w
iT0NmTs+VKJdPaQX9jNv7TreRiTJHhOWscApHXhYBkBKO9hkJ5XX7V9Vz3znPVzY6RLUFO7ICZiZ
L/KuEcXOrrUtaAOfA0a0eG8MNKpr8eQ/4gBt0bIwDIRvyLa8fWzOwhsxqU/gfttX82IV9nu4bfY+
jRTKhIsPLxK/O6t2/4QljgEHi/7WWlufsps9cwltH/LQlg6QHk/Bqf5iNDMZ7K4IK7TOggIa1lVv
5ScRRUdWWPWqnKIbMSOkCO4CZYcS1AdOB7lU3KTJoWy3pfigX9Sj8VQ8I9SkwIQjybzQ56zTNvUv
tgYhDRUC6F6Bvs1ntnQnrjC0QtgjRp/giuGpWIEb8mU1sF6sUhXZlFP6O4575qivBFJFdgkc4FVS
XFIuk7N50tpVLa0Nwev9TShsAGjyOfkh2k1UaxdxPBQqvtQVm9SejkK3zo+0VUDbMMdiVymhLv6k
qrAqB0CHeiFlnnGhLa3Ni+xZT1LoANHDBxeIK1LYkC1Hbo2TbxvKjgLk9hBtIioC61Sd6pAL0oks
Itis5g9Rd8qW0y54mb+y032ZU91gl73TXRliW3rPkC+LtuVOD5lX7JJLEJFd8hkKqDYuwXCM3gcK
r3Q/1/gXcJTuzbKj4j2y+HcTCZ7IGK+dxJku/Nh95ZmGW8QPrD/WNLEFu0Lifprc8Et6waHMjmA4
pm90ILBWn2mA9IotndPtvK4uEton6rlL8M51icVAUT6sft0d+3PxGDW29tWuA1AlLyKCLOxU4sri
ADCi5VLG+hiwFQxsUHHpbSxvgUkVjvfGs7i2FGsuKhKr3Vv83hIegZbPni7jq+8/CRHdsFW7VThj
cbJqcN3dGRb1O4ashBQWkLSf1a14L/yD+lxGj/GDSaSettE2MdQkuyfJ9WMsbAbrMPxqyU528Zkp
ycyF4gWo71r1MKHB7qMhshG9dsv2tDtGBHfWqGvX3bepOeQwsmwGlS1iX3gzn8T55D/lG8P137pv
0sZKqoArFGbwdkrtLPjUk+hmN0Nc+Q9YSlfBY3nIEGB9QDeufpR1906cWPAz7bIPfJ/I6smZGdAA
HXs8x5zSdvrENS+6kP390DN3jbbtLnKnd5WQ3BurukK6Ka9Kb+yU7Osn9E1cRZSN+QwBBz8fbrNb
8KGsxW8eYG0agu1In5kW64hk1Y4rFxeIf8UamO+1R4TFWrgO00v2rUCV793sW2MinFxmi8jYNRnZ
+VoxTrjf4FcgquCyOInv9whB9bOfRTYnoq0Gr7OeOTW+shbGLJ47vnoRG9sBe2g1yKsEHn9KCVRF
NRt11wBx25CmHHuo3NTjxAb9FdmTf6yVn6b+IpCtRo6OVAQo08rfBt/UMPm5pki4MKonmg69crEz
WqakLvbl8i3uqHFt9RvAJtB/LWH7YXc30ks5j8Nrf+h/GV/Du4+IPVjNn9U3u0arYba98n8afc0Y
ycYoZu7oJWsvmGi4ZomgJTxjNx8nJztAT6a6dAbdHk4JZQbz4v9m70y240ayLfsrtWqOWADM0A3L
+5a9SFETLFES0fet4evfBqQMRuplVqyc5wT03kHSHbB77zn75HJfaDi8NuW5RZ1/g1MUaAJj9O86
Aup1tK9xbJ7ltTrQ8OPwQkbhTfqaH+M9EsPmDbi1Q1vzqSLxF3DvijPFrbuvblz3rO/HH/0P94ZP
pRass6fpGl7zb94TjPkrth/UVcfoub70fAr8VfVMmrPK343pTmHUYfifotQBaoX7bzd+c1xg0Tvc
kpaxCkgwzXACjRFIWkaY5lqOJA5PgHRoQlRWgE0Lkw42gfMQpMaZKFnuMPT22me4rPVG1ds25Wzb
zfcum+Vxy6Xlac4QcCBPkoaDcmecvTEyEE7Pjy6IoTz56i4NWrSycXjf6MYGiYLYILfAHM5xpq0a
fCx6bW6RpwiKqgB0TWkbm3jMWMu7hGbFt0E48sXOmn6dlUa0sZzkPvLCs2257JvX0rmVmb7rNc4g
ZPx5qHsrPPUJiFUTSSf9I5ODh13sIjNmRaU57c5X+rZx3HqVEIC8g7/Cr4xeadvG7auBDmlbdQBj
jCxcRRkZs5VJh133WHC3DLY2lR+PVML1Y9MId1P47lcTqwrL6nITKEw+aR1sgprUTNNz6u2Q1jTN
TR+JQzSGz1G0syoJRyV2jF0UYCzqyXvfVRbKygomzKaoivahYnXkinDjYTRb1WNAsTYSDKk3w1l2
nNfLZKKRgqMjjNN7zYd12+uGfw0b8QrqAm80x4e4Q5GcowImTyt+YGgKa985O5yc/LA690LfGFOK
WrZihYzF/Z7UoS9SkEcMoIdmPTAPO+b410zWDv3bALThZCLGS4Iz9fVdizIZHNPMqDczwiwAU6w8
xaIia+UxGLxP4YwGiKMOEqx7apzggqeGyODcPPaDxpyste/8+Cu4/vrke8YPiVVhxXB73PYqxgfl
R5x/tX3cyfRVuhQrfkKY4OSWaD+mtiZ8fXyYoGPlufU56z43gHoJFmxf826ivTxsoth/qqx3QyvR
ggXpcx+SmDxUiKuH2nsnuvFsNLgaNM2ncwLl38+Usa1GuR2Ay1H6Ti9a64KGHwl+rPTwffIRGtVU
Q7iY0W334cGnl1d106fKke6hi7VmjdeF3rc9zODG4UXNb2aaVKcEbJmYeOlAwwypJ29rh+1OGh4p
mjH48iY0D3pJezoSOGoTCREgJ4IC4XU3vYDseenz8MbmHNp7gm5jX7y0LcXY8twstt5195ig5caq
TP1OPy1y8F2OqXub2jpGNaU/tbr8nI/JAXep3RF8zPK+4qyjJu+Zo3JIrH3AHjjfDL95KVA8hRkF
cUk2yVoU7ae8wqWUS8Fae/DearQzkf+GVuiURH13dgoWzCUARUeuCk++YjfEvEzHMSElrWkJoGXu
fyn6bgf5BRtdyAglriJnG6UpCuosOD4Q5U2oh6KiS0KCo42IYqbRV2YFbl45z1o8UDY5Netp/TUp
h7d45Ezj5v5eefSDsvZoRcg+TSR0qCUJrYo/VTbQ21hwSEl1quWwQUYeRhMiFKFQMpktpJzKXnlI
laFPcwJwgqdulDgIEbdTlwLogGul6fcjp6mmId9Hi578MP5qSSOn++QkW7dtj2Yqkr1o0GCmJlgh
0dO30DCFgIemoxcxQeQQuRWqQsbld2RKMG8LuvLW9cAmDfUno1JzmwyTEqhDFJXtgzc0JBrrwyey
q4G4mzivEkfZK7NhbOG363jAN2jqTnAokS8GtrYrjeJezFAdEoywQxE2c2/VaOn6pHuJi5T1SMos
hmN4dvGqZyxwDXV//Oq0HuOr2Fc3MkdCFrhPPQ7zySba25TJzs31PWHEJHzBId2CglCbOFHmbckc
UNMLkiG8CHmmI9aJNwUrmYyPsUuKDZa+r1VK5VqE2SfYKVhT+V8JT9RkzrSkIiTVTUmboW39H6Et
N6LvXkj0AcOvcO/ZaRxvS8VgTUdA2/QntzG/QI946sr2VbfPgVHeMNc4lA4Ye7dtfngjg3vCBHRA
fI6WX1Em0pvJguv6oXCtI5LXR4hlN2NZ7/vBZtLW6sMxq+vvZXry8IoHAYx9uvIEn0XAVbUmpdnk
pK+JtmsSpr+1FV7TgoBSZgkseChx1OtXW3lqbVUs7JuwWuc9fVKhmRdkaVDUtLlWdYeHyM1ZeMRw
7mpAgWBeDqJi7DsW3XoqvMegjrNd2sFY6JLy0DTTsbVBGwEfJyZHK9axnj6MffuKwq5aVRkYhsAM
KJZZE2V5f0+4E5aKbqtCcRv0+RnpxC3mMFK1od6tpphS0mhWEC1HNJmhvZYWV+3MrA9+ou9Dh5o4
DwJ8p/j9N4WXfSrGgZtK2mr10J/TMPikO+OmQQqVNJaxh6+ZMlod6P725JdwNFvZbkK7o0c7N5nP
aa/sfSRBp014Va18+jpZ0dkIwH2Ba7vPXNagaVtiYEspou32EZ5VuYZact/xOV0ryQHe9PZCNskG
ozl1E7PWQFJW9dC9Gr/cJZXADQW8Xmj7qKTRJ1LPWAMzP4q0PPdu9Kjx+z9HNM+TIvmcOEnImRgS
UM2JzMgFSnt0W0fZ62fdI8DZFNjl+1hwnKpno19JYe9APyXzBX5DpHXFMY6pO6YoX+tBTOwHOMTb
BGdEH7vOBs9Gz7/E26BfNkix6liB0QDCW0ZpaKuvEov4ehizdF2UyXHSjUNWuEcZtx1RMaShhF0C
HrewCaAeNwOKjc2A/y6ZzGbd6Pz/bX/aiZC6zEDEgu9Ou1OyzY5WKeNNjXR/1WXFriqcfB8P5vtQ
9bRxyR4eiLjQrS3w43WlYkqHprs2Joo3cnG3k8wPym0fm8ylr9nWR79zsXUBmnRq637IOOWWU3eE
s3GT8CdaR75zKW0fskbAyYahVZpGj2BB+MY01gtJX9ZaT7LXxNc/DXWo9pZtMajzXhw9oNHXk5Yg
CLHGzJwd+8D+LN2JrkOsbSwDpJDMSE82pEOSYTrsCsP83PZoeW2bnoA796wtM32YNO0cltMjPgnJ
SldacmuUfI0zOTy5OblFgWt877Kuvsq42dPHL1ch9goIK+1D0ByL1EEFF+mbJscOnan3uAhCYE29
u/L5CxVSbruR/pqhsWKLEGSvbcAq1ci32qm+4ZGerft8JEJc+pt2bOzN7M9MqrXZ4/vLTeMT8ezB
pe8oFCTqiMInrD2No8cki7sdAxqMWC6qoIpRNvQJsZp2UUryzshEg2RibRW0ztUUrAw4sF1x6qpV
5937flOsWzWRAZP3t73YaS7kBDPsxH6qc3lqskGelku/XR1TzA2kG6yCCjUgk6GtISrrNLjhXzfL
be4cWR3pwZcP30E1U084YBnbrGTV5hsm5jvwEI2d49rSmx1h4uam1zV9pVdBe7LCng5fiCExMChk
Z+sIukRti6iKnmZK5TZbMHo0l0dJ18lKu7mJm/7adKq81zLh7CZPs09NrEioNWdkqRliXV82eY7+
pH2Fpu+ctD83EfICOVnVcfF6pLPhY/F/WBVh3o6lP2SDS1dMWPmd7g/4tjsruaRVIvfLtPu/IsG/
EQmS2cjU/09dwP/SCP6/9Ovb1+zrX9WBP5/ySxzoyj9cApl123MZdBrIxP7v//klEHTdP+DOmOj8
UCwYbD8EggJIvI6imK+LkLbtzDrFXwJBof9hmqQse7Nm1tIxVv4nAkHjd9kwLwOam93QTYHY8Hc8
e2yUJoJwpq5t1no70x3JhaArokVDcWA2CsctPzQVQpWgYcw8cvhcTz3ty7/8zf6FluJf7gYqvhmj
L3TXNH/TKU4MBFU/9dqhKmF4IPJ2z7Ab3pxG/+7lqF2q2FxFDTlIXYLcoNWpqEITy9Df7MbvchX+
Gh4iaiFN4YFTXwQffxF0APqPwWMI/6DXstz4qSR31NDMo8aspneOw1B8RlRwh4r3c6ronIdFuy4N
cCJTnmvYZfr+Zoig9v3Nbkn5O+AdSSj0dBg/BrQO4fyuNBlZlVSGU+Oh7kHmZhyp9jKubo0idC+Z
Qw9wHCXx12GoneqJGssB6o310WTAyzkRc2dvF1ustPbe71ChzTxKY0zrC8SiZIT205hE2VpedjcU
pryoPzdpSfRgaA2MxZWrtvnASajzwvEWjb46RZp6AfFSYsAHgiQirbgGeOFXdkE2awUUU95bwQNd
F3wvI7Qumy6jNg3aMTDyd893x7UUjb6mwbBtWsAeVXr1jbTZ2vqMKK2T9qpnzfd+bu2AJFzza+dX
PZ4e3QJ3jqa++UG7Fk1MSGS7dYKT3w8tjV9qn0T15yABprUtor5fY24Su0ojYij+7qnkTsZDeMbp
iJeXNJSVqFIo0xgc/KCPOUF38LW9M2KGdQzu4pIi/94ZHuGAlnMAfThcQGfFxzokEqonIShRrtyZ
rCv99OiGgMJidivJ3lWlZ0ettOlbht6PObBxnG3gQ/SSWcDvxxZk4hQQV0ffYZNMs/WpkeTgoBOD
RLUfesPfVyr6kWe0lEfHxr5RvcMyuIObcVcJQGvSx97TV/fxYw6JaHCyGldljtyj8DZ10bW3JF0y
pIkGHuVtmsBiHS9KFHp1fwkyuW80ZqN2h8CAxMGdqM07UJgHJ08obDzr0RA2lii4an0XkqrZ0+Yu
Q8qwbPjkmuCZNFV1W22kSVuO1Ztt6GCV7ogD/gKpl0INrSxjKP+FFhmxPQYR65rQ79uxvUGr8MOQ
Sq6oTyk6MubxjRjhQdFnQG76apSPkUEUpJer6DbW34KZrJlYG4cxLRqVhC/AqO9FMvwYCzQpuKYx
yXkG+XDY8mKid3eOi7/cz5m8K6OB4tmJO1Zg0yatQz4VqDswtparOLO/qcCw6CZiFEMr8Z7aJvHD
BnaatMOoY9hYopquyvYGXT06WoGziWVpXXMfpEGCdDBibcghgErDS8WpgOu5oc4jW8liAyCOWf9y
UZ85LB+brEVGAuQLbNx8h2ZVbypKp+1ybi/H8NYOGmv34eqESGASazMvMZZN2+WfDA/A5MdDlkuJ
iUF/eZGPO5bbPq4ul2prnHD2WUA4SA4FVUVg+zDKF+i19vZnAtKcqLxckiYJz1KlL2Y45yn/tCtH
smjOHw805vzxonYY9s+JtMum8IyQPOT5Oh8ZpAv8SWsEIIzhlyf+vPHndnlU5CUMTAYhfz6p/vOV
lnsnu3MF8uB5h/+yJ0rX6U3RzGobxmayYsKyPPxj39wllvbn+yy3qmXnl5d3lh1bLlbL7nIIydcx
smBpU1pZ4PnAnPDx0vh4aoHxBkUHGZjky0NOiVrXQQWnGFFSP7tMMJANg+5vVYDZZ6xpLI14xWTz
PetuSU6In23bvOQZKZMDRa1TTc9SdO8tuMgyLeB4WPgj/ZIiLlUdBfTUoP4Row7rCgevEQTuTVpT
0urBA8J+2hQRXroe+Cq0QvTB4pZi1zuoqr03A9fb93n3BSj11ulCgWilRoOKkI+o59LeG668CXNF
0lL+BT/RdSzdZNPGaMY5fpNV55U/2p7YMKDvhxyOxdo3cZJFVgxEWzcevVyP9oB0b7TRh7QckpzX
q+nJhCDta823xlFIwySi7XwY15lVJByeq/t8YmIx4ibblKHsaP+VOPi92NroDvKISJWAnhB24bE6
+pj6ORyAyGpCT98WQPpXyUi1HikgY1FmcvidbsHUI/ExrFdaDXbY4b3RxLRrvydOYF/sCEpXbefx
xgzHbtu180nLI8qFjvGWtubOBQO7q1YFbdQd2ChnBfVEwRAbPykbXKDIzZouO+MSTnCA7Kw7ZwpI
cFE+fWDL2kXd93rIfshpeuv1+pOl1fmD1kM/NDXv4CXzQG2Iyts8RcctggbSM/6ss3xnvUfPvlWA
BSoaz6FK4TT2X5sRDQndatbyTlRsbZvzKIMCwCsdB2N9dndyAGDq07dQtHuGCdpELHkG/GQFQgjI
B7aB9M7VKYhMmBYAbMJ3EoxPWWWcrbr6brjlsEOtuS1hVYzh58gzxcZ04vDoVN0pc7qtM0Tixe4I
QohMIhOwCERpNR7gGD9CmqalJDOEMfTBSB55MzMmTONorsuoqraKYnuteSnRoOXZsIGduJLuVzEx
zhYhxDImp/Bq0MPB2tKZink6nwCTAMDGEUeDUYayTKhnas8SAyOHjhnRiW9t2qegXVlv0jEpD2ZB
SoIJUK0ft4EKYS+3iXZXsJo5AnSeSF1AlBZMu5huQtAOXxCBThuSrtUK+FQaZXjvw2Nv2fdR4mQM
6KzLVAPScfJPfpvHrObqJ9u6KfoHV9JUGNuHzMclrNXm17qnFROSP6qVLu0SN/wMX2Bt6yCOSMFD
VFDe4gQb+U8UZ8FcPEMal3iVu+41M71EdXCnh+R1WtNDbwuyb/vPgy8Y97jjSFJIvNP6AE2afcfK
D843A+YJTJRGMACt9fGhNmS2s2m+8z8X756b8NmCelQQyZo7GXAPbGJupn8ZKwA3oVd+k3nSriBx
orqh181EkrNYEj0OHjNnr+/FptvnWB5EeTvGKPk4/dAUH72tEdAaHI961p5w1Ny5TnXX2AYCco1Z
okpe4ZpeiT98rhMOTV7G5xBIvNuXHLXVHXh3/tDKvfdpXVtG/1S4fcDHA8xnHRAOSmTMAxlwHF3C
EFB20G1Hx+IkXKtmYxUmXc7+JdbRJJDRQjO7RssaEgEBY7IllWRViehi29kJAUlg99EhHNXFbumk
Q0+6EB+9GSfa8/X0YE60cF0o+Cgjyy+lQAXUSeM5bhkVD1I8OQDcI6Q/kR9edT19UnC03VH/qkhI
1/xPWkjNLuubmesZxsVj4OHFAOIDmNT9ng/ZS1EiNNSjg3dWHRkL8CTDjcDTfeOkKaPgXI3ZTVrZ
Ag/GnLI337Pc9vNuI7VZS9nExhblU8VJ5pD25uflUX45A+O7sV0rTv83GouYPb1vutlQ3PllDG2H
/zm/gTFBIsgoiZ3N1I1ZWtvW1LJtWuFfSOyZrTfZKbPRkm+jSYixA9aHJoYPKQwllO/q786hLyp1
QcDOsCDKH2rpH/HBOZhwTYB1Biu9griOnYO1ICpTGkUTpzRU3ughtSdY4/yG857ArJm2Nu0ijqoO
f74eAZonktVQT3NasIXrInoP2im/HUXBBnLxSvb91yGse+QjHtzTAhVuAp7/2jlKXJn8JxM/6cXz
W7cZJCrzh+kN4VrTxi9aCfYJ7A0lkk/8yugeM724a6LI3uc59mMA6YTxdDdulkRbXZQ4v+zbxBHj
aWqD28EUgpNeSwuXZqbjp+n1TYezylOKo17YR5OpzWmw6K4NRnMTjPq9lZr60cma7FIqTBIugUZG
MOfSzP/EMsviXZDi8dJNtGeMNEBSVD2aWAsvRu1sgyxCxTXa505W3rGtyu4maYZ8Fr8MuZ/cNHFI
GoOq3iIkkUL6aBxjlLDeCDizG5hUjK4E8AI+JUveQ5t9BEMimn4mX/DJSiaLeGAruRq9mpfg1gtj
PjpPjX4wED4UrfPqWvxX0nosqf1Uf2PWGFIT/cB5ScEryW/TxPCPOWthOua5v8F5jRPI07aVoZAE
NAU6L8VQFaQDYUJsPHP4AZYW0KjOB92eniHOotA7xENAMdSycpFOotawWNsbV0RvXjAOh8h3EzCO
xSYjDf7om9N3txjvLO/NJgVFMKddNv18SSscZTAh5mLTGUSyLXeJoHM5SVHRhRVq5JknM1+Kw3nq
9XF9uVH+DFOc7w+X+ynkfz1+uf/3GzEQo5iDbEH+xLBuZzwqTdEKjRGXmKAT1fDvri4PqefHLZc+
nrs87ePqcunjpVyEz4Snk0q8vPLyAhy/LeavR38GtGg6oKPl0sfm397m5hKp2796XsWBP8Lav/Hl
rP+aX3nZOGYMTOrjesZA6ec9P1/r460icBi/HinDc+b34KLQOOlO/PPxf7k/kJ1nbJcXTWg4/9qj
5fryel3XfaldZW5ZKrX6upjfM6ksDtTLxbRvIF6Zn9IJl5bpx7ehlqcsPEX6YlvZvi0C43bQGqYV
iWrWJiXeMQ6aFqkygci5Q4B01aXtNgky8MjBfTQyyasnPtXzbCW0M0TGssjQ4OBaY66AicT106uL
KX+nhfMEcr7aBwYKFS1EksKEdjeQI3MxGvEc65aE7E4pnVoYZWU6WOXGtjuEbrVxxCCOXy3FP6nX
jw6ot1DGhw7u2oWpVHopwxozqOAcZjCXmoaGuOtav40dj7Er5Iv6otg91HRmCADr4LRTcVH96ROF
+HTpc226LJfc2mSRUHicaec7jHkDiPXUzPzepop+PSyYjAm6n8J8bpDknIt9VbInk/UaZXZ+jaMC
tZCiJmgSRuWl8DduS+C5TupELQBBQs4m63neGPQumjjAgYZgYhUO0kYOLjWNfK8Ccg9REGeAjikn
Nv5GvCDlPKeXqRgvHE3HixVkT5VpORyXeUQdaMMl0eYRPHG42ya16QM5ZUaZntJhGKNnx6zL6+S6
KWs3aEyezL+FGKt3focE1CN92A3lOZt066z17QH6YH6aUqRmBXEJe3uMvvrVWOzaOPpcE5C1D9wC
3nbqAgWdLy0bgR3/AuFpWpspoqLYinb0fjRom5d+SnBfLY+CZZXv6MwwRJujIuAX22eMbYe8Zgqm
DOebRzl/cSxkHCQdbLX5Wjd/Uqgv6FNKfEYft4UOrZUR6W4/PBCZxptOmbwsH6zlktsPJGxZhHJ2
hqlYOLaXbujsA3REcfGGVuyTOH6ZPGkitVmPQLwvznzXcr89lMRft4d6xhaGANLp2Q5YCouJsRkV
pSras6aj+XAsDTY8X5KLqWcari0upYHrUoAh1fSy8hplF6eNmkPUWVq1EZaWb9O0epk681TbAyEF
1aBWVtInF9tE1yqc9rUWew8o4W65NSA0cWNDfV/jn4ovzp+PXB6+bBzQ6nb3JD0r2XUqaU+izzym
XJyJo/lfFCIAWLvz37CdP/TLxuhIi5gMJqeqwZCB2eU8hcOvjRYFyBGX6z8valqs5qo9B2M5PS93
wISMz0XcMZf/ywOXi8urLfcvVx0dEJNIhPHzbT7u+HjX5baPq17LhFZ2LHk/bvt401I02Ul1LyIG
WrSqw4hEtD93vQxsSgDpzczKf+zfxzt+7F617Dk4yQJ2kG2tl3sGPnCejKGzzq/38d6/7d5vV5cH
/7Yby3OXx/Vt9C3tqmsNlWsfSEQUI/ljmlUmj0nnXNwh7KCDtO1GZlF+B/vOOohSfIbPod3EyDAI
CqE9ySod0DzTt6sXIqByGiSkhXcW+vhNrzVS5BKPb0NtdZvcSo1TkZrmhebjXYBN7MCqPlTtdBvE
L42jo78PxZbEwG8m61zmux6JVC2Vrixc2L18O2VAP7bUBSJ0qwm/uPk+Yvy5cqfG3Q5z7gajaX2f
zVYI2zT2snNf/VzpV5skjJC6BsMPn5RBjHCXXcfEuThhMWhYDlpo0HaacReQigE8P/+S6cp96cOv
JenQZT0asDZXWU2ikFaDR+85zrbggdeK4gnBVg8BMk9eQ43T8jRMw0VWNJKGTnzrZPMNopo8zp0O
gIwg2NoxBrXZvza+e5cBANtpjBfDpDnHxgt1mnVOVYqYL7S2HM/hhjE3RtM/FOcK1wXgI+/Rh1i0
LmLFkShDnBfibvFVcGbdj2/RxiLKdHVVefLNKlH1oLQ5QrlLHswiseigh3gJgzrZe3phbcqhuR1r
bsqLdqAbPGJbbqI9WkJCKBr9baiaL60+U5QUhcUksYaUn6fYCh6zJtmDSYG5VrfXYeD0X8j4rq9M
LGH1eKtBdOkVDR2+ymD1DtMoE0owbdW1dn2vY+ipk6jcdr0GWzr1h7M1oRSObrXWbvax7p/QWeGm
cRXQ8AI2qAU49Kb9EpNqcRlIHnhC23NqaV+S7UT6UZf7uGvzzkKiiFvKKAv7VqJ2AtooySRrSCTp
S+vBiINdXsOD6wsAp9pgXH3d38dlBu46hyGX+qF7rqLhh5kHas+G9FOVYmdoiQOnd5asHI+htZ/h
5mx8ZCi9FWhHFiTFFoLhNqEk3uoZHPHYIUI+lD2mWzVp96UKbzpm5fCycXj1HeYZqyvNQ6Hidxm6
yS1wcA99Tjd32rBmRcOe4JJu55GkhIZZs7YoCN6o+lbxaE/bxLXMI45UNHF2+3Ms99+h798MfVmy
MSf990PfzY/06/D1n5kwP5/zDyQM81vpCcF8YB7R6jZUkH9gYaw/HNdBrMuk8Rcw5hcVRnh/uCyy
mPoKiQBZGDzpH0NfRsWEZ3MEsC2TVAJm0r8lgf//ksGl83sCtgdxCWSN1FnEgOr63S+fxH0YG5NX
HXqIowjiy9Nk9NWc60X9G8JnzqwGU5NCyraSXlSetB4DEZTeg9EP4yarHPoRTYWC1ciCNVpQHLYS
2hoBGxuVUKpZMYe/ne5QEZZNG5yRdEIAKXqUvHDVGTK254ZpVZqEl65BY64FX1y7bDathbGpYXF9
jgj+WQutRbZbhV8JiiaJyrGpd1V2jEoTD5q0zom9yYFB01dzg22kih8gkKFgNBZjPH5FGhI0x/Lm
sxxp65X8WobAUJwi7Sc81pfdfhwrqAzKdsk4dJ6V0INtEvrUrrW2hd+ZbGsaMFu/Djl9+Vjkcosv
vGU9FnF61gPaJFqH3ab3w+lsq2CfYw8vsddfa8NiDODyPc7Go9vp08HR22qH3uuOkNsvtp8aj3zF
C9CVFz/O6lM2Ufjq6qkrfLgNKLkIQ8Afhjm/IrkRc+hY0TuZAv11whSNGAhxsGk9DoNZbjmcJo9+
4LxGePDSq6jtkuSTJtzW0vgx5SBCYocIw9QE04EdDY1nswHqh1Oxib50xTYiuQW7XD1jbY1xDV+z
3doD48a23GUZPi+73fEZek8G2hyihH5dx+0jyYaMFQz+9zvdBLltIhSexsbdYDo/h+iNkN9/tzRs
srmPstwIzfu6N++thJxaz0OuNnQhiz8Wcbtb6PA3dUIYnR4k7ygjNymuhB7YM2m+2bXj1JFJ+4kI
vVm0hgOkqdXZKiNQfTGN7YI+k1UpiOq2Xa6tmCKQN7KZnKwip722BVUrwQX3OXNUJZyL33dXw/fy
VTjmBK+2eJh83QV52K7HAQdomuQQEBBUJW5wb7rZpVDZxdLf6jkFqSKQjcEU7Tgfj2HMPyVRwRfP
9o+qtG9KDbljckwFgWcq+QJomqZ+UTx2Cf1mN0+fE/pDBIhn7bguRRjiBNPrTeZoh04npjJCfVf6
t0FX0TDjfO8A6Uh8fnPSNVa21ZprZharMjOMXdZTNmgVpT2Raaw+QIgEOEMzOvJ1V8xYFcYEGd9x
TC3joRgGSQfZOXRl7a09bcC9qCebICvwn40i34s8nWMykCWVuiKpMXiySR3FzYnFDsbge+w+4OM+
N4NbbRns3fpSO7UBpseOpd9VucS1NMOtXeMj0W2CScpHW1PtA3LznceZLzfq8FmUKbiD6N2AwZhl
+ZFC+uC7E+4wC0JpY3uHWD0Sfdts09GglQTWtQvBx9v1Nk38dTGSYd+m2Gp0ryxAosUX209os8EJ
YJSLmQUJG5YsGtpNwqEmqcmOLN9qqvY760YgjjwhKKdLm7COm49tWoQmrfCB/PjGixooIAO9f8gi
R4Orj5fKiclsI4ccQ2qTC0DhNT1Quyg3Uhsa3MbVfaXS8SImLJsmzgx47QqvnoBFkEelJN8hgApD
5TT16YPLIuyQRbCtaWHs/IRRptO1RLaG+q3XTx62jNVQYbP1o/CxCCu8mVAYltiAuM3e0xiefzsF
ZAOHxjcnOmnZZJyGR7+JDz0jSR1TKTrLwDPunMoABKIG1lz3pojPbY6GWwjaDyUsLtfXv8URPrHM
tJ4nM3+MAgyUvSlJg+98+2xLvALxTNzLaVL3bhYgZMfllCLlPZcmUT4DOyCqtj5HnVmfzSFGF6tN
3/tkxICldkKNzzHALI4NMcITy92LoG0PqovunZHIDs+gaY6LhPPGDDMAuxIcy44udfZczwd+cwYS
6AY9y2I24tBpbA9TEZ1lhKUr8UkP4dOSXKw0XRsMgY6p2+8LMkz3LKpGDjocR5UXES9QoITIfSZj
mWjeTYfRSOlP2pl2nnaO0sZC0WDeabllnRl4lfT+sWWHaUX2QNrp6yTm7TTbiUH4TzdtbOSs94ur
mO1ErkF+G38KEkDo5YaVR38zFy8eXgw0vZB3gaEzL/LsK8Yx1mnMAbZhTQslaqX9cy/qeVeW/amm
99CB0bJcIUtyPPBB+7mXeZiM5wRW8x58UzaVNGhUNZO7lotVZB/d9tmasw2IV3sqdGFuKAoOyrDN
XS3N+1GAUMB41YeJONlOI07LJZSceFU1GjZtbOks5fv3zKqCHUmLFZbtz33Krb6d7lNGTut6FhHp
St4FucT44k3XtFUmdtc8P6KKWHedM+4HwkuqEYf4sqz67wL0bxaghi6h3P37BSiqwyb5TXQ4P+PX
8pNohz88h2Brz3UE6qRZ1fdz+Wk4JitJ3dDByZie6dnen1BCx/iDsA4ejn/HEuTBoUH7tfy0uMsC
+uwKqIQSpaD8T5afyNX+iZs07w+xoFhHOIXwi7Lo/WdukouIjfAHXYJnat/rkVjGEP38Td+huicU
YPoazec9EmK/41XAXRQa4r6Om/hoOA5fdvLixnAY74Own7ZdlzF+tazisa775r6DqOy7afm4bIKu
Ra+WZtY+DFT5GFSlvHaWe+c4xv8Qdl7LbSvZGn4iVCGHcynmJFKULEu+QTkN0Mg5Pf350PTetDV7
ZqpcXejVDZAWSaB7rT9EEG477tlkQiEizGcAExn3rUm+bpqCZOEWSQHipyMJQPocRs3p3jhFl5/c
sAmHh1EgmVH3Zbq8D8sjOUcedZ2jIFV6u4gMZzr2hU7ark0yo0toFdpb4miPiBK1PzV+86PWtu9j
NWTLbrDsxySIk32sGiRnrEY8myrc+NJBiA1peKrx+FGeUt0vTyYi61s/9z/dQzIum3usxBW0Li0P
oBAnKcKuj337pBg52gRJWQzIwdBACBkOsss3Ldl6FRbgH+LI5ZRw6QrqjnK2bG79fIgZkycIt99V
Sd9uHTkf0cv5LLbYu8yCMu5UyBVUeV3D8mbJb45IF6SzBQzUEmxZpfEMSyz73w+lW4xZ4LkAFwmK
UpW5/Um6xMijqc/j8cGt6+gwj8qBpsxZpVuNu1ajmb4SV+U7BscsSLou2Jte4L4VuISnHnpWfhFs
hlxbOF47PIYDKtj96BTvmibQSKnM+uDC1nvV9Hzh9EX5PiCss3WMKljLab1Qn/LcNK6s4frfTi+D
DjakEYRsFFrLWYKHEnvXLS+3ri9i8xESQolupt2B8VcV2MPuGeQQSZQWDa5uwNW+pBh9drTcO1tz
A3T0ELaaebjH2zDz944ePMmQbNpp8s5mglCJSPtf1wi9YELDAlfPOotQapybTrW645R2CeA+vl8f
BuSUewyBNRCUYZ2vCp5iB7DE4Uary8+y106zHrU8/NjH1oghqjbOATV72Ngtnj73mVmVzpmeTncO
96BACN8vA1YVjWiuslEhV1WO4jymWdtc20JrDlUmnrBAjH50VHFH8IJfDeyM0Nb3gk9jjViVyB39
rBfhROVASw9+1BcHR0DFtXKvPQRqofSfwgbv61n7XHmEm0e5ohy17UAW63JrkiwGdKDtfwvNg4pb
WgsrDrzVfUB0nrj80Ich/HXuPDGNan8VZeg5RHqOCkuDYk2koaLIf+gqG1Pnc27t0KRm9ldM+NPR
ixTjlIISoGqftEfVVW4n+Szad0CjMpQ/wfCyGMmOcYpFLh0RTYItzf0wHGtgvl6BDXg1y73NI+zK
zSPeLezKzBChjNHQ0DGs1fDRHQN2gSW6xS33vTYpw0fQduEjmmjEfRfmI/kwJDzkvHbyf42nwLeN
VMOILGw2SmOq17pKxquzlMe3hg3sJqhHxGHKWLvK2ORwd4z96pjPoSFIs2PjxG/3k9gag9n886L+
7QJ50J2BhBl8jGF2cSkKTqrenvyJ3i3E/nMd9XDuZTfR6uziwem9z73HrTGr16mCoDbFI4c9Oty+
yez8Ux+h5w9NO/2OOrWiJNM3tbFLFl9pfHLHhAnWr6fC/55gIehaoPj+23rgnxD16seHrKd6hq6h
hqjZlmnoHx+yOcCdvIHN/NP2nHbb8Nc/DkalHXXLwx3DwT5rU6bNJ0XXZmVMs2AVL6Z8wwZXu7au
shzxG2MnyoemdRYAiZEdRjUPylgYaOTLATTvp15YiKFEu9SsYneXRdG3ZLIAbKjVppiCrzEE45ek
Kwcyn9la9mSDsFFitym6Eoz3hTiq4SQuTdgrL1YDbBYCenuUg0WKlmCWVdVOdlV237VNjtSJZghD
gm6eMY0KppYqxbKkvARhGv1Ak+wtjlvtU24LY52B+FqPGmD5sGMf1EfqReAjsKkSQ+z9utNOJovq
le2r4GqxAoUDNcSbMRHtEqPeeK/36BqFXWdelZbGcbXZD9th0z9Ec7dLHtMJXdm5J6e5dVIuk4KX
HmvHvN6m7VpNIJYMF++Sg6LYAPlTNl4jnE/kA9k8B903H/r0A9+u6TKV1XRovYAtWzrk3/zH3tHa
lZYiBDOxCR6emth+/O9fGl1n+Vfc9dhNvgqOp1mOabmWbbiYdv25MnMiHbPVugp+9CDRlgkY/Ctl
8QnG7SqOkBfAWdUjfYG7uu0inDj6dbMyEC94UYu0YRPUYhMYRMMBSD3fAPxWD9xPlANrUTCPqaIt
sYXwD/cBeSRjcp7sfojdz/0w8E+T7zFWmMgdDc4OK5dsVQjTOhVmrOzYmfqbuDO7SwpFAdNNxXwb
nfbZM3rzXxWgsQLXk+9tmGrkQgLDOvbz5smaN099pbpAyOZ+yBIhRbON6O1QRm1EHTfQD4+36fNE
GQc2MzzEok2OfWRH21JXa6Sy0+LsRUaCqKbhvbl5cx613P8pFNx92T7uUs9OsWdEfD/R22nVRwg3
111Kt0knnZoyh8BIzlGBEa6cJ0MjGYqVlUY85gA58miwvg1l7B0bg9/alCP/DcvVWPmRisROTKMW
OI7XOasCSaY2utnM0AyxhRNOuZAxOc9USmWbuqiMya5syAYp+zYa3+4hc+jSE5YWO4M/+VKven3L
q0RQB2LjUwz6Mx1w5ZSNaZT9ikwoYqnz0uE+II9krBYtOMB/Gm4rZOkGPUQr+u8LyqNGD+oKbI3x
FWn+6mh7wU+TfNIjlpDWqwMfN8DV5kWbgv4Zbj6qlJZyLeCgHgsP1zqtCbVvtmNu/cDVPztTShWp
w1e+D0L1mYfLdzlBh8BQWFb97Fmi3MFkUNeFYiifq9bdmEWvffPIKi0MgGtnO3aLI08fgKjzQLIJ
sngTTPqsb2NAyvSn4BSPWXgabT0HCBnqu77Wg0eWxuFz6TcXkYd4bJh2+KzlIIsjp0MYeB6UTadU
l7HS1JPs3WeAluT0+ay/ryFnYBDm367RRCjA9DrS2iWCGtmDG/vu/nYY5Zq7V8g9Zw+/HQ4XSlrK
xmkNBEOsVnn1O6QE2cZRDQ5d5VU10K0xXZ4GctRGOQEIo/Icxply7dN2Y82zumwqb9zE78P/BT/z
f3jW6RRGfr9rUSuZt5MebDlr9iv15vHfaFs+aRKhYJn8M8bz8JLrAFL7yK+/FXF46OIKadT4URMp
glRd0AEcdPRPbpub+yZSjmHiTulCkCxe+qDw1/Lp5saQOTAHwpK+I9W+jpp+XE/QVmCkZ/3/oHfN
taU/376FaLGFPrKjqY5hzRv539++oiHSQvHa+B4YysGucoRuCxF32zh1CzQ9574nwvBSl+gcDBGa
e7egW7rFaZiqldOMMCdA1YaXSZ1sChrcaeUpDQA/tOQmnCyrPjqXZgpkuIJ+bSiYRMmYbGw8rTe1
UAuo/QxYc+NUerDpYDGjMvjfnzOSVfjbY4YPzOD/id8Hhh48ZtwP/+MxSUtvsgf/h9JHp9LLchR+
YIVgZPhWG0W7y/rABVBimG8R5WHYayVbKFIEL2We7hCgNd8M4IVbkRvoPM5dv81/JEZdXQxXUZ4c
atK3s4vMWZtNiBnrfG3g/4jynEzMeDLQ4cNUA63Evw2c/Yjl73x46zfOr6PYKoEpWcWIcHneUhMa
M5KXeR5159DDed3CdCZqLd4EYpqUYrsKqlXskl90nFsTDXUPiHbu90hGLEndoTeWKuNCPu9Nn8JV
g9myiQYIFq/5sPPyonrmrvFDTqi4n6F9qLjXaUqcnY+J3rpGdPo9sdyFKbz4a10Dt4gHbupgGNAv
9VR1ndWFsVI7+/euCaoYXLXynDpmcIo0EZ7kkWzCgg02WLZ2/WFATEH6P1xTpKvLh4+fXf7sVeMa
ju19dH3RjGBUvSGyf3S1W9mPlkCvtrOr05CqZ9C849XwGhoHxexQAIyz5q4cSJRmFen2eJsW1L2/
wykWKdU+efA0dQfbCrD0U6TE/lNchd5BbdNXjNl9vKd7/2nUCpxqSZIvuiR3IrD7PcQyG4tIeYac
OAXBZ54o1kGeIeMop8xXlYEsMJGv4qqyJ8+QV00pcFEJ5XVlLEQAehGhmrGR8wR2i2VQrw0DhroW
N7G5uB3OfXkkmxt33WbH8yAP22haqpUBTSuOs/V//xFq+myu8+fHQKrP1Cg3k8GB8PrhtqmLLIkL
Yek/kqJGsswv43NaJVccK5O9g70carQ03YjHbCSMCGkHt1jLmJwrj6rGMVa95nWLDwND2TfIc45v
H+LjUMWPRf/8IRzPr64H0bHJscq+X19Oq5UI0lViKLdXl7FbY3Txqm4bJJX/fr+/zoDPCn6cn86f
Axn+dqeAHd09fn8xRYNHkWnKQQ7KuAAuClS6wtYkKzs2OyFNA3IdXZK5//FQTvBtjQkfD3+bGxo5
hvT/drH54o1SKEu7QKWwrQY4GqAYT/LISZHSbocTpfVnMQTPRlC5xzJHBRcwSb62wmZENmEmBMsR
3Grco+yOZOTWDdV75A6Qs/WUsP9U6xq4wjq4knMbEOF1oAxjEv+epB46n12sYXvtZi9A/w8yTvog
WveNi71UKLR3HQCb3lVv1LztXaEhwS5n/cNVtayc/gdZXJeuNX9+cT0NEIQLGIJnCPezPx+YUZ5r
cY+a9w/SPHzCto/rdtvq7inuqzWeZ/FB9vJID1V44illxxFOrgz+NtJH28FPypMMNaOKcoapo3qq
eWa/vE8epsC7zamLOD2O4DgbzMc3as99S4/bjdDgtGpTj9wo7OCzTbXeczLvSYayJqv3Jv5OqNy7
aGjOTTHZ1TqNFBQ8566cFzdQVsF/tBsZ65PgkLICAS2cUaDSeusgj+6NjNlhmK25RWMYN89z9BIk
8oc59+5vw5BXx63isX0Xvvnx+v/x5e6XKmseiSPwi394Z0CbnX3C3+gwqYNyRLVFOcojIerXLraU
zYf4ME+7x6D+VA84GcyLMTLn9/M/zOsxIkC/x7aWHwbyvPQRhZuvWgdZu3R5t4vfgvKKNknBrUfm
MGwt8+DHPQBjagw4FB6COsZxQWmIy0F3iAWO0IawbvPuZ5BvRMBEHTf30P00ec0QqXb/mXy2enR5
LytVafrXRrfejTnZHw8wZsmsfLW7qFuQNik3PrnaC6TqVWW75Rd3dGEtjxV7qrZ0jmHtWOj/+fa7
R2pKJjrsJCxArKvJ86D3mIeXUbPNIuAVSemfMXDbFq5TvCp1HZyLpHlP/bzEjCIujm3ZjWSZ6bYi
dHZpXEHmk3PTVt9UFDNX8TzaVzvFOcJlQd4ra/uLMUTVblTtaVNYCqSynCR+5iTODxVpUxeSZlIC
U/SprlP0ntwdAkIIxMbG/ERvp2sBXAnKe4XQ/xyzonq6jAKJmvkEGaK8gSptWLbLIIjgwswDfmA8
UfUPT3IGkFj+gyT1VoFfoj+NDtqyw8y+Wt7ueIM1zAwf8l6jVpK84E4pGzl6vzPeB2KeLZZOJv4e
6uVF7jfU+yvdY3K29vfl/a22k8/tYJqsfd94EPXkc/3WBxq7HzX4DAHahffQ/fEvtWru3ful7ouD
D5e7T+ZPAKBV9k2tD//HYsH4ty2WxebKnv/pAAoBgv15yzWqBLGoKK6/m1Ww021RHBMcLNdtGf0c
sN9QUXmsi+PtMPA+N4Xi7LlTqt8DxX/JuYu/aqGhrvzB8g6159QnFrgmoOJcR1G1DA9Oq82qb3Z3
mgbDe0G7ay1C1X0Du5BtO8e0QbCH3ltjtl8Lv7YvSR4kT4EXvJPWf/rvC6O5BvrnushyNcvD0oXF
kaph3vbn/1WDhq4Pupp9t6MB7iIwy6sf+w9THNoX2VORMMEoGoBAggZCtkjt/CmAXwuAmrlpb1d7
nCNgDXqOiZJXFIJbmPzDgC3wQR4VRn/GQJZE1Byn4mmjmDQfysaCEGlPo7rvA8unKGH7+1LpqkMT
Nyq2nU1zDsXAI5csxIsblpTgvWI2O8zCRVi7Cq9rCdyGbRoyqcpBHsnYZOrRrnV8CIgMfpgm57Zx
h76pHAYjx7WE6B6DUZSfWIRZEDZEtp6iUnltxlRFjtpHtnruYn77WVE86yx7qr4sh6l59YAEIHI7
PdUKvjj//WPSPpaRcVubcYwsD1TWtrr2MVnpK5qK0p2lfBNA1Tdtpnwxki57ko1vDQkFmujC20Qn
jt2/ehIqCuyjjRahFWVPVRuk5xg3FU8pUdtt/MDGYnjRgY0ZqSp/tXrFP8trafNVXRNNZhVe6P01
LMFn6rLgkteTcUVUnxA3QY5Vn57aAthuXPoe1nkW+rARcJ/Et/VrEqXhQvRd/7VvUEpLcvNfbtJv
ssRGW7WHHh5YXvA8RlOz7rTMP6gxMsBdBWbRtPPHeznInEreqqHFv5eIKvuKeJBxlCUi2CztKdHK
fzxJtI2aLAQnOPMJ8rqKO7Sn+VWaMNGSRTHGv78C9JCLsJD+KmbV1jQt21MlqkcRq81VhvhRIDgZ
Ingmu1rn5QCWkmDIlwD07KPpVz+zGAez3hAe+BT3uedX9VbZoLJbhMj4VbX2Wxm2p67zImxTwwRT
KhzcijnepYNAicJNdpmPrHcUJ2JJ5g5W/Zis7aZXTvcmVO1f3QqLYtRUybE/h3pnHMhj/2p03zQO
SWsBkvOD2twlFhqvc0xOGVEnOYR1qG1ilZ1zFeXtZ/175XTGZ7Cc4yktVQrXcxcL+WGN4Y+9tiso
9BUPyIe+yxCQv52TB6V51YLQ3oR9iP6xgY93wn/je401m1qoXwQUMPQa0XAGu/dsj2z21Sj7Uo4W
citCMfdO34yfAD9sU2ouXwyqLyvFiNNd3grxFgFDkPPTUENhLAJ6JrsesEhOfs+A6sxKmb+MQ/9j
3g1jaSk89PtSnF8dKmNz1gqBKxfpqz/vlVbQFxWCdPk3t2ZHYxSufdbmppyQgG5SrK1lrAd3SDFR
1beVy3PiPi9EleAA6P9Y9gaa7qRCMAActE0wtt7nLuhXUadPXyMP0ctedYOjmfvj3hizHZjV6pJZ
Ng+kzN45oagvMtSYEdIXFvqi95gcgGXCDzjpTj5aFpeyQg+0SnMYTKrO1ig1gF1QLugPWuhiUYEE
wlw96A9BMEtS2tX416GM2nat+1jy/D1BHhYFNZ8oAls5DzRzc5s9n+1VFbJx2L4fOhMlBFPxi2dz
CAU+PAjvkgJWr0FlN3hVOQ0gVmdcR3UeHmXjM/E4FhnmQgI123tMHrnz6H+MIZODOL79cp8lp1Ij
w91ERRcoLGpAYEXrwCEpVYwBEgfGvO3rO2venfjzVsYumnXta0BU5hCSofkZAOLSmHsyhO5Qsqcw
Ae8c/uZFd3oe+2zLjLwe38sqCbZmAAuyLezxPRQh5EG/fPGT2KTsZ5To7jKNDwZ5bzcWj9CjjWtX
mVcZBw3Tr6rRCXayq7PDiab03YrcBwBMD16Ux4fIgsbZjWH40sxNh7EW6J7nWyRM8R1IhmIf2pV1
jjMEPUKrOehDW/ER0Cgmn00CoQocvI3QdRio+ypCQ1SOhhOcDmCxxU5h4bAco0A8AlOp9jUShJsm
i1s0BxDiZsPqf+vLZgHMz/9p2+VnatrV577GuUCdTypDVJPtwI7WSSBadDqqmI2SPHQy9ky3RqEO
j78OfQMi9aaIECIghw3dbLbaowrlbQOzQde0CMBHukq6lbWdrKPiaIFz2sjCj5pm/Q4ADJqycfCZ
RUSCM46HwFboTs8kNB+zeSMf+BncokYZlubkRntUgZxLaDaog1nKTvYQZHMu8ghpkQVEIfvRTfAx
z91hHasjvpHynuuKEfVoXbzL+y5kcu/XgOwj6IrrZ6EfPtyfhWVc+3awHlKkkHhGpf4q9PL+ycEN
DE1xXXxKPAq9TZyG72Zu/3Bitfg+5OMeXCpGXl7/pMRTt2hR/eBtQDOSjVvixQQ7aKU6nQVGfR6A
lIkDU6a9icmgmC0HlNbTH4uy23iZpx79caJxU+0ou26TzBYMc7+q7XpbOsXlNm8O3UZln58HvNK5
kfP4il3kpYY6OYsKMTItjMzFhLLFs2w0UvPAvq52TgXKj8oEyf24wteVCUEe5qdC6z7JXosG63NZ
Rd+sJESe2SAFWLiWf5aNV0YYcgFDWd1jrR0r59731kFa28d73ImdeQ/X/eSVlLOuluzAuJeni3GA
ziWDcrKadeiaRdlj7OTNDiBI8jYa3raxUmpfpFgvbRt9k+FImPEmTpsW/jSzOr7o0JFCcbYz333x
GmUp443r5Huq6PESacTkLR5CwLmx6NeuhrXYxc61L7mCnTCiseYxG0bvUmQp4DDNq776MWV44DvB
E9gnYAuzuOo4wIEyR9DLg680yM7RxDo6JsgK/dUflAlCYl8Gy26OpXI4iIoWtgi0E61wkl2b6Igc
REp2cTxk3upKET9Qa3aGBq4i5faF6Yv2nEe1TWW15RmGbvDrkA5PcibMwtcIOfpPFjIJayXxEVcO
1Q/XClwTAyK7uDj9hLtVgo7DWh6aQ2yUD/JwMMWmAPu8U1H9O9jd99bhk6k9u9uhYFR+KlOtWdpJ
L7YdZZ5PiMQ3q54nyJpla/UpH13+kCEegnLUQyd1g2y7upSjyP3HO8RMkTObJ9cptzRTG5QH2Q07
NTu2HesU2c34wJzEtK/BhBKMmXXhT88DneX3AI9Vn9SF6zoQ7nAfFZqbPU91rawsX/P5znf5XnFD
lJE0TNUWWhI7j+VYhKvey/UXM2twPXCK8WvdqIe2whMz1s0dBSIIBnXoXiYEyk1HjepFrsTv+GKm
J12JQsDMAp/Z1gwWeWZmCOoi0ZdbPGGgYshGo953O5LdVnMwLp6b+xTFt4eVZkHmQP5jXCMDvkJn
m3LP3JAHbg5mGFH4aVyb8k7q4j9Yme3WYPt8lg1K0WLXZc3Xe0geTQoGO6bIta2Spqj1mcb4JdW9
M0Cc+KWB/3OQ8WCOR6pyVuLxeegq49AD2VlWAWSGcAxzlMH1/FEeqehjPKIq/Wt0nLsyJke9BChM
D+f/zaxhIumjCp/BHuoTUs4errA49nQVzJPCTt+hClbrWk87WOCl/ozFxFd9YgUMXHQbek31CM+w
epRHOtmvJZtse0HmiM9JcRmWI64dUdwKrIrbMbH7gDx5RIzywXDGbCMHZOx2BUsXzw5LtI2p10eP
xxgIXRT8+oKadeki+jN3xzpAz2Xu+iSuH2ylOPbVAMtzgtXTFH1JfsSJL1PR9eRjVd4622VkCof2
UjdOtIw1YVEgjTCdcq2SDB32xdWfXaWye1wvSHKlX30350tcpsYLMi3ivTNMJMkyEMVmk2CLUjbm
Adn4+uC1o9ggGVA8AdcwFlNpkw4WYb7hl5ucO898zUSm7oy5J0MiC5Jz4rTRwm6jap1ZlML5szCc
hnGJK+L8h63Kk1vY4VXruwnTLnwdgTS372GaACeDEK+JDtVpNckXCGp1742TIMDUiuEkdHt6bnTz
5KVu+65nuKcOiIhs5engdx6ULoueSiXayMI9CQp3L4v1snHCzLt15UAuK/z3OSbkVljY5UpTWvNZ
N6N1l3TN54Tf5yEFbrXwzbD5HBl9AdtDQd1uHuWz0zDd6yFQzaMq/nCZkbovZlP6l6wE1xdBsM5V
1DwppPsXipTRKbep5s49GZJNlr2PA2p1JkBB/BS9YocS50WNM7Es9TTf3ZxqU2uWh6ywbCsxrk30
4Wsz9taj7MHq2KpqGV1lz1VWgTO0z2pqiwVyFUujsO1jPfb2ca5YYVwzH8q+bEQ/IOld1cnqPlEO
fOi2Tm6ADSt+u979Ih/m/tM1m5KKIH6wMB9B251bPRBboxIY/JBYiVeIfrsLYUb4ycWfR7u1fzQQ
pQwTkckHkmnnUiTKe+1Z1WIyjODaz9/WrlfHw5gU5KFzdNi1UY23/kDWd9CyFEYcxemKu8iXABsZ
RDeKFxkXofgVz7TkbLEcuurd1yYV4aUcSLsVxVB9a6xZHnUIXi2/ZrGesQerkXx9rcg/yAmKDdlD
aOZwFshlHu2phQglgvpbZiEQBjbtS6rYOJFFbr7XwqS/2kMU3a7tRtGPQE+L5yGojZ2JCe665jv+
PqG3L69tVCjs4pdQUJozncfCAFSdze+qT8xtmCNgSqEPJbaog50T/9VI/LeEisuj+8CHeR+6cnIp
whiPxgHZgfl69wt8uN79NXQW9CDzpmIpbDVeW/k4bOtybN7dao1wVPyltg0gsAkfU6S58ReSPBBD
nZFcqDGBaEAlT05LsVXzSKK8wLAR+8xQYCk2Y3UYemg/QoX8f+92cyx2FVRQ5LDs3yb+fco9VuBq
gMVb5S//aXLYVGJbWQJQGd6PIjb4Fuie9tLW0fewsLKTOfeq0bVwMLGmbaP4+CELHlkhUoW4N8qE
En8ea2nZWF3f01DuICDK2+EtyeR6ZN6iWny+ZZDuJ9z6kRIc6nmyOhXqkp90CLlYXVDvapFk05Eh
lUdzTEHi+F+mUUCLHL0jVkRsS+ZGdu8N4kDmodF+3iMfZk3QfxdTk/TA3GBPVnl9jWds3AiWCDhf
02J6SFdrFJPFZYzNK+yEFxvfAXBXynvUA8ApjclbIDGhnRQtVpdI8WTvSVntQ+iZP8bBeTXwwHnN
AttamVWtH6LUUSGulojxw95/6ItU2esO7i+Oj55eZtjK2Ta7X81g4lnfs2vBCDUJLnKgUfrmrLZr
2YFd7TuIOlc9spOwETFbyBBuQFdSjX9qzb4IveRfnQh/CtWl1qNgVQG8fTqFlKYQhO7TzeT2xRVo
Ig6fPKC/JUPCDE5ijXRpCs9+U2tot15mjecWPeKdgeyGhr1W6OMhFipT863s1hLxLEoUuIe0xBd0
RvVp0HLGfMIDToFpppuZ/q2ZlHPYxP4nrRHmxlJN1q+xVn0yXf9aZ3bxZXCsT5Oa5leUYrKr6rgs
FEoj2ciuHFCqeovgVIdUMDMUJ6WWTVmsMT6zWwYFoBU/tLj+XKU+ZBenRpoXqbG9OsXTma3hgBHT
kH0384M7xeWPtCsp2Xpa/JT4SolLiqg3HuXjlxDBICRDmFKP9sZotP4dKoeN3LjjHydPR16Cxx1m
ElPzbnXpVr4uCXG+qKxRr4VVoRSd+f0jQgy/mhyw0yENOugUf8U9RNVJJkUg/Eu2TYv75Pucsadc
kI84Rrex9QQdOdpEQxm+stRTl+gBp9tb163dRRLyn5DdSYtmsdpk2suuFSOH0tWqdyCZFr5aDdX+
UourkxwVjf9GQtp55FYqXtkGPxaD015uF6LsjI1MfJUnovv84PdN+tQiiXh7bqeAzvpY0R7kQ1vG
2j6ihljZp3tIxgHJ9SXZ5MYOdmz4ouZqVm24Aa75VWs64KOQZku8KqbvAIcneM91es5LfihlblCK
HDUY1XHt/RgpuepjDoSjNOrHlkzyF5FZuJNMZXv10fpemwpQW9vvs4NH8mJTaFmDzRA3DhXA6TKZ
kAWzffxC0WiGlu9Z0VU2XpvsVBA8j7eeqMnT2srOnpL4NsFVrGljRDjbOIj3BKggKVY8nGTj6w1y
ovJw9N66KVpPdeC/5r4THvoaUpkZT96r0EfE9DMnXOtz1+t9Z8HXy9vJUYyqfxSZ6T7KU62kg8JN
uozER3E1Eus2yXYL/VgYGD7Jc/LARhAtzYJZrGvlmyxNpt6sIG2MnrYeC6dcDdydHoyodvHqJB16
VCO01ZZyKPdy7UHON+RHkI4F1nRJCp+chdBZa91uHxnpk+zlVtCc/4yrej9arP2YqydJL+caoV7f
poFZ/e0aMi5Dgxj7I6mqT7maoibBZogqFhJwLRVlR0/F52FKbnH0vPWVnefVzpvjf86X8a7K85cq
YMthG/6h7VpQ5PORngIv1xO4OkpMsnwYlWmblxM3pr8XnRY6/8epLw8y5Dqud5Ff2crfN1T4dmVR
KhXllf7zf1zeyQG9sX4WtRayLvpjPXlfCrZxr5F7Rvqitt9ImvTvZMC7rY+M9MqZu6Hoz+RHWQgl
kX4Kako9Mm7EHl9srNKOQrWzl451fsV+I9AN5EhTuM+FCbskVZX3WFe+VH5nPeExFT8Kr2IjMMdt
l4UcW/OChJbXrZCytPe96vl7vnokuv/mbeDllSC7MTZbCXRlvaFcfB2z6ZnoIbkfRaRW66nXB6y7
iCH2hJ9g1NYrrexWQDP0C9LW1nOUOHhne1W54c9rPZM0Vw+ljfZnUCjms5zy9wkD4Ea2yhGARU9N
Xwa9Xk26I570uYcfUbzI0+glUvBVqWtn39kTabusGfzH1El9aEbpZbD0fE/Vf58lSXPAX+eB9UNz
Gmdwmmz0eeMVW86b3yMmKEPRvEEL58YmqbUA/xhToKGEp0wIF0xKMHrLDBPHveEPp1tX5grNGEm0
Ajk82asmnRuqi1spdcINiyD/WTYAHD8bg11CK/D85ylGGp3FO1blc7f1WbFATfxixg1u6UFRrFld
jRc5NxceptBTq9yuhrw2eWcnsuCSlsqzoXf68/R96FW7WihjjvyGKbo9skPW2kPdbmdGrxlolX+p
/qwBbzVvQYhytpPZP2yBvaQepWyvBf7tVmfaj6oW1U/46FRPGipeMpRh7XSbgd6a8ygH5bT5JNfX
9nA7ii17PABl0IHdo2PnYbUUmnhWKzXfsqDBc1GfYQ9y+Daz1KYJPU8D1/D7mXKSFQQ/4r7FZpC0
2rWqjafUNMe3SWWrT/qoW8sufIEvCTcv9Fyn2yytIafmNsDOBRvFuWFNw5dx6oDR/h3LgizcUSEt
oTE2JubJyfTQIQUfDRHL0r4WB3+wQyQN6MpmQpaBslKCLhbS0fltopYoYbiW4zGIFHshD+WZzfr/
OTuv5caVpUs/ESLgzS1J0YqkKIkyfYNoC6DgvXn6+VDs3dyn/zN/TMyFEKjMqqIRAVRlrlyL/Gax
bSAe2SZhVz8HZUj9rel0PwAKcaJ339REBQxQGfUZ2ZJ+H0CTs/Z7G6Bdp3whNdH90IW+92O0wRJV
3adB2gabtrNIoUdk+92sCo/E6lhQdTCiGb3aP+hVZlw7KhhSyvGfrEw1rgOteG5JX0/FjfSpc8/Z
V1SxdvP9z3HSp82I4D/jTPi6Z26AcFnHRb00hoyM2ui3OzDX/YbHQPGSGx4S5zO4x4Y8xSQmKOzm
oU0j81sPSmgxtikcClOVH/q4zOGPJsBXsjYrJuNbC5n0clCJZXRdFJ8AXeqQceHQUPewNXZMVc9F
U9WhsY+shh9o6fAonOdORH8eAiV6CzXCJnqv5VsNqu9HID0xi17T2osytfZ10v0+G+x86yt9uDXy
dIbBzF3uXnl2H4Zmlko9mS9OLNdRhTXsj8DRx00Rx8Nm8BL/Y4BZPczM9CuPqeZBRwRrb3N7fuVr
erK58cEn7qNfKqbuFW4goFpxq669UeleFREPRM7rbCm9nVpTj0g4wsgc5AxLF82y1oifLcprX6mT
JxCsmtPhPhPkd+o6nyem/4LytOpQ+XH7mHqesUSeRIEfZm7WDv/8+dC5tgHN93x66zifxYp40/gl
be795FmJhCjYM0rti+qN2379q5pjDlQ2/GDJ2yEf7SWvhe0EwEnb4rEeIhXeDeQKC2U4xZUzXDon
HS8ox7AkAiggTfJgDciEhXV7li0i2MPl5pUDwooVQgcX2n2OyuP2Db38/j5HZLrjwQurN2lKuZWc
tKIHJDSXAgPXdg7dXC7czId7E3WU90iFIyOQFcXSAcodUn9zrh6WbXmoYz+mWKlcygn+nvVfbREF
z6VuuhSkW+l21thZaY6ivpk6MAy70boNwjPaW6eVJdCbwdqXk5bsxjm4HugglcIsytdJhiJkCEUc
XIYI/IZ2llxFVuo7O0R1cOzV5NpZ0F8hAIdWpGyGVCnpXn6VrVIBy+qVVbOcvLg8VMIoD/LsflAi
lxSJbAtyWe6tZw170EE0s5xm0WoPttK+ovgLaQiM+NeoFvW+GqCtl01hWwnKN5m1KNV0uOYhVAy+
CTO/9DqD4j52Q5Kgs2711z5yrSOUEt+zuZUR7jgJMb5JX1MmxtmLiic5MA5842kM0NiZeyZmZF1K
R1lLX14UDmg+mAZmn4fY6kuT/ZSuwQxjpFAJPItoXIp4C7m9+Sr7ZWO7EBURUfnaTm+uSLO7q7Ct
4WiAQu/q9yPE+aQqwc7n1ykkPpl79Un6XAEoVhdDjOgNTi7zdJl6ldhLr4LcwspkRb2VzbwjTpAN
g7o2hUbev3APmV9Ex+I/D/Bjd2qvPUrz1FawEqEr8bubgHttD4XDqg0ivV7JPvAN0GdqpmmLlvLl
d1MOlH45WrQCEZ3QhNC1gJ+hsHt1z3KAmBOPbCA9VmI8Gi26SaiulqvGNzz+VbOxLxFcXdw6uRG4
YnUiuNjr0/F+mIZAPerCTPaupe+0uSWd0h6PxL+pA/eqTT+ZKDbM7kyjin1x70T8PHqoq3Ze0Ci/
ugJ0GylfcKu9Fq/ywU4e5SEMgEl3t2oleXTbBhKt2Z+W2XM0onH5rz7yFPZWSGj5snOkq+BshwxL
j4JiX5qifotKnu6DZwXEY2hWevk8xap4ki04nleT0Y0vrF7YauSPcVBC1VCVOdKuJMgheTLmO5Z5
CcsYHfEoDVbCE7DDsdTJUGTN83Vs8ptbpg6Z9kAlb3Zra5V3DlN3ekxN3bzIedyCB3hmPE3zfLmI
mpM1+gCweQlpovxo2kNv+0uabvYpgbMkNOulfBPS1rk5Zb0dEghhpyFq4fUmqybukfEU1OcA+dPY
9I1jM2+4qvkg7QoUFKGmGkfZ1UTS2JrVcm+2ezc56k9faUcBs3zUdH73LRonXyBSWyharn4M8KNt
h9Zr1oLaPmkPfHv6cKup2VpqCeukifQsC5UQHlMBQXpZmps27brnEemcZ9SuQrcxL9LCCkWHLAkV
SWfy/GQpMkjiFdeqd0rgdM8mIL4njf3/zQsgiFKcKEQfdZ4uTOOfMJqFKxt24Ld2KHdDluoXo01i
Cgttyji4UWhp5F7Dr9JYR277UnUOyRcGZAPhitxuDtJns94/e4iTSV9AuPao6zXEwE2kP7ud9RZM
1Q/dz7tXUQb2S2GvawX+riXTXRXPV47m7LMTRFvcOG+2smvnGtMGspKamwXedPK9xz/z6GMt5xEx
69U+onS41vSzMe+Mynm3VGTGiyZ6A5IkWoHaEAtC9+dBydkseZFfneb+0gnNmfWi1shv/Wd/4rf9
g3T6xlSdnNE8O2kIaClBbHZyB3dvF1a8KPrCfOYhZT5DVwD31Ojlu6YKredM04PzWERb6ZTdQm0w
kQUjHH8fZfUvOaVbFzlGL4wWie7RWt4HDVr17Pq6OMoxPozPCK3zwub8mn+9sGwGQjzGVXS17U47
V1aFfDEci2/QpfzyKmP6GUJdpRgJlddUHqOVOH02cJKBVjEAH/GYWZeVNR3i3CewprAJykFIXiJn
bJa941pvfpFug6yD/mFIX+r5UAU9FRgKCJkM4aAXFNXqkx5Zj7IlezhljdyPZzY7Ocrr4JJDIvSb
YzpWzrQ5W+a4bEFqOf2OauBiocdhfEKuXd+lTncGEQG5YCWPke8FR039lD1uJgoR45Nsl2SZQMap
B202Sbs9sTnJRDms1LztzrkBQa9I4vJzqo1qVarauK9rw3/vq1c31YvPCUWpbd+hpGtFcUkMMqFE
JJ5qbqEK2nleUTzDC188ox+hLsIpLHbSZkC2+0zpoEAA5pmytPzZJwgLugNmPOmTvQqIHihTKI9W
3xlnYz5YmdUte6sRa2mrtdg4QyZhnJ3QubBx0fd3U2m05inSLnrNumAhhxdAxbng0yVXNAUmPyY7
RmZnPiiuR6hLnuYdotmL3AxQmWB3tLx3qof2d3fyvRYr0H+a6MXsBjKzO9MX37lv/ET+mIznMM1s
+GHEFZx3LxT8ohviqv7XzHY2aG8qv6zOg11URV/Nto1F2qTWyxjG3sOkOPajMGptH8GnNMOqgwuU
C3v4jMFpWStjqJ1PqNXdNepEw0abmwrJO1iSrHfX8J2dgPr5IY9JskPXlyGZ7RtbK1HggQuyKwV3
1pM+ZOJ1IrsqzXUcioMSZgP62PQKDKRx0y41/9dBRhHDDzxVoLcIThda+M0OLX1VNI3B1TAG5yCb
+aeN4oN95aepgqrpUKd6Lkv/UZorjUrisUKSp0XN6SOL7WFRDL1NghnefTIxt9GDrhNGdNL2KXHT
/UAy5pNQDAwe4ITWSTEGn8YYPvk9mDyF2+iZMD4CybMdthttxYUxBzeD8LOc1r2wio8QkSgWGhNC
nTliSLAeaQ/gLR9VnwBKx47x2Gl6tIS1uv2sekJAY2eII8jZ+JXnwUGmuaso7NaT21gbmRyn2mvZ
k+V5a0C9H8YCFWPZzaAWhiqwKjubMHlcxtH6kNOW+cy6qQdAmeZXQYq69cvPOoGPyrEbAfU91m7y
+Yt6Yp91zR11Qk5rztBPhRKtLNABu3r8ZnUq5PKaMb6IODS2BbnJfBPqbrjNqABCX4E8Qtw23kZt
QpOyhqZrTk1HCcMg+gPBVQ2hrpstj45NAD/23LLMrluzHo53ij0qh6rI4dHqU+81KkflbHnJo2zF
hjm9zpwns8vt+vaQ52kzhy2oraFg7TGvyNNHLdV8PpTD/Lry8CN1ve9FZyk/kFdekqyA3r5hoeP2
1fgdnhFUK6PeeoM7JpoBRiXQ3KGD4XeoXiZlGKHSgoBSNjvqdJ88NUT8QGsIbxugNZEBZJdj+P6p
0F1Qa0CruJE/R0NPo09LFFUgOZA+JUQzKDRLShZxhnVMj1j7ARV8/BhTUrDmdUlqxQZCqh37i6lM
zXPRqtoNBKYP5a9MHVP4A0iqOSxwVxIcpiG3nbHpf9equtjCpwzmbTDszyon5FrXX7mKBwg0Ka7m
1vpL95Hr7twygcIFvqNVbYzcgWMYQLV/xJYp3wCQKdt05DQfbWdfzgdp/Jf/X6f38UbTdr/HS6Mc
fnNXDfGCMtMvbkvcaIAB+aujAgtx1FmB+uSWcEsA1A7PkaeEX/Ug0xdlZ3qvFYyhbDxj9Ux4XNt4
1I/CwFbVB0XUiBWodrKvUsu/QDnVbUIvZMU8NP5F2nqqIZb8lo11l6kEhpOO32EC/05WTOWmBfL8
MVb2VxeGpaeKEoaXLDU26JWU7FbhfIwnGyQy9z3EIAeCRKAY2kdfh/31CHc90ldhv7JQOSRIW/rP
DSCJrRrqKJaRSHkOe66hgnXT1Yg1NDSRQiC35lfvUzEMC91Gsciam4qHoLabR1cof4CYds6zNDfZ
4O3iIoUbl7XCO894BPd8o9tKL6IcvyhS9U7SKU2y2eT9waT+/ToM/bT1+th9MPtW+yQidmw733rR
My04OmH9Gg+us8jVTswgB14cgdN1myN+ps9NMHbVtvIzFOfmJoUJyl7xyYRDcBVdjagITlpIXF+x
PrM8fFet0Xqt60xfgxXLH2q+gFfDn5G0DrovXa1Yry7JiZNZiGvSI2CjQ/C5VirjsbWc9qWbEZ4Z
BDUAfEV8GGcMKGxSwW5KVJT+Zq/sh1bAsmIBeJGtHk5aZMeAXLqldwEkXOzB2dmwHvd8srEevmtt
yfYiS7/4pggfWNuzvNFd9dQWFmoBc48CVjklF98bolbL2iUf70+gOpzK0VeTB21T3ToLWD1Pdhk9
IuiWfThCC0GLxe3eQsL9ozfdZc9j6No6dnfqi5AcAl/EB+Sh/gMrUX1jVGO1CAPiI5B+BYtJA+KS
dyE6ZfzMIx1iCseEj1eA7NwPBY8Zrn/rVQ8QVDDKoriYSSi2qYHmjNdrvw9qUj5bcHLs7vYG5GVi
Ds1uzHqdCoRh+FSm/NyCcf7lpzESkGryPYP6m808YCdqEON117JPVAe1P9gTL6zqqf3cFCiL6RC3
fHMKfS10a/xlBP5+JBrzpdbzaqmOgfdoWQJljLhqFyrFxm+RkYk91DxoXs3NKkQxF8wKWbq5qcfw
U4Spb63Bp1VvJG7zlaM57nacvbZOwMg2S4I7s5fFEFW8Df8JheAE1Lwa/GdFfJEzFTP/c173r8B0
xtfRQFNkHoOmN5IJs8BBOwxfAXS1v3x3Z6pN/ZNkMHrdsVZcbcppHurRzI6pRnDfCtNsMxLnvajA
JZdjaOVfY7faUqPX/EpLa9cTaPkiwgD23KiaLrEeUeKsIAmYof57NNU4h+6i1a/GnKp1Kd38abdL
1n/NL24BP1I7Vt+aJHEAE3g5vzgqxBGT8VHcZUVkeSCAdeGsLcSFZhh/t1eyV0CjWrQrHTiFYaup
iWmNDjy/Arm6gzxI171p69FMJw9v2b/GZAlVFVrpKVseH/mpmg/QJycr1Oy6FZyT+Yn4EhA26dZq
BE/vnog9HSt2+kgvVS1Xj51EM+xyl2fx7WDlKB65fbMu+wS86uzoSx9gRlbrnxBm+btWNishXFgI
AazOXVRrmgmp/Y7kixYdyIhXiLTNp2OgzadTVm9yv0MWbvYgIBcdus4vw7U8/Vf/0D2PRFEunlmv
I6Ij75NqZEdyikDK5mbUBPXWMLg5aH4XvKstAp8ETaat9PKkLhdT3vZwn+MlqQ5zl6K+WLD+vsxT
Do2mvMkpoxYxFNmUU/Zkv1ayGbC8uU0pm3AlbCwTVnGuQXVfN0SrAsqxIClT0Tb5Y5NnveNPe6uv
hvTmkca/+vw3GwuWbe01RzI8JqX116ZIKY82OvepDRwkKqnlSuwcxaA/dnMY9EWagJmQPdjfuk/J
jEpsiMSSofpnqF7x1eh2h6bw3GXYmwZJWe7P8QbBG/dYzWeaK36fSRtbpd/ev/r9Ny+gBPc2X54E
Rx821zjWnX0zUE8IExEVsq5nmuZSnprmxKpDnt46yL4k8/RF6Hb1bai0VXK8PP3XINIlcEhrFnIG
oZNSKKBU26gDqJsmqI9OaRBQs6GxrKyA6ZSZR/Lxj2NEMPdEMflSdrvbvRiOWe4XwO0JVbsL6W5M
/QiquD/c+ylCj/Z1NH4MluXsGt9T106tDnsUHod9Z5kZVGlze3ITROPV3Dcf7n6zyPDLrtJ4639r
62aggwsEBArr00Ko58zNpq9BDiO8mmTNPoyi/kXXmg9p95H0tsZxqHUK1VnmJUgtXNJaU54yFwY1
fuzNqqpthWVHaNRbUo8I8wQDpLNT2dgHUJa33nIIi0vvHBevskHuj1G9paw9UlxHaZMHIwFbDISX
u4qKEGTn1nPwdK6SXfR1ZhLkiT2urEzZd31MaWowXn0jbS6FqpeXpIjfzKIYP2AQgJ1wXYaFem2u
le9019rvDM519GSuEuv8+9w2IJ5Mg+lMmba7FHaur3sDOYyggzYJyNLPykCxSY+S4TWqQGiGKrun
SPjDK0vdYNuyAl9Jr1LnybGevG/SmZSGxhLpAC4haZfRVK01IzgbYwei0Sy9ozykLUnuheWPzaZT
PDQZZPvul2dO2W5VM9H3bRur7aZR0J4tMqKrnii6g9URq1j4vtKidUnbmQ/y7C+bm+iQXxGZZCFm
QKihm+B9XCRgkaUOzlC9/z5YDnTBg5gQ2PtPBwUDsD6Vrrq4O4jvBWdEgMSR38vyL7uc0w/zlxHm
ip1sDbbek1UjkDzXBskan0nr851l5tRq/VP2I+0WmzRK0e6FRPTZGfS7m25nLtVD9+mkTc75p680
/TW7HgaoKpf11hymWKGaGeoKy2+RmU5FQSVCO5KmQ51j17nxfEpbnmUwpS6MJHrUw4K7j+MbJwit
zBOS7gGMOuNK65TiZI8+RMRalGkroYgM0P3sNVk/9J23qCd+KGCV+XTVGL2POj+jzOzSB9nMfAth
TwEiDdyweDc0gV4S0CbpjK1nrhLnSh//iQTjU6kp0TtYRm9vd9AZyk4ByibcrkoddAPzc1knS/CQ
9UF2HkL/WJGOvrho/16pFgXRxhx1alXQ0trR7U3pJns55csN+lBkn2Vsx08S0sAapb5goYIneboj
HcCg/2XJtU+Bbt0TYOH6hpf4v89ze53a+rjP0SOR4FOuvG+zEUwBgebwUKn+aC8B0AMNmw9UNjar
bEq4T2RFS7mi0orHlILVR3nWSOM0od0b62iN3TpJf1Trze/+t15yQIwGyBLiL6C5f00i3bdBwgnj
x3afsyM6xF5bb7rWeyXAqxxCc0DrVp5GfRZQYYVx5ILkpkFRA2g/pwNjR6Ejv4PIJxoifJQTiI4s
ckRsvR+N64vVHEZEo3FOOspM5H9PSkoXgICSuhsOaIKvm77K9qaHPm1JgWqpz2jSiv35jZTs1v7j
rlUUuk5/mkMET/VCMpVpsAHVqyQeln1pxYdBE02wufOaNcZ4ewFhkWU5/WneZoDPZ4A8Ju0p6pz6
i/ZpW5ZxkQdk49qjQPd0TELuXl1YK7vIqVL+d61xyerEvMRlQMWI4quz2thvm8c9eFXHDonXeSrp
yJ3KX4w6Gca7TVXtDy+emoOcSdq5r65q8OOUETHS0HLxpDiIYM9zS1Plmhnp2fZZjhEOBbddo+8i
9lgU7xfDo9Fwv+p8r2OFijhTBmFHywv3gqNaWSS75g6jH6yUQgz7YB5YyE7y1A9IPGrCrR/uC7Fq
XsXdm/8PC7b/vUsd180CQFe7Hjo2PhP4hqANqrMPnBm24flg90/BaA37lse8BTANW5k7b0RgzZ1s
OXFVnTNDK8+OV/4YkK7Y3U2yx6gj0d3C6IusPFTEcVcoR1hWI6THu/E9mSinHFq/eR761H5ICsU/
ek2nbU2kTPc6BM6PtTsFGyNvqifFtPqVSKP0ijoym+bOct+SdugOSotiz4IEiQtMk0OQDshElwct
i7xH3Q9wtp352yl76PooHk09XKhsjNXEEk/5nFgUkXBOiOY+yJY8KNwF9onR/OjGIBZLxDn7TeGV
NRULvr2q7cTc1wHF5kEUKhtznNzXDpX6tcj0Q2OBKSSl/eRFJ8eyYsgQOcQ8jS8N1L2p6zRn2brZ
A2/PXlB5JAExzbV29Rffjqy97KEmSXJxIV9ekLq2tqYTqMGSAg0gCXUVbu6zqylEoH1G4vxuy+tE
eZiMJF3JaeSEbdmOG9LqfKL5TVnzYUCqfleEYY7s0vwWPNVgbWBrrwj1jcHShpniGDbd5v6eW9tA
hJLw6X9+un4YIZBJAc3Pb1t2h4f99unupj+f8P4OhOmSEhGBvb29ZMZ2A6AKy4f7awrHgTMzIwN3
f9UuUvwHSuF+f0I5YRVlvz/h7duKQheq3/nT3ebWrYD1Dp9O9pbzy09YQyN2f5P9/AnT5vb/u30t
fUEReDz8/nRytOpYeyVwQUXNX4QcnafZF6FX1v4+vUMaEdVNRayA4ZUv4I7mele1OBZ26z6TKnup
dcf7pPgGxrnMB2Cp+eV7riFEZSvpKdc988GbkBJonPzMjcl6yXQicuHkc5eJYrKeiak/KprxVTrl
oQSMYVjeeOtfdRTNNwRA1zIf2ouwfXSL+Me9v6cRP+SZz4LTVVetobDWK2ea9nQYVrVwtecwyPVn
eKAe3aFRjmJujaXT70PBVyudspvtQ1nPajuEFZIufhNCR+FCeTzPIQ96UwwPaeegJ/vH5sf12kMe
53x7lVHUxPx9fSFfRnZrzAhVELtI97I5aGN9Atx8a8lRQwOdUWmXkHP+eb+h3oM+0NwnaRIQPmwh
k8iX9/cLZ/ivXE2oRp0HJY1A7kqvb+9UmuB2Jw46xCHZPj6QtBmfcdC1t68EsH+xUVE8E4PxZfCO
hp9lp1rRKGAdg+gsz6wkpXSqr4qtbDpWApN7qYNAiMxGrP7q7cXqsKuodrxPIHvIA6+AiurvV7ib
7RjVNO/PK9wdCAj9fpWcIhT441kPqR0cyWqYPgBlJrTNomOtW8osZRzEO5bzkFlP3nAg6+ySbq/K
k+chlTCoYXMxQBesyOfYr0qIflRnZMOHVfeIyw3G+E3kzbFyO/+Xh+qyloWocikdWWWWZsEicXXW
J2r43UETr3EC5SNMPRe+rDa76tT1oMHmmRdKl9iaGoZ64u1qGzvsnIOjdO7Oy9xqNyj8co3ckTIs
rLw0/zsX1/gIVKtoF7U8aiz5G6NLd9IzGN5ccZSRS17oXTo+3qyO4S0GHgQPICoy/gUN/+VsGdUN
8X5FS9atxvJkWWZzOlu7ZHFtPpfwD22iuthFlRYRM/WCs+qBBwFfrEDH2CXLWE+b41Tb6rNQ66u0
u0FsrMRUNXturdqbjvZFVjjKJ3hWbe3pvk0imeFDf8z1Fgra3gx3XBragzSzQzz0iDq9ios1hS5l
YHaCXKrnUWe5ZplIEJKMb3JAeDU51HXRUKM8n046rBWuhTqZFuTEF8NV5HbFwzRm6dWzSZ+1A+II
aGQm10JBVsHOwXfIZtdSciVy9ZdsTUrjwpDuHeVIOF+sZ1jSlzAF8yyeDy6SXIHTvMpGHxcbmNub
ixybiulqBpF6ki0+Cby8figeZdekBwTYEqrfET5QXlP2nzsuhUJdmEUdEavnYAxatFRR9XqYoui3
bUqp54LhugYobBH2kx3FoP/jnjva7VTs/TEHavzHXlhzoKFTY26k01uM2gqw6jJ575RRh/6fJ79s
GgUxT0OYwT4ApPXOGuBNtUrxRLn69NZaK9lJy7zkbBQdv2NmcHVBPZOtsRKYhySuRTpf8UEJzN5R
4+bYO5N7lN6J/Dc4pOA6gq66WEZzqpokfTc1NzpMTVQRjmdQ3k352gZjsZaDrEJVQPlGbB5QWDnA
3u+vg7liUh6E1OXxojQ9JLNkjzQaYAmJjkIFMwVV9SIIa41xq1/a2KjgHo7ih5xveC2d/ej6Z/KM
t5Y0VW0fLLNk5BKah3uktA9aY5HxGgoSkNCCXpU2EGwTmIlAsLcTFBeAYP6lWfU3mB2A/URzmbjp
FE+xWVob25/mmrkBEkCFR7bX2vVLo5veAmrv4mvtUD6lzWl0rUUsCujSd9svi0Wc5uq1CG1SLaau
E8g2vW0PQ9TOU6YZT1JEDzCr5tc6YWvGj7L/TnxtdZupzOJd0Xfm19ikUsGmMPylbYh6NUmUHg01
J3MXD8E2Uh3/HDpGvnK1OH2PbOVH6jjWz2S43OZB9OqiILXy2Vp9A/iqUy4erA8rf5pQaRqS64Ss
1WuEHsRrV6MEFTvZszSJ2pwWVG2ArJ6dZZuW65xw+oP0cm+MHzuzByI6ewvYhV+bw30u8nFzVCtu
HqXf8dL0oXX4kSmfmdd2r2OXrkrojN/R0tKAX0TGQjbRBnXWdtiWEFk39Ts7MaSc4oHyibmzkfpr
Eh/di+an1TOlVTfzYKfhIctndPTcK8m55igfGTaj2lqHXmkQ+7aUHh1IBPTUOuyXpj0NR2mTB6AI
wzGZD5No7BWSTnSZR/QQ2Y5gV/HItq5CWHp3S5v0QgcHeiqzD2qdiGXbT/6ptgPn2OQOcqjG5H4l
BLcPBn96KyYEHHK/LjfUZEYfgTmhLZG4XxUKmleZPqG102niKSN9Q1mv7nzNxPiuIT4RkNlYhH7W
g2vso6f7wWn8Y81C50AxY+kiCOvFu0mxw4XskkTO785BBAexqWbH2Ka0aWETqluUVlNz/cs2u4t1
mfL1RFY2PtUQmu2nHiiPrA5Aufp7NcGsJCsHGlpAekLYnKgqQC3xu2q30UlWB8y+Zu75/zFOzmJa
w87VquisTpQKKDWJeN+KvefQ6r1ntwY+4toXaRlVgj7Q5DQr6ZM2223Wg4cQvGwlVhxv6x7mshAR
uGxp+/UTpLXDUcyT5b7uridUpCLdsp9DNFYgvU/ZmBiNjcL55F4SB5gLPmmpbUtByjfzV0lew9oo
YvFgUABy1EBlu1UllgIR3Dctz36fSRtlVu3LOBRLMBTRF6//Zdh59eEUdrZzKHB7kGY/iA6e05ok
e7lbIR0DlUHaR1/EpH6nZL+7hHGbn0ZjdBayf50ZUEXkTn/yDDW9+Lr5U9otr/BZB5Q2tDVcZ55b
Pko799YG7sy03QkrDT6ESXJ+fjtKr6DSCAXbRjZ5d9afd9f37vCQz+8ChplD2Tq/313HUmrZ6/66
hkpFlH3+s3TQc1XaHDF3ZODteFCPfuOVhzKH7LHvo/g6dUAUiNPkP6kGX8bNYJ5bQ09XrWn4UF0G
iIDMZ/dD2irjxu7iR89u/22XfU3VfAtMN7x2nXnQElv/8AeEW8MsDo+l1lIer/r5g576zvugJ2c/
crUfwsifQcWl70bAx+qrXDkIY+qPsFNQOWqG9SdY+V3AMvqH5hdfkOYyr2qlZGu3IPhuRI166oMp
mkkz/S+xEjzIrtAhoejkFfVrTvX3ujPbYK9Syn6GPWpY6trIRTyaHVTcow+qbTKdnSG8LRuMWJIF
vU8oyC/6aUy+WEX0rUhr/xuRhFMOQcfPUp8eVG774cLrjpCe5GLR2tDfUDGyoPRjbeZp9dML1SfE
1NpvRhf9nLrQ2iq2169VlEdefMB7efECXUT+0lUlG9DR19bS1k1mdaZwbJvlfX7rAV0hu+fEJIyB
wtyYR89hJrxzEVmgmOczKvHrVZvk0UODfnT6EMIwxn/AO1Q6SWker+wbrTJ+vnkbn7ok4TbRQ+xA
XkS6u2Wef4bcbHyrtyFy/lDLtQcxRM0aSVZlIZREOfturx+SEaBcHOTV1068gT92viVV6y+h3taO
/MPsownt8LKaHe34PaUO+auwe/EQVOwD7BGISqH20KvFwvk2mQUVGW34UfRxt45coe6UwlKfXREi
GTX3GDr71aAG8xplZrCFH9QFvGdX1zbVXmQHKImQghUlkLO6rja6Eul8BeSLgGICr6s/HDDZWyVJ
UdNGCMZp4/AN/nt9l5he/+AOqvXFHttV5GTju18N5tbV0Q2R9kr91gxR8tki57ZpgR9tNC+yvyRp
an0xXCIKQ6I6m7Ltk88x+SZ9MTXOa7bVxhbJlukd9eOVtGsWG1VRpzoxryF8I6C8lS9BfMdZRUq0
MexEWVZWiNQZe4mDPCvm5t0mHWZY/Y8uvemZ1FO05uqvsQNI+z2s7ihaQvEnD5UAp1xGhfEvW5b2
+Zk3ITZkCtAi+tM5mR2w9buwTls//rLrDSW3YdAc/7L7QZ4dWxD/XWyPy5qq5WXf9++ZVVeXcq5c
dOHwOfwxUfVeXxCnuZnIslUEkaiKVdjWhuaorQoU9S5BbhkPjTlAeNJ53rowzOLosdPbUhU7HNSG
/ydpcX8X2F5xQAa729awfB4tH0adJi7IYCio+MVwIT+FooYTwK+Cl1TrYIgVLEaFrp6AAeTnyjbU
ta11/iLLLJ+N9e27UMctHAnsTG07O0ubPPMTz9pTGXSSLcMTAVRG6f9h7byW5MaVbv1EjKA3t+V9
VXtpbhjSSKL3nk//f0RJYk/HzN6z45wbBIFMgKVWFQlkrlzLL84VCakg7tLrfSwsEyQEEzle+cMg
P1EM7h3qsQTA6upDwVnPXwKA7h6E1YjrYmUFyIOKrhbZ3Skfsq9ZmchPlV42F8gWTzFq3a+1GgZk
dI1oJ7q6rnSLNA/duzXoxq3uRO4j2VPvuVablfCyR/Yvpc4+XqZaEeAXXDODMZIn7Nzw5Jd6/Rro
5TIaNOiYLSKFo942a9Ft6ugbtfHDzU7a6CHl7GnUMSBRR9fWuVnU8F4yKUGtKiNjspMz9F0t06ge
S5sosB4H50ZG/DCqjeDc8vIXNtF4XV2uG9Uv16apjDFA6OamG6a89UCQ7NPATa6iUfQiWsmFiaCd
lqX3saAeE6qVPB8VUNTkhZ8YE1dUcJY7uSHBOY+5ku+uYHtRFiAP83Hdxj25kYmDJ3Ga5BBS1LSN
6d+YB51d2zQ8oJwXR9XcH0F84IVhfw8L94fa9PJrUkojsKTKv9ZZZe/gRw/gWjT1S6dQv5trefGq
hHlAfqNov4PlNTTN+aGV4XP4nJayzhtqMO9NnVgw1LXJQxFlSJr+dbydjB/GiG2gP4Kat+H/KAyv
Ui8OeGZKMuRxrQMsOGejpoCNDL8jSTTA6jIMR3E1N5ahJFslaqiiRt7NmRqffQhVj9NlqJXPrUqG
eBZ6E+OqRJ2+GLs7//YT1tm5L5ViHcu6u5OoRtsitjqANjKDN1WRJLgDZWMfVl7w5kfJl8B0qisv
7uBNn7LgcfXquVZPaDh5ElPGolIPpAy7pXCKOcGC/KLagygs75SB18bYUVlk9Jb2Yoa6skrQZr/G
ihrvFLlIwC9o5qkI43jjl73yaFEktuwoJ/ncjdYjQfYJyM/2i6TVwqWSPXDZhvi6VqKZXdWPesUb
JCkU+aTAVXtIbcnbjYU8XnM/HVYDQqavXccpOf/EMyc56UZOCiCsugUBLjlaAW+NT95USuU0lEIu
RF80QPJCEA7NiEZj9Msi1hDuwuc+R/RVCcbWrv08VHry4E/U10rfZac+LaBiYyichkAgGOewq7di
SDSdrjZXYgULMWceF1fqxIl9H8Pj7vp7fajBtvcF5YQ4XRJVV9tPs5Pwl8dA2rjGWAHE0pytQWDr
OBZhcaizziEE3/hnu9K0Dfi26IaSlb3i4DI8ZYNRkzDWiumdmyNVpHkru6HuTI905QhjCyQGycQW
opR1tBGDaLbbxf3S9mBodommDUd5UIGgKZynM6+pntouBgmuuwSrEznZyk0HMWKf6/shKYt9OkUm
QxgZN6NTxrdcEqFs1XvW5SxZmnJVfEJH2IcnlNBiCzEp1ZwpW+Vh606HqAXAwnXbFVCNuZm1texh
YUyAj7aQggMHcPTepq7lN+6CegnpFMZJ+/rbrbFAF9o9FTOZr/10cyvTRbQMN4fVxLhYzZzcwLW8
d2MXYoITGONTVNflVoptkvvRoD4Fplk++DzBzdo3iqWrUhTQwkhwKJ1YfbLMVN1lnkEl/+RsI/Xy
lFLaM7nqeZItFbBuO+GqyHV8aCTg2qKrWzWCl06h7jqLlBC0QfJT4sOsaThG9Jp7nHqaUTU/1SGb
Yf77lS/RCJWEXyvfpLRlzxVDtE2sYmET5goXXrnlmIHoKniadRUlxYMkVfqyaig1L8MWjqYmIXRI
EuALReTnzG+IW4T2zisz+wf5uRe3D4vPeWLkS0sq9EcNlNymhkf1bIaRtm+GRNshmtZexIpQ/aSQ
crmwZre9/6XM2J3y7ppix/cViwT0zrSi3jr5cphICnVgUXtxxvm7U9CHMTJixcFPCG2Pxs6nSDHM
9D5Fb2ZI1gn8Q7B0S1qePAR1nr0UTfGSdZp6Gdw2feFTZoAbDSIyk3GUMqjubK08CKvVVCH8nUa7
E1ayHgXsTq6JPidzCcMam4pYd181FzA0Bfh3Lf5sB/LJmDRITIvjiec6n1LdnOhGg+bihBXAzFZx
OZ7XFIRFRbuoNKv+Pm5cT8q/l3HcAxCBEkvOu8+UdjgnVyp/NnVTDes4i7XFB8OHrllWnLYojhTj
Y5DBHeIgIZiMunPya8LQkK9zaA0NTvhF0H9jRwYhc9/9gPnwFUFx/5OTwBNMXVF3DePe2FXU5VDr
YufXhITwCpptc2vqg7Pk9caffWoaCgyOpmLDI9dryIuLwQxVVISlh4jMtOHy/hqDRaB7SCJXlfvs
et30Q1FrhBnpJq1TrsvGQPJickYlwNyOmg7dxtT1GwceZ8SQ70tZudNcfKl5EVNHTsWPEB4trcnV
rJtuydYn2MScJ6iL9MZolcccPDNN6rW3JuHxU604N/T+Akhyj/JDAOmAscqjofsu58pTSpbxi9ua
1UK1TOcVPa9hieZu8iQ3crCGeProJBY8gf4AZ2s4ZvseJA7MJ4qULeuyPbDVsMGzY1UsPd5Khh2v
sshNn5KpGcgskGl4ECOy650ca9zLmM6+bzpnVcmMEd1uyqdl001WQIQ6eSXs5UBEOGvhK64a9xwS
l18Wem8vUl9+jiyqr0woGbYD6aeN6ablUjALCeKgcCqArbN8ko4H1iqPFYqIsfpq6fzz7Ei9ip5M
CB3k9TOaqtVNgXP4UGZpufJSy/g8tNk3KzGSh9yppAv00CS9jY7fEToPUzTygWxy9TXxm28Gf7PP
vFwatC+BBYRaEyxhbL6hNt9dMoqY1oFtgyR2LCQzla7alx7l1i58kwPaOcjtyOOJX8sfysgDEh0Q
9N/q1tuYDghL+N6Cbw7/MVopKbtICaUdAcCvQwmxeaJDQF7Ah/6zlgWGyFTNrTd0RN0tUifp1izy
5sE383PsDiqiXBpH/zL5U65hdiHo7N+ssHjoJD/c931gHiHxhhFyaoz46uVfssKvvYXXUS+aBe2P
Tt3Imrztg8L55Gdut641uTzaHCCuHh9xGTZssjQYHDaobuvXcmy8ZUcskmqhIoQp2vGjRd1EFmWf
8lVTmvGLMkmsQp6SLlwrz/lGDZtMtt98uHa/2nYAirmj4IwXSrg1S5hRXNno3hwTuFap++2fnjFs
S68gcddoz22qO1TpSQ+eme5qHbKFwYJ0ZIjUZV0jMt0lvr2N4CQ/Zn3V70xbOrhjlq6VwTmOcdUu
ZIIeBGKaftMGmrnJ3OaTb6U1Cu92sKjSIfgKL9PNNgrre86PBypnNGChQd84Ul0foH49ONQ3X3CY
xMypULikA7j0CBhI7/nhg2ggKFOOUgQr/TQUSRK0YoltrMntKOfOGpSz3OWfeju/FWZKND4rnykf
j68QO8svmaS8wlJoXdQwr86DUd66EChPnoThMXC+h3KTnmRIJ5ywH/aeBQMK8P5MP0kXt6FS0TeT
zx2ojC3YdKiZpq40mNcpsvVoqm13acyawnUJUJsuhcGqlBv/qDrNWakbG876CXE4ARN9hyu2CN+i
3AcjNUBfIMZFQzEWeHrhIvqOX/3Bpj+FRXt46dEWuhZx+FIrWXUh0MovaezI8HVV+yrbabigyCLZ
lkH7zSYT8oBMsHbue4vSRt0Pluw2shNXD8IIaXz3gC4CcOUx+kpYH49OMYa9E0T54t4PVKtfDJUa
A6pL23Xe28VroYXNGlHIfCu6pmby+nEU+GW9kfo3Jx+WXU0ZKFE2LT3eLy1OrUdXp9JvOYEqjpGn
P5IKlpZ+hwih7xzSargVQ2hc7QRUa1evdUf7xrmuWMhh/bXTjfY21glppwyazzL4PJb8DkNJXQ5N
WP3o9KfOtmD5iXznVJBmWsBC1a76iOKZJkSKPJAad4dQHAEnfs63BCbPWzpdkYa+JWpcUMTJkDC2
GYVSXcezUnRlVU8uklJ+jUD1ZOh+PZeR3PIOghZKdK3AG8+DTbCM99wzmM/uMWmyJWUQ5nOeycki
ACZA4rx/r602Tt040njr+uaXv5NWEx7C4PB62GsDd/+t4GbBlD0E8Y/Cze1DX8D9aDfo21B1k+wC
nQor6jOpTC7hJuPIPWy0XCuuo11aFFvKDTEc7+bURbbL2KofU5u8nM/Pf8c7hORcBpUChIfjFVLm
bO0GgfzYjJGFylAnP+fxQ1myAZ3keh/aNgx3rY4ifOg59XUIpuSLE5efVTc9ywW/9CjuUVsHzkSU
S1uaFpLrWmPou8Yd5R1YaZTMMzVeK4ZV7BWT1QB3T6+MriAzzb6UguW1KpfmdztPnpQBmaAqk2Vk
a6R1Z4T5D055F59n4Wev5RN2fpRB0RQ0u3KoLzY/pW2k2t22N+zhJlu2t4IDWn2TSVCqZhL+SM0z
mSyg4/yYb2ZfW58tH57TolWqRxJMzaaI6wysSwk2mjAWe67qllV6s0wrK/paZP3Sz8r4u+yXiCCk
QfxiAg3ctLCbHMdRg6XFAMvrO51CTn84q7VuP9uOo/DI3hDlKr4EvkF5py0XB1fvLPCE3XfFi3hQ
2hZQfKMyAcI34REq4nBN5Ga4JI6ZL1rD+BoqufdMKeKwUyBO3UJ66rxwRocqMvX+hMYCAGGaDI9D
oneU/ZTypkzb5g1e1IPwCMx6pGqN+JzaVdm26audbHnxHk4Ic6+QfzjxfxmR+qvNK9QTziqAyH/d
9ATdBzUYTilh30UfOO6zoeuEg8r+MGFPOg2G4KIHLdjX8TkAqEdFTVmvSwOZao+/5cpE/3LPy0V6
bcLRX9itTfp7slaNjeKMoT/LMkyjJB7YFNW8SEsgFZredvumIXo92kr62Ymt7x1I01vhhPot0/xv
iLWnFEA7ixwc9ZI6PhgWHNncIyI1bPs2Sh89dYpcZ031pwl5VhI0yndOOd8LObBeCqif1ooSfbaH
Ml+R93RuydSAWYZJldzRzjUlVYLfo1JWYwlmyXdL5yYcHccEmh+SxJ7Hcqk3if7yYJlWEW4xcaWb
fV/7vlhsIq7TXPu2I9gsef7azvL0LHkVAgRjDPFTq8UnUBd/WAAmz4FmrDO/eoKCOliqo3oaK+eo
J8RxLcdWzjmi7stx8JWVUdf9zokrdY8OyXDNpybYpQMhF1AGwS73nGClm436Zg7w6Zd9/4NiuNHv
OLFDa/VSEm9fVLWTrTsIknhcxt54IIOw9HXJQCgq13byAIgtLkyFWI1n7dxISpd85fm9KvEn31Gh
gbERgdHkfDiNFKsuE410dGhq/aozIiL08mBRUtc07SKqmyfIgpKdGJsbqsJ+uVS22q07q9MW7EbO
OqmCN7vqCMNYevA6sVGu2sTQbpHjOxuf4mw3MbZkpMYTBUbpzjNQvOnUAsafoD53pZY8wajAvhqV
PbBXer8XY0oC9AV2WeCgkn3jKGB9V1TCUOMkR2Y/ehq7ZNQmvsiSNBx8PRsP4LH567hkMAKK+k8N
2CM2gtEnqSLt0FGEu24hYN4lRW8/yMh7ypbacuhBaZ66V2KlAWccP2iWsZcEJzDD6T4YCVjYwDxW
hTWqK813XMhdukePaLhjmKTwx1AyzzUIRZd6tQcp87IH9tJTtTOyEaPJrskDvftiIgSAHLnPJi+u
yxdUvgiiR/oz3x8TjM4Shvf0ZjeTrnDzYlGMfCPymdybgrz0qoAhbD1MXsIQFpV7qfM/RQehU3lN
wjRaWVY53mCYchaaUvdkWbTxdh+TDXOrxrYO/hUXYeC0oF8NIJLTSN6F0VI2EHCvpaY89Y5VnJom
/nkVQ7UAQzc0jJBeA1IWPvdLnkR8r2K53cS8Cc+lgbqvJBv5NlEcl6pKGr4Gzr6pLeL36Xg2SpMX
QBI+1IUU8fPnscgO1kLpFYZuhE0oISkN60GM1XZGoLGCtjS0VY5JlUuSjqguqL/tKKfpKiuGSwMd
0E2G2WCpub734POpt4TmYrKFHaz53nizAROd+NFVnbKCV1DnNe3qRydXk20d6p9bv43OfvuNIHh5
iZsh3zi2C1tMgAJR5UK6Ka7gVIYmR1zOTW1d+qIfCJ0iP9KbsonQhAVftRR/dmFF+cNA3mJh6FL9
yvNeWdah6z0VdolSW1i6V1PmSxFEkPYE0dFs0OZVG4NXy9QVTQepB1WQTtZnC2FSe+LWabeSuli9
adVjoE/kTLIZI8/DH/jO3SQTjttTFUb6YqQghFOvOoX6EHATBEuiKXyFbYFvNhvFk7U7gVNZN4iR
9ir8QhOFk/Dr0LWCL9o8RRk8AnnoxavGUvRDHVCv7wDmelZ8s3rkOL2Q+yR7hvlxDUxSepg26m5T
KW9a7BSnMgnce9fIk2QZDl24gcAFjZW07aU14qXSNgam+1jp2Z+UToARS7vuwG8tWHRkqh6MLAIv
58Tj1nBcAFel9OqjbfXYDclSb8rq2RuG8jlL7FsOmfAl96Ty2dE6Y9kOQ8MTlq5tK+6WFEW4cmv3
YmR5d27zwb2kiK3Dzxm+eUlY7gPZzync8KI3MyI2SRwy2AlrRB01GHlSZcLqSghXpZH0JNu6/Mj7
YyeGe6tNT7GfgWzioAlAcvQhbyCDaWhVvKIewnwx4ggCbxXucCqqzJekIvYN0Exe2VPXGGRlm2e8
3qXIMl4SqpSAhCrxWsxVndbbwvDdrO9zG5DDvO01GH5xZodXbbLR9eBJY6mo7QNI26n/El0Vkco1
zPzyRjinHZh0HdrRu1X2opTQjZ9v73P73l1B+CNvhbNGMcWq9G33bo3NqllZlNnvhLMcdICe2ikN
K+47+tJSr+toC250Z1hOe229wdokwZif7OiYEaF7Ru2rVeTueaqkeU7K/pX8nHPOYBbYwfAAu77W
d9emjveUtDtHS5NgYxFjtfKlGKnMug+1WhdddJAKrpyrAdSlqX4kO3KwO9SmhX9aBvGK83OAfDnq
JlbascULyBPLYYyCHbmLROn/THOj/ZLnvopMuGZcqUsPdwG8UTXpsFtjRC+NjFSY6aTqgZh6uwyd
3nsrCR1vNHgONsKqVMh+1EWMushkzXQgfVXW3rzA1l6bL1WReDvVzyAt7wjbhYlZriqpKLcgl3lv
2d44HBxkKox1aFi/LuPpUleSQl2+c3h3qSdKvommai/PeHSHzns1+edRtDysJGiAXjW+bQ9ujBDR
1JOMTr+G3vAoeuGYZpcCdJ7ogbEyThoKPYtgolcfS0ie7L6H73xaFYFObTOxa61CU9Kugyv/bHRp
b0mUHM7DbPjzQ+wCppyc5vFYh3PRHwJz+cGQeaG8KNxk2M7OwoV4BGcdE67537dzWw6MRqkoLwgT
bKjvHj7bo+muxtrpToOSymdZJdzVqAAHQ87I/gDZRDApCommmGSFxFWsGRMPBsKwo4WikBhTfl/F
2ZRkbpGn/WAQzsIKay+iH9PKYhqavx48ChBZrEdA1PdVK2LLwJ5ISjULkMyraBjTQ1YFPxtqA9MD
ke/0IK5mw+w3Gz74/QuXeXngZhDei/XneaI7+8x3+hcuH5aa5/7jp/zHu82fYHb5sHzlSb8+/j/e
aV5mdvmwzOzyv/09/nGZ/3wnMU38PZR2QN/RDx7F0Pwx5u4/3uIfXWbDhz/5/77U/M/4sNTffdIP
Ln93tw9j/x8/6T8u9Z8/qe35JbtDLUO0d2BrF0w/Q9H8h/47U1T5zErJEd5n3fuNHmXv+/cJ76b9
7R3EoFjqvsp/85/vOn9quUOFZj1b3q/039b7b/fnMMPRu9NDdufzHe+rfvw7vB/9f73v/Y7v/yXi
7vUw3oyiazfzv3b+VB/G5u7HD/qPU4Th3UeflxCWePov/zAmDP9i7F+4/O9L2U4JdW6pfRkkIzg2
UjsxJAI2O8a/G2GJhqE4qNpNDIsRcVWJCbOv6ZbhUZhLEkh7J0aWTeu8x0xr9KVXGdRW1Yb0kAUx
BGp1/8wpGCLbqRfnVBK24Fsmu5gzBrp5IPv+Q9jFuAtP1GYsYcQSY6KpetgyTB0QWA3Z/gm66Cuk
HvG1sKV439kOgs8ddb62Gd0bGCrjc57CQDp5aVGEkpywBpYEnM2TT/cxYVYj/TtydARErAZqGbFU
7vfUOeeqvL47urBKriojsOFJNqgvyUYkdjjZg8NETHXjR2i52vDdGNTPd8VVJ2hA3j6kumfqDoFV
XAslLq6K0mhbTy+ArovZrVYNO7cA2fButtU7AJPT5jPkgqwoJlZmjiyRUT/Ma4ml/U6rCGp6x/t6
QVI0pzCNoeX9dUvhlvZdf1bZWNzd9JEjmqXuHLnsKWJGL8ibBOzvYvXQI1Oi/k64vpGpvxqHbmvw
/3YElOud/GrSsheC92JQTJ/NBTgRR3L0Q9I1oCrsvKDoNIXpI7P2eWH5946jBA5omGk8B44LwRXB
q/sMMThPk6wxWpL0qNfv5tw9q6Fcd3GSHj9OHJXB3zeh9PBhLdE1MvNMpNvYK5WBVn2M0Nood94l
aBLvIq4Ae3notpbe1gUyS14b62wQfp0zRueRytLJdZ55X0hrH207iombBvpBNCOhswPKyPpBXCGY
NuwTKVkIY/LbTXRdXfdSCk6YkVEcjdistGgdGXgZamM+xGNNoV5aSVIuYrRFTG4NplZbCsPdOrmL
q26UCXmr3kn4zh5knMyNlEPpAV7jp+9sjRT/CZEhlYDtX4zamOk7XbW/zOMmeEIVPq00I8vjylth
mW/moGEIqq6DwmT61L8/172bUqpHqaG9Fh/CsDyVv0iZwLBluwfRGFmGYv29nUe7yGQ0oyaEaOHk
m4BsQfh6QPlujDvp3QJ6kRMwiLtYui94n/RuwbKH61WCoWGlwox+1KcmDPPmKLriam4+jFGnB20s
B7HlbPifFpin3e+h9s4mg9ou5eBT9qeEIyIKyGpy82U/vYVGyukqRFBCGIi3RWhQI1KbwZEOL619
oBRgTBeiD/b056Bl+M8ILcgbMQ56zDnMM2bfUghbimXE3NnnQzf3eqoxnHo/ytFnqUnJZOQGTG56
GD0FANT2tkXQQOYb9la02k54UMDlcOZ2/Js1wdjTjOq63IxLIFUWFP4TnKSd4CTNAKgnH3OT1ON0
KQbrySKuZh8xpeo3Vo980+wqhv+uGwiIyrxSLI8Xt62Hh9ExbnqddM8FB+5Drqvleijj9IunG6SU
AFgROhsgeZtSUHLkfioMgKtRAf1aWNfuQqqHvQAbCxSyaOrKdpeG4STreUzAllOq6tYJ+K2lMNzh
ya7jhlvN5qv/DvTs1W20h3nx692xoYq7CmDMReDKPTiF4xw4uerpQlyKBi52AwhBhab9fbSkCrov
VGOjzZ6QnbrIcE4+5I2QiZ0aMd0u6gCAJWGB3Kx6GENTCNXl0auRzQmqS5nD+yyuRJMPCdW2qQ6q
w61+GqLfV7EHyAEmZ30rnGVNQw468uFEra3q2qfxa+g6FuTDMZBTKR7QDfk1FpLKugqDP13903jS
p6/x7zWi9pmwZX6qnTw6w/0fnZvSWlUOoU9IvX4OCeNYdCN4kkrJ95DQnuTRHrqF8Kk6ENTkPVGG
T52I+sBpraStq2ArLuPG+G4HarZ9NyZuFf7I4QU/iWuJkGnfawlEd7pzSKamNxUYKee+uEInGF0S
s9p9HJda5/B3Y73huwcJ0Sc03Sef+6piVPTFHNG0A6UnS2EpikHekVVuDVO56bqfv9bEm30ZILsZ
+/oLUY/abPJXz0tlFNQ7cP1y9qogIX81OvNJzAhzOz6XOZvGXCdaazY8aHRKro9+6rtHcZV0+R+D
Z5sb0euGwj16FZBkXu6/XMLfV/NYB8wUNRwX9YnJOhvuk8U6YsUPt6up1lmldTJx4v9l3uz8c24g
o0JhBRvZD7JtMeregySXsNAXTvyJ6N1no9eVH4hrO4ZO6tf2wqfYiurPThuR0glb/9EPbZ6ZRigd
zdqMjx/WaSD9OvpdCd8NX+KTIlfWvpNy4k/QDixqxHNOAfISw7mBFXDThkAvwSKY5VsYSc46hq1r
YREoJ2GaRGt4x5pTMzUk694385hwUWRlHZW2tJ/HxYS5K9zEWJpr5m6MHLTa/rKkkY/v7zDP10LS
EXWS3FzDoBAqRtzBgpV8K7qxnCcXJ4kvAGyjfNmkqFl4PmpbvlbD89WjwKVoQb+AVKsjcf6XJkOv
F71XA27vhTCFnQKPtbjMvQQV2IKw2rtBt8jMtdaFoNycqtkESqRMJQf+k2gaHQIJtO4fRM8rIMCZ
PbrJrcMjsMZfHuyawD8qyHsrRVqtSDt651KQJBV1zLbdzfq1GIQ60z8PghApnpzE4D/7zHNmn2qi
XRKGMNS8nQxWDwahXHuBKyRylfylrVCi+9X5ZSmkQtqkVEdRDDM99zQvW4dQOSzFY3B+KmYDzLj+
ZJjH7s/RyaAPLoH06bEqmnmp2TBPm5eanTMEm4jXJinP9Xp8ota/X9hk3A9jhF6MmlgeuVZKimLL
bYplBVeJ36iP/WSEGMNeNgrIbOHbS6ZxDKpJ7zbT2oK0SnC0SzW4CmuQ8z+SJtCYi65FZv6ie/0R
4SD5qRzWLfUxFUg6IAuT3LmdaSu3Mf19itDFKbFg4eJMlEcrcQmx+FAt7AxkJ2Wo5aYe0r5aFJr8
0/Vun6eKqy6YOBgGziqiS5SdaqYeEF4kZY821cYXt9aU54Gk51KLLH0Pakp59kvLhu3ec1GczqEK
k/VuaU7ZVwPJ172hFX8Wo2xzXJ3GwDR6gMCacj9OeVjR6J6i74O6/lP0milnK3wDSnf+1ndac54u
rsS6SiaVe1i64mMfdQX16+ynFP4OV70EMCPGWoVqzdpxne1YZNIlp053PdQtanO9ly/7KlEOo2ji
CoBTNskJLsTAO9Nkz+D6OHhJ+/NKuLzz1qLgU5rJ5Q70TnlQZYglf6sNCslB0c2C7EhaxD+KoVqo
ElYJqTNTTicK/l/6hMK5NKmck3oV6DGShe9m9Ep+NEzLO94XEJZ5lTGF7nr1+2MMbUWifPTipRHk
30ml5k9koIonSYr/INffnvSpp8hGvwMyiZTV5JEXavGUBc0K6vPxJvyVYkSIuKdEShglw6we1JrQ
/TRdTHLdWAFwhNb3/QZ2nJyT1KC2X8vzZUeoZGFGTnYUzqAIxr06UCkk7o9ChLwfbNKSEFdbrfbW
VKV2tiTgsaJreZAqjzVVOaJbOFa1kPXIOqeeJL/9nNO2inaWEnjG3cLR3uY5bGLDm6qi9ufDaRlY
8dcEDM41mxpSmMrVVxNj3U/qpfOYMCR6hk5ChMqP6IpGuPh68NSDTjzMQ+KKmtHeJDgzr0Pu0D64
KZS/v29391SpNXd7B6zr9BFE01s6DOqpv+1cqT4anD1z2AbU+qj25c7svGFnK3UNPS1DsWpqVK2I
vrgUo/c5YrpZkUQEiltUa38E/9zU2d9MyGRqPqNA2ikNRwjRxK3ngrqa+pUsqfdByl1+mmfHD2Pj
NKMxG+fnZGHWtVjdKuDyPy5txI6doO35l2VzSl922gB/I7wg8SpCceaT0jgdb1odkU7Tyz4p9guk
yNYrRGfluQqRDLT6OP2UukO+tj3KyzliQ/Rcygsrk5WVMyHzkYJOj8aE3BRXYmwEiA6seLKIJvt9
JbrQpGF2jBhanm568WbdXmbPfIKXurkpftLeVMVwV12H4s08ZsqFd65ydyuGOoouYZmdKF21we73
YlA0IcQQWxNAx8Rz3dzmxnwKaze7gc60OCoaFHFmVekAuOeGRWjK58QAzUaJ6SqEXnOXk61+bSr+
QlVoIDk8KTFT/0t1tdvUR33qdjUIViqE3ZOwmrb/pRuc4SKmgoC9JqVa3ITN1vNto5vxo7AFUr0A
gRM/K47ivHTID8Pw4pjScwBT3g3AZnXMXBCpUy+B2uB+1TgxIgRKW+2FoTe88uaUdrODSYv9yOQ8
Gxpf2suK3iB4gZvwBcfmbRoPYMrsK1ZHRK6IfP8++27zS+AYkqasJc9zN07nw0MQe9lVNLKBNNRY
I6Arugga/zRUeQU1jSx7m9k5naxITnQrP8qhnvu9StQr2dXzVWfdNTkCQb8NYobREbULJQsyJl3a
mDBt77mPuU8VVGMmXkp5ktpDlgutYEFrOfdnM8KFEF6K/lDXxa7SKV72o3Gbkf+H5clrb66m8n2b
rrToHKIBeCWn/HMkdLNuivrwHyQcJkOb1yUVDIBJiRavXSmmTj904AmEgHbfObV1G6aGqlxUgEui
Y7ESWDc/MaybobjWtu4jazGP6YqknKhwOoohMVX4QmOzqFPVB6PIasKoeF5wv808Nt/Gaak4buGm
OTq+1e4pzKY4Pc7HN5Mt9yrRG+KRU9eGjYqyff2hb6XqKdKtrSerI1iT1jvGIEyXgejqVrSOG6/a
CWtQ9F9Cd0rVg855Kfj2Ci+4VSC+50CIaAVLF5WSbqDlCLaiO4YFKErFd86iq5QgPqX0LdX85sKb
Kr5PQp8F5mGYGtbCK9cMaVGW4PlFN7Ug7FQR3NYLvrZmnqG0AB3QvsqtdMtDV3si2cCTHCKBb4EJ
/TaE+F/hCOyXFlLf1w++OjwBaLHgm8aovLN9XFG866xqedSO7dSIK9EESFEdrcJ3CzjQsUjArRat
FtUQbtKNyupRc+rwrYtqJ3zO06Z+y+Xmu9IEG9sqioe8k9VnytKBR5YVO8XA15570B4rz+jcrbD+
H2nnseQ2E6zZJ0IEUPBberJp2qtbG4RaBt57PP0cFCVR0v3vzGK0qEBlGVJsEqjKyjxfaLDfR7VE
JwCDziPK33exR5hUPHeu8CHekwJ+kI1yfFR+TRx2Q9ISFNG7XykQrufeSgHYfwIsr5qmukr4qT3K
guQr1Qwee7MrHknmnPAlqcAuJy9Olk7CdjUzDMCov/s3Xb7VA9M8C1t891IEyYZeSy59zp2S5SR0
fKIRL+1cyIYhy6y9P6QvjVX+Ms0DsswpTpUVLa/9W8s/RMF0aiWidIbPy6tb0fyHbUzN/1e/27Ao
4vufK82wMhI/Jlbag7gzGmQMzzmnog4ExCAKedUVnJMsZP2fZmJBw10Qekdpv84gh/zT72b7o08B
q2PD7+G7ppaCRQYv/Mcr3YbIq3/fTWbgGxpY1i3+145yxtvcsp8eKOa65K4CqRuNgGXvQJXmWxsX
G3NmS8s6aJOQ4GECGm+2ftDRMPqjPg9spVGOuRWVY0eHouiVBwIHzaeuzr4qudkfZQ2Xq9iwNzNX
Hd+bJ4RDdmGcD8esdTRUcsjUGK1IoG+aiYu0yaLLTCCXjsjXslooE7G7ZTft8dny/W+r4JVo6JAM
Na1FKzDPNoY7tqc4rl3yVEL/oMzkVybFcU2AUDBVPjHofnCRV6bgaZNrLXTkvxtQGcN77JmfpN2a
0ggMxdxFS37UPQdJco40dwLgEIPgNqdYKMiSG3qdWPatRg4MvK8JwiR3aZPkd/YQPYSGmW6j3yZp
L60qKBb/Xg5ktGPlg76Olu1/dPo9m7T971MWnvtr9qbwtwQ5OWutd7NTnYQdoAUyDQpyTBah1QXf
M8I8SSL6wV/mTYeN9WnS8mblaU5yyXNIgsD9xG60Su1isUZbWV1bLEnddzl8aKZjYBCevakCUons
2h5WfxjlpSx0nwD1rtE9wrWI2Sa2W0zHW/MI4r5dtB4fE7rJX24NIXhYNNbQvFTT/JGnLbdjcKSy
RqaEcVfn07usyaIvjPlL01drUY/5o7SpISCYanL4cWPyEM3mqDZcyzZjNoE/EdtJ0dvlzZamjbMY
O4LVbxMN8YenoV1+nZV0sANpctFCziFtmQtb1kuGaCNtLI7CZSnCZgdn5JIXIxIfyCw9dq41nOBm
nqK5Rpp8+ThC4d8ATZtWsioLfPjfCZSP8E7SLalN9+Jx4i0HSVNDtvUWskG3rABDkyc8jESSeUgz
DoW4JETHG8UUnpu5Ju0isIw71g4HWXPUySBKUYzl1kZyayGN16JWxcUTSIXpLaQ5aQt6VT8bY7So
0ypaW65SnsPC5HQWNO8usTX9zP/bIeDZ1l46iwMUtTOCb2OhLVNgKCRzd8YhM8L8S1CSuOpApQJ2
pCjreCrtowGh5ODWqrG1cYrcd+RDrkCwqJ/MPPzghKv6YUdbFDX8DfeZamuTPXffusJa5qWPzWpb
d5GzNj+2jXuQrZYSQ7xPRr7iaI1aO5VYyH2CxM1KF5V1JG3+O0iFgAQKDUnv2XQrbjYLRvsuV1vy
zekh7cowFh0s61/DyN38/5nuv15V2uZ3yL5LrH0i5av5+LKZi3Y+eZUFyUariIDf480ke/hi1Dat
UPmDzn2lTY6XVRJBH4l3N/eydpuXLJkMFsg2J13q0BJWPsssp89ll5Asan8GZe9eak7Yxjord7lQ
w3PWN2T/mrr1gDcI5SnXA66EDukCWQzz82C2T33MN1gZ6qXZc8bJLv/uylf9A7UqL0c3FeuqNEiV
mcmqQjcp5NVcyC7TTGdtZ691OKU/JlGMF+5oYK6HoPsgWeVQklb5yQdutCW/vNuVoRchY6N+mHzH
dpljg9/J7fx1IAFp6zrTuJbVemi6NUJN2VZWvamPVqqpR3tZdcUMv0Lo4m7kVvnqQ7Ii3Qj0Vqmq
ygn9Z+KaM/BrpeqIl0HLflar2d8qq27seqDIup+tspreF8Z69NXv3TS5kF8tFdWhxCDWt8lioqN7
djCWhmIJ/5lVqnTqSdZkkQbpDLIQ36Nez9L1YO+FhaMft4FOOoyqX6/mxTqJMWXPIRCJZrLBEJlx
beWnZpCiNPdOKlOsC9HDnv3d7JamXqzkjNdpyaxdjJmnrBukYpZd0uUHM07RCUQudjURf/6hmkAY
hPtZmXpzPWlBeGgrJ3vSY/0DEc90W/g+cTqtn59k4XhDc+ydi6yMdVm2q1ujrvja0qyQWBrast8B
NHz1spJkQrcSC1fYyrmZBUM4DfAvWQJtydT0P+xFmfnGoneAT4ZNi9+AbnIUBNpuP3UoXXJ8Eb23
AkalZTpfmt7nQRcXcOI78jLavulgRuTuFzBBX7Siq54MfYwPLJW0NYjn/kvM8jjR3S8GnjpOaguV
WFihPRqT812OYx/A45u0k4eBjEfOI1qD525oXpFk6vBkaJb2mYxStDsJEdnLraMsUrZCgV3wmJp3
k7IIS9I+1aZEIDyzHUjDxWSfCtdayU2oE81ybZm/1LxGvdRxpF7y2nuvQl/by5osZGMUe4ue3LjT
za4LYRzbQp9KpCrV2n21Jn06WV44LjoVUcEJyNzaFYOzldVUMV9QdV6ixoomxoytMbQo4FMTwVFe
xVOQ1gt56ftOXC9uTarTsGmpNCLDGfJHx5+XyP4tjMZyoTlOwzGaCx8vTLaq9P7Nzq12KxtQ3/KQ
PgnzT5aRkXFYVEHN37onekheBjN2J5pFLeYHzvFazCSfa/3aqeXITUPrCyDWHDMto6JreG4a28/A
RmMULrWCqxg910nsmlm7pyZcnqd6pO+aVIgXtfN+toK+iw5jjzIc6wRnQS6d/zHZ8baKDOMHhP19
HbU4+YA0sH309lZt5/fSkZ+IclqofhbcyaqvBcG6VEGTObH9Ug8T+kjx9NnynGKTNAPOR9eu3mZ7
XorxMymzYFn5CnO8syyJkDrk6hC+GU4MzNitn9sRCmQadt+l2Un7YFvow8JMdxZ7tAPkbkjN85Xx
d3VUhn6WL6T5enntHhBuZZQ8OG9j/pnn2ltDXiBb3Ob0XfvBJg9iW2V2f1T8vEfwHikrs9cuLVrm
BmK+2GRrrA79URZ5lT0rg29v4zqyvJO0gQYhhkYU1UKOIMgkxD09z1pmU7zTOP8pEH9F65ucpCLp
N/HvZC7+gPa0kK1mGL3ntdrupkYTZDXMI8Kg4SSosEKy9H53lFlgIH2so9l8YRsbx6AtOxY0BYuQ
quEQY6tUsbUp4JlBuxaauvL95kdR4MpXkhKdQPJeyKz4JfbO/xXZ97b/2SAF4K+2mZDxT4OT2SS/
3qaRvaVK/FU4/u/5/2uam+0qH/97RGZCVuG3y7sJ53cTzvLQsvftvZqBePSNTF9oSl2u8DHk9yiM
Zff2fEV8AQlM1kVaZDEFqMhVvWX/0dVNmpH90O465PcMQzmm3Ma8di1HyqkNR+3OI74saTLSLkDx
wjRwI4dBtJki03cXGs/VU+H0a01W5bi0SHKOM1Vjo/qkjZPm17XHkIjQ2zuTr06+r80Nf+q2twa3
abu7Gqfj9W0Y6iwCpqwQcrYfUtxOrYujVJil85DUrnEi7uUg29TZlPc2oA59ZHU0V2VDU7T9utJc
dyUi1uFLdnDeoqZ9VoO2r334o14s4D1HOQt3hfYBNZtbO7F/zR6qy8l24p0Ttua5MfOE52vKEahW
q4ToQDY4R5NhnuWV41f63m+ap2s/OcTvk2+Zl027lH86jm9G2Pwkdk2thwtrnlX2u001x4WOdpEf
ri+pwcoIycpa9fNpY9+1Pil4RbGTVbTOEQI2SUWSVScF9VG1TwgGOHfoS9jX4p+qbJC2zo3CTTEG
EeRBYv/0qE8W6NtUD2jMVQ9hxJmXUQgyvvqx4mOmIM/kT5vszFOwWSU9tA5Zlf3k2CZi7WHgYL6O
/We+ug6abVGTi62hen5n5N3Pwm3tu55FAynwkJZIpvrVMEuWlwghgOM0ozqvNrDLYU6AGSy10l/J
Gf64lNPK3rLFgyDCDw1ppElFPArxTSQxixRN+CZyj6RM42TrTdTSiz5VV9c6WajO8dprdH0IFlbw
8UeLKQfl83io52y/yRNkGZ6wXjEqT7mbyCpkfUVhxoWCDDOnfgB9hHaIhyI8huS5Qp/XD1GabHx8
nLvIJq1qKkrzwJmttfON/lHRe7KsoSIv9KlrNmygxs8xXgTyT8c34cNE4BvSbKqku9ozq5qu9j4V
f9hl/4lwkmt/I2mVE6qKIFkG8El9WZ6rWV03idkeN8UYHqZZe7e3kRbQENDb1LPYrs7GZccvKljJ
Vh8069GzYh5Q89gyG617VQl37dwX6QPn4PjeKwjT6aG2On1RV1B7YMEtIHbrX3StRR7D70Jw5gYp
rqIWiyRy43MXFskTikuXEpr4O2FW2cbyawXAmlu8u2Qy4z8qSPZDo50Df1QT0xMpmtUJdDUCQiUi
QL1TXU2+FQAo4iS/OmmVgi8tJTxbdpZ9ZIOsyqKwyWP3fBR5/GBmvtw6yitlRjrn/dfb9NIsJ7nZ
+iD83NrvyZBPm0qvfW1TThZJiwrbtRVCpOWS+2jNMmpuMqO4PA6tzl08daNkgwMpXfyPUcRSRQfd
1VfXSeR8105G3H3SFL3aRXoUnm+FlRNF3Y/LmwU8UniGY4lWwhSaz7gk/b203brIq7pwpqWnacrq
1qCNDsPwmvpbs0vJO5xf7GqUl3lFZAf0ppWeGH++C93GFdcW7RenivuD743dwVXtn4W0yapsuFX/
6BKVSrL4o/57GmXyjKWHrBaCRkx4G/y/zmXP/ZSmCHZoNu9Be0zbcLCDRTUjtBrI/qAAnGJVKK5+
lwUu6C2J2oqBRp1izneWoxni7PWqUUXlkjFqzh9lnMSd7AJ+IISshACT7xfmbkhsm9Vjpbz3vbYn
cw4atxoMHH7N7PLZXk7ldz2G1BFGgTgXjXGog3bTK90hqs38I0idmqekrryEkVGuhlrp7y3VDLc2
bI07B+mJZZuMBdJ2Avh903xJazt60QvFvs9JJM7Avb14nMc85/5BNskC9AMhzWqNbiC9WVc81LWx
QHP3a4lW8HOsC56furKUNRMxo2d74EfmxO1qZK29svWFpYTxkx+03VM8pNHKSb1mm6RW96TmeXTi
DvgqG2Ux+N5nh9XiUdbAcdjb2iB3M1JxCy2ZzJknc+3g52RTnbRbHMGnsW048Jty1jAzxKeDkE3M
yVyFfLK2G7EtE2hAYaj0PIR/KfFIYRwtqQE7m8SX3hrKuviCzIsNYhkvgJIGnDIN8b2MtCLK8FI2
aXwvg7DmtnquyTY/ii61mqiLsWHVYZtNwXFhrC6I1S8e7dzIH1lLkyyRTdlWVmWDnpMnHEX2WZpq
s6uOorGfr/3nQb4yy6X6bHqSsYuSZW80H5Hrt3eyCycZzqWZrOVtgKY2S5Wb5LHWjEVsswiOi7Az
QQUn3t5NlUtU+QqbJQI/z0iWdee0rzn/VxOSVjxQnlvdJmcBjaJq63mazofo1cvSDDgimx+miYhh
G0fI/sw1WcjGfO5x6/Z/t40dKnxDTXJvrKxzy4FOyJ7aATeyHqPUuRuGoLygUVIuUWlNv/6/e6TM
Mfw9R6uVaJLoub8r46R5qkflzeM9HvO5VmVtsJv6QVsqilE/6fnQPMXJmzCS+FFaTDRGUDI0+41s
C0fXPhsDnCS/bh6SSBDWXBpn9qYoc6dd99HzyA5MJXprbFff1K4e7vNYtc4tNwOrd7y7isdcRbou
l8PkKmunIAAS1XcHHOaE2NLUiJcR9NK1KjpLvLSdZ/9RvbXKzv81NsP3t4N5m06iOcrCVSEf8NDN
QTn+sskrtYV4gSvY4xQkmwM8xxRZXRWy5OpqbOdo0qi1d6mlT4epgI4toewtCkg8k+znTpuU3di1
hOpnInxXS30J9DP4IHCScLDQeRF2hERiQQxO3AF21cOz2SviHEOQIbmJn8kx9Yv1tdGKGntv+eqn
gJQGjnq817zmFuFaU7vtELBZ5e6kP5eBUd9x/NEtZFUAB78P6xiRnkppl7r+SRNF+yTbKgALsVIG
Z1nTirFYOucp5FZ+DwPHuRtjJV4SAIC8yGiNp66c9CVyS8GHrdsbVkrmp64poIoICFnWqASvxSwI
NneQI+NZmKQaIDrJkSytw4+pNDfZaJuf+r4vtl28DnzQ3xMRw9W3sETncGw05dXq+o/KrOKLrKni
tW4b9YWQuvaBw7VTkuQof7ceJ5ki8ZeyKrI+3RIKbK2J03tLyY/fl5WVTUTZK9OuIOpaJLiG1Lkw
gwHm1O+rIYWUwWag38gGWWhFYl372QA/7oCGLW/jk5pDFOSP2hoChBds7AwVrcFp2RlXY3x2W1Vw
x0y0R0jN/TIuaocPffIXtV0Z4Lj0YVk4fn5ntWXpXC9Tr8jvNMfEBW0XEBmVr60OnRuHW47U0EAY
+MhTKtd7ZHHapn8S3qwZnhrR18Tzlrge2x9p1N0bwKjep5EfjKGXxX3jxsWu6y18hFoqznpUqqtA
48AeZvcXOWh09gUUou+22aeLQM2ql6xDaL2yvW5R+SiAcz7YQRTlN1ePRrVrYqt9xicxa40R2y5b
qzzwOeQxvspGO/fdJz4Y2SQL5M5f0e92T7KmW7Wz1J2eiLN5atDF/zmXbCyVyfl7rhDBE0PX3JMx
D5ZzReLZT1JjJd1undkmqBuFzU9/3R/1blCcZdpCHKrntXUjYH9M8GB2sCLM50SL7E3ZZfG6mdfa
XVSBvlW4A3dzVR306YzXmnNfaopWiKchfpAD5WS2WexR8Oh55tGOQFBJtlbq3sm5VH3471fyXwo/
5NGj+9618EVjEjoaxOGm7ep2IVvcrvzZLKvXPmpaa3viPPa3wVHBzsKHH7TQRp3baEWM252w0DYj
jJWzwIT762zyZuy5GmhjiCwTl9feaUhwraJFhwlEnupo76YaEGbctN6m9/Pxsz7BnvplbktIu9Ks
2v9p/qu3nCSbfXp/9ZbmIIq+uTls40F1uh07J3MbQ6N/Nkb/a2dV41cgIY8KAKJXQ0QmyVWmSuZm
xfannaaF7AFmcdN3LtmcXlAQ0N5+0iNtWOqcwJ9YTUJeVZUmP8l6S9x4P3Oh3P4rS2tku3LjR+YX
Z3RlnPdeVKgdlXi1bfyp2wrOzsGuW+XYda5YT3lfPwM27+HK1cPXvNLnG4/xA8fQFurwos3c6bkj
sAU+iUqM1/ypmRXhHv9hR0Pt1BiF+uw7sGB70/zZP0Qo6tb/Zp/7d3N/z6a/nF9+oH/3v72uzzz/
9Jfv5+/+/zG/fP/V/P7tMV8PHKA86675PdDb/msLBXqKE/RhnAWZdCHAfzPb4TIQX9FP/zZEhn0A
ctux4DTNHfSgaOM53vgZXhsotkr5ZAuYx+VsR7x4/AyRZ2n8tmck2l3tc//JMbod3pNmkSK4clcb
cVUtklSx7spetxHw6MRKtshCNtyq8qqqdYb805xH7aENhmF3s49ab+IpC9QnZJ3hMqWxeC+6+sXh
VPUHvN1UseGNtVO/G9CoWQ5gWDZJ4Vag/SjQ06qOsiqvZKH0HJf7RlNDQuGRpJCiVUzNSRZx4Tan
cC5k1TMHcwnipVndbJXR4seWdV+Zoo1u+NNCjpNDZMNYQJUlp7MC72+r792kI/VW+S+5Y4bHrre1
q32MQJwMiYWcpooiCXsD49z14F/iJD2UdouKekI019bNUPeG3a4ccfSSN2eTijzpM/8um56GkO2N
m7Pdsscn1EGmJwftAlJKO8QXZxtpNyPCriw4Qos0P0vck9w2PjWDCwKXsAzIx25VLv3BIaMgEWfZ
aoVznhVRYmtND6anFhDXvBtmMdksdVV336Jg/KTBJfyRxPc2JEN/YVnER0xzniBY/XWbsG4ROWEH
ndp+FmS49VuU54IzCKh5i6n3SPlC4hp2qh0QGaABdlPL4iBrA66Ri7wqL3VXDtdrhWfsyhQJn9lA
IBA5/GQNpT6p5yWZiacqK4Z8W3UjS2aAeksOJ4eTSdpWBgsK0o/efXh1vhyK0YB3WyhrX03DQ6z1
02NtRiBnAcvtBtV0104T1BtnQDFWU/zhtYln4GOTBXsRtcPr6ETagg1ghg4DrVMZ80RBAM9IwwGV
kpInxu8CEcifVfZH0UFxS3j0sIDOpEF1L7XdLlmLcGoSadw2Yh9NnLlKnj3Quy5bRYPOf0m3Z7pm
TiwxLvi1VdTirVBmDfE6di8cuFV3BtElaEMpHfmSQbBh8mZRNmRHZI4jHmTB4v6iqxooQx922dUO
dsBQivuayO2HPCExJRQT2O1fQ4yw7PEbBm830wSkc6fqOLRv03BOirANT8br0Bow5TKZ2myleQgh
VwTjnOJJ6J9A8Ze+2nzKTeGfHWCeC2lWY4GChmG9aVAtOe93NkiwEzcV41BcKWIOV1azfRVXrrJq
o4o9Up4Zm6nT0osT+9m1SJE6QRgaBLZFKMo5J7Jyq+rosJl1O15Sv7PIvtHszyCaN4Xh59/zvnnL
K214NWy1Xysiqo8ovPXHvMnLVS/a5rkrU2/FEXm4q7VwesW/QBiNX5F80Wvja+C0nxViTUgTpKb6
JuubtH8yssZ4Vomd4s87vWYo89wHk/soO5XzV4acB21hh5CWRdZuFXWIN6UBv4/cl+FF79yjwnP3
i+XAwdQHgnPCENVJUjLh0g1986UcSaHL7cR5GCCL3fUacQAjkdpfSpxvumsXnyDvJzvf9sNt3ZjN
+3xkJDug0gsDd8y6Q9UJ8STC8rXF77r18QXsqhn82ria9jxHHG3iyg4PiP6SBAnMaonYl/gYlB+l
UMZvBJRy9yNf/DFw7XCnF6G+c2pPfWh82N6Ax6ZvxA8B0FK+Vr6TEHdTi3vfRra67mwkZwl1yPI6
unNngrQsvHFSj8T+pJtxDq242a5XDpBpp+ELdW0x546Bxkds6wZG+/c8fDYWQqjIq5VFNhz8yca1
+O+lrMtCGMZwUEkj+Z+d1EZROXb2++FgRiWzEMAYECMEKkElyEwPte7sV6H5UFRDdx+5XyJDR1Y9
SYPs6I/eo2yz3cZ8CIpO3VUZMak9KQXRMjYDY93llsYZ1lz3ocwuuTXnYN/o7howHgtnm5ZQ/sZC
aLup4kiaZHabdbDGiU89Ef+NgGXX3td1SNi/2p9lDeBte19YDh7mLBZraZPFzFNAq0A7I2TCVNLW
eOIt1ZTmcO1hvonUP+ChmGCJduRu5cRaoB0zxz+Wwn7g9D66JKqLyEzgPKR6aT9kqdkc0NQOF7Lq
24O4oKaIC69zpi+11h8GQaSL4sbTrlEMY8OiQ30nABH8qbKvB+UBz1P3MNhlfHBM4S58z/9hFPG8
5Js1rM0nq2Rt0nButhggKL+IOEpWtVfWvH6CEABRgie7ZsFi26Ssq2nl3LWBWnNim3cXb5YrABE7
PrUtUYKjoaRvvo9ss20DqrMs6ALkeT8UXh1/oOLnL7rUQNijB6kWO7VADCIiNMPu0mdwsWhhtZH9
0OL4W48D4YekjWubpqzJxiDwYGdlQr/rWPTu/Y6P0VHne4RqNTtj6uMT6d/ciqwhviC1yGORXcDD
OIuZlH4xPSFvpuIeQZBtsB0T9sqgvaGfEJNxyI/aBmTbBHb5zVDHfZHNEH7PJGO4nZA4SINxYXWa
/TJZyOOGbcWm2q/IkBbxyq396o0IJJQh9Bz4sG5Xb0WyYC/kv42qlR9BiSRL2SuxyfnWEwfZkXkQ
yJeVk2RgUUXdnc3aq/hNWxVSqKXy6gQuSZEu3olcdE+mryzV8RiY5y4pQjRrhuwgkFD6qhfZN1M1
o3dVI3wxjBx0ZTWLc9ckmQiUtUBdpH51lnI9Ami/bTlloS/Uvu4uzpxGJjNpZcYtsZgdOPzu0ZnT
caWpj33oLEknDq6TFE8TuYsHRKa7RVnF3W4gJm6DPJJ6iZswhF+hnWWNSFkCU+YCcmGzjeET84T0
jWhd6r1YKEVqPYJjEYtxsLzPXVteUIFw/AWPWmsG2vKqpzCLyRwps3CT6TlPyl6PFYKjEjRdRWST
mNHYJ9xU+rTySbhindger9Wy88SmMQEyORxL82eIoo0Ta6p6UOManS0wo4tEeOVJFul8eFPxyQ9X
Y5ztoNcYR9mopgb0EXxk69JEzCNxiAppDD86J3q6sRTQ9yNxYPyMc+M+6lz9Psi78kyCIVTXX6Z6
vmogTHrDaN/d7EOsGEur7oqNFsY+nGgEO3fX6bgjErszmtep5MRIjrbHuup/aPUEW38I8u/pue6d
5rsSm+3CcMrxyakml/+p0R/Y2bqrvsk/WAFYqGhwhNypWcBJGCl2snpruFY5vIrdOjv9Yx+MVl1F
cLVXstutyHNcGEZ2Ly2GkxbOahi1dikMN1sP3kEVfvcoi8Dho/VEp+5lFVK5BvEXEs9Qd48K38JH
MJfZ1ncc1OXnUdIGTZPsdS1yD7Jf35D4Ek/e5jpg7paLINvUkzeu5Ki+MrrHqlJfkSTNj9I0OGjN
dnV0loOI3ctRGwl2BScUZ63HETdqKFfqVY8zFiw/d0/xrvipvzEs3T/gVtYetQm8q+wx2PUH3i31
qVadal+Zdb/xGrSC1Tza13lh6oi8CO9cNuT7t655hEoCwhUtgZVpzJAqpAlXYGCrPX5L583i4RIW
tvEahFp07IlBWxae5bzpQc2tUK0idtm5+Wp6yJ+kTrBsciLmNc2J93Wqa0fi08JtFEX9JW+aYg1t
VH3EW28tjbqOXssy1ODLpHDprfGzgiDE17qL9kWs6zzbnHEbepNHXglFG3BzdrNRsLvBG295gPWT
8d0zE2fZTO50V8ad/RIm1jooJuzwV7baBDfVzPThPRN4pTuwrh6eCFTIdY5A5uFjTlhYUAzFpS2m
6sEL+i9yeOEIa5WaYNkFp9dxmJ5wNut71yXUvC2G7qzbdrYOUNt9NkvNJIU1C7/UFurRcstT9fuw
660fQA5eTCvO38M8L5dqrYnHbBj9jZyxZ+txndGG23pW0h7xqcHKn8thMAnt18IvZtCdRCzYRDFj
RlTFN40Tr/HrrD2ji8B5t0Kdv0dv6Uc9DYynoCcMo0/s914nlEWBPrA3oEg/qX7CLhJAwVSoGYJe
2TWKzs+M9o47R7uUUXREtbbLMfvwnDJEgMpzlpVWiZ3vUu27BFhS36OajL+GGOrG2IYKEuGydYjZ
oQWEZC9lq16S1G6TWoi2n3mnuMJZwSz2P5JgzcNf+yhbrUG0K1WPZlgnl1ExsjlVbXieI8yKXOyr
2hpf2OsXB19EwVoGlv1tD2e7DET7216wXvgvu+yvDEXFiWRq7tQk8jepqwVI0OvRS9DpyraN4R/Y
XhS/9EIpDpZA/FK25lqisO8YeSLNra4rUFMfktOkzYc4Tf0hwz0MpUsOfQ+m4Bb9IW2cd3Ic/zv6
QxmM5CBtMkBENtQm5wI1waG2DujYRaHt5Ew6x8hKJN5Lhzt7LSwkT4r3BsXr12oG6OMEhHA2d02+
m/GmzYlqlJ4CY2yNs7wS8xVA/8ugTMlBmm72PLOabf97lGzgQPznUK8x/xglgulbNdXGTmhadGnT
2F7lpPuszALKurTJwie1YScKF1UrknguddW1LHDJ/SPPy1h2U9zxP/w9BHWwrVu2zt21n5zL80ia
bObElT+MiupZK3si3qE161BZdUZe7SpAt4vErQMEN+dXiHkFObec5zp6fgWj6OxV6mn4nfTWfbAm
jUw7bai+ufr3Io+GD7PI9CUfQ3rhaNk8BAiEbQRyu5dAi0000mp7raQuO0uty14ttSM7pxTtbpir
mVmBXo6d6iBbgTl0hDIF/XFUw+zVbNPPbtRbZ3K6s1cjYivPr+rQBHxt1IRXrSe1eCeGD7xRYETn
SHHTJzKHLtJuOnlOhAZJwxOKSu92X6xG18pekX037oo+/DncS0GMhVDUz7qV/Odwn6CWd2vKr8OB
sBt3vu2KpZ3qRGPoobeMXbw9sT6yF3Da6FPdvrlAjV6aqlbu/YSD9NSJPrV64Bxw8TRo2hTxp4Fd
60a1a6Kl+JssXMWqt2L0UJjTq+A8NKizD/Chd/WIRJLij92qCQrzdQqtH0WCOkWZPJCazBJ7TsIg
X2MRWfnZ0Y3hKJV2pR7vbOL7jhyH+Uui97epKtEs7NPII4S1avdVUj5G0KnVLTkBzR9VtGPaPVJR
j2Wr5ucgrsgw9Nx0pRsGBMS5SNP2cwIuZT92JcKBYxOlFw3i+DKy7XYjq7KfOjeko+AQsdKz6wTV
UK1cPSEKr9PH58HDixDp9RsKhCUn5KO5IhppdigA3IbJnZwGHmqvZpMsYjNu3gzdUg/e4ChLOcr3
RbtMTWSiZav6NoL3e8PREh7TBCU1crwbVu9RuhprrzjUoWqtcGsGmy7hCQ5joLPIY2QHZhvXyxxQ
d01A7pH4IbwkHaf/cVCne33G5KxYezuLpq94vsMo+z+cndeS40bapm9lYo4XsXAJ88fOHtCzyCJZ
3pwgutUteO9x9fsg2VJ1lyakiNUBlA5gNUEkMr/vNUuij9GT08Qgs/BK/Z7WIPU861sEDIGwsT09
GBk2tMNg+gdTwGdDKiJcKzace1Hl+BVNhJvJpqOPKL72zMKkBn2kLbFN2A5eYe/hblunOnTLlTsm
+muli7P8IDMMdjFcSKzheJEW6gTUIPeisyxZdflNUQKbROAv7WXVuBjY4y6eEvrcDQobzk4V3bGz
6v4oS20W/SjZvVAOaghUnAEfzZ+G4o7eX3vbbtZVsQoCkzFps7gN0p2LldU1bdZzg25LPXqVncUM
F8nDxZg4yaNMftmK+YWlUnYru/APyFY6/hZb2ckSJLleqwxd5SYdSCcHse5fMLETK4yagDaFsNll
mzeXiLuvFVUnXYxL4bW99PR615G9XcgRHyckIdJSrj2UoDT/uEiY8qc4ISI/88fIdnlW3Dnmyo2x
I5cdP12dDzTPYaQWd2wl2qc6c27DsQMJMtccLX1S1NA9yZpd59+8dNbkGNPuycbRHa/JYjqKuVqA
Z16UptMDneBMFdGape673U1bT91T3AXjMsUnby/PJeKNtWRkTjt57qAyYY99YG6vf4OGwojX4Zog
z3VIcm1aQ002srePPQH0cfbXK7HgrFILC8WuL549K9pNqm6/W6ZirRLAD5CHguIR/uDl2o4qxypm
P39Uh6y5d0z9i2yX1wnHGnVOt5kuVgb3umsm531oTY3ZtqnOQRi7J0sXFmEIDQ3BJh1W9YCtZOkE
/QUWZn9RZnp+xWtyUl0gZ3+2C10EKxKXghUaI2SHLzTMKjIUWOYmv1AVF2HX8ZxhVnKQbakZRwtm
TLEq900E+FtjFb8uXX3cxyQ2H/t8umuqHp+ghljgaNfdo2VDRsQh4NjPtWtTgJpJheasrEXw1fAy
T/qDrI5elK39JBg3XgwG0Wlba5NJ5o4aeO2imIuYx2/MqgvmJQxt7czu0cD1FqsmCgDhzDhcbYq3
qTvdZIWtvDVMqSJlRc7WeofIKL8uEJFvTeruMFHLn3hJ1AcUYmeHXdrRCPptxPVG1R5En+XBarwE
ZakdQpbZBwOejNMSIdeZtBeiH6r7TMncXTBGw3aIkvEx1YffCP1bv0UW8wh6CS95YSYbB+TFDcH0
8IIELnIyVmz95mT3ljq0Xxsdi1/bs5KTqwEKqGtQr4qdmge0EeqFx7qHaY6qPHhxbx7mwAxw/7nx
p6IrW422TDfkh9F8nPsbocVLd95qsrxfYkjgHYlfm86qt9VwFSqKvWrTxj7h4N2y54l4WoKi3HWG
YYOvocMXNYDRTgyQFJmsd7KRjJZz7RZBANnEtbrFgFLXqtXQO1ENa7rHO1dsZ2MpLLzGJmU2Hr5j
7lJh0xBN977LhhORlZOsyRPIHqqrYd6qqkrRpixs22WZ1NVFDvF4h+2nXLMWBmrA92I++DriG34W
u3tZNTo/OQXqDsbzBco9Yf3qWaC+4C8gzt+r/MlvgR/H2CWF+YMKd2WtplgMFKiy7G1vCvbslvxT
4ob4IRF7eQj8Ulnw4DfvXZn8uKJODuSPK9boZm3dKVPXWIXqO1OL0bSoKu8VIebvlWVUlwAmAXaP
7rNsHg2V8Eo6uVtnHlXYxlboofbIbnvC9F0X3GvaO/RxVwNY7hucqerXLF3J/4fJsR8sgy0vdDo7
L+BiJ8PPVdwtlQVJKGuZjhNGS71ZHSMFwulmnIvdbAUkD7VW2niHMKZAAKVZyMaPMQbKvVtRpOoy
zAg7SmdgTR93WUOiKuKZXAgwmk+jnejkgSZ4wH7ur/uqcZ4ba/4F5S8Yi7knvw9/v9YAbe5qVnur
wGzzl7FMG6ZWL9v7nhKuHM/rNkoJ7lp3cepKO95UXt9t+cnmrxmiJ+0cuDWhwKziIsb+EyHaO+Hb
8QJrs+lLC5KUN1ia3OlxnJA+9WEr/inVKEtScPGqynjtYaPNKtfbfIzroj5dhlZqLDO8+fo26y/j
fEhKhzi6X3xvUzRAZE22G34Ii7QcWYuiv3wd5iZVeS7Eqxz10dyMLHCEnqe7j46yIIAV2QAY5dXk
59Vqp4F3NbL4S9H7a5Op4ZTUAz5X7RjeZ2B5lroFCnWsADD0QV6+a1rzjOll+D0zyIbqLbOuq22z
VivYApr+je7UmEop4rsxBsarW44BEZx0eNT7eFhlRWleOiRgNnod1betDqNE782Z0Nl3qw+8fBcM
7dIpXCh6JMzIsPRBfSu7a/igOMP032s2iNuScDBSPHmMTVx+N7UWPjoaMK5MKYi9xzrmbxhNcrfD
5qYFj/cKM08Oj4iz7OOuDpZV3ec7ZilkF+vIXAXzhCsPTRMVwbUeiyqrFkYNk/zf//rf//f//Db8
j/89vxBK8fPsX1mbXvIwa+r//Nty/v2v4tq8//aff5u2xmqT/LBrqK5uC81U6f/ty30I6PA//9b+
l8PKuPdwtP2aaKxuhoz5SR6Eg7SirtR7P6+GW0UYZr/Scm241fLoVLtZs/8YK9vVQn/ih0rs3vG4
L6JUIZ4N9iOeKMmOBHKyktVWE/qhwnyHr5xekAne2fCio6z1tWc/QnsHb3TtNVhZInl5lh25PkCt
KnN0zRyEuswuWbeNUbz6TujsnSlpVrKK1mC2rJw0Og5mUby2KxDV6WtskAxKJi1ZykFq3HUrl1Do
3szCp8zJTlMzVBfN9Iqd6+fdQjNy6OOyMSsd6GqBd5Q1QqrVpdKUcZ3VbrxyyrS65Hb35e/vi/ze
P98XB5lPxzE13bFt/df7MhaooRCabb42KOeAqcvvirHq7nolf5Km8EYGpiibhLWRFvNRpz7LUewm
EjbT7Ah8LftezJwZeRCd1uLpE38Hmlfdcctpj+L25s9RYo6U/Nmk+paJKq/aLgs/Gp4TdCsmj3SB
rIENhowSPgdN0t5nkwOZlzG+4tWnSJhERS7/8GUYn3+khqGrmulqqmFq8PDMX7+MofLSxu9t8WXw
vLUxq2Fr84H9U8vijZJAosgDYfBHY+kMwaoiyfFTmxzdkuM/xLliwhmfz5Z1WQoGxIHVKSWEOBkI
RDXthhhGwkLAik9VkCTXQzdkEarnsgFyrKoip8AoWfcrF2y43x3kObL9OoRE8BOqJD66CLWmLnKR
wUowsCv9++/Jsj9/T+zVHF13DUfTNcdQ54f9p4dZBxw6dWypv05V3Ww0s003JmvoPeHe5Cnq87Nj
RuqXzElJRLUiJO4fROfATZSF7Cgc8wkNYu8BWnZ006XuuI6HEjvCqnnApBVrzykJ7rsmSvbXajCn
WGSeRSVwvW2VCIOeIGnhqv7ZI3MxI7r3cY+l20dmRpZ0xbBvP86VZ31c9KfBnC8/V474aPcGYL9I
LDIvAHk5FNnoH2wY+fm1HhjYffJtbWWvNQ/5GIeQYHA9w5VnfHQnUZpZy97Q/X+YbXV9nk5/faxd
w9YModtzkMExrF/vUK1qNbrvkOA7JSw3faq6uCyhk+S4EE8Jx7B/x0LuFHlVdywaFzGDLm9e7VoP
D0bSZXehiLI7LcElNeldcy/brocOhowfFBi3zuNkGyLAKTGert3Kajta2V1f6A7B5qTZjPLDPa8g
+Z2X3RrqjIdcCHTu2DSyZjFUCvrVRkyxhHlAKNmpl7GtFUc3KeAL/VRsEGbeRZN38dQaVkCU8Y33
idgxh1nHaSjj7dAb4TmPEn0NvLa/i5g5VhhWxo9+RyiPaIb3rBQ9VLxhUt6SIPiqqID0Fd05oss9
PcJZu69MrdlNAMgIB7fxRScmfJElOEXfuAAKln825Q1ikFGTPpvuNDjXE4rSh8Gagp/9OL/poF96
hCtDhVkrn4XxJisv4y+EnyBw24hR+WppL03R44esC+jRcym2JyTtZbGeQvfaKKsA8s2b5ncRkyP3
l2Da4zlsmqzdJgDqLQ9+vDOdUdmTBI5R+lZqY6k5AVYJiA0csQrwjonSdAfi8ggFUJPtll+x1/ip
CPh7jWr9dPMxJndZ3K5k3dKtr5Hp11svb/ahWgRPgdoWK0GO4phPpnNyyaMvjTkp0Kaz8WYiXnkV
5xuyrOYe43LyyF5LXreyxiudQTIYBs/HytCB8joTHsbOJR5dA8uSnYCUo3NfoYsgvKlYmlU6LkY1
wiZsHmw0LunoLHy3Dbs5Tm6vnkCV/jhkGUY9xATsLfv5SV/UXaqeIg34IvL2GznO0r6rYxOc7SZ2
bscMC/vBs4J3t4cdE4+CbVlXi4s9oHfn5kb4XnU5BC3PScARmcoD6biT2XneE7GrbuFGN+TSxpPi
Vaq/7vDYJP0L3M4ti7OhwK9AuheL8XQqD7ItA/OKJqhWnInoPPUFGhsVO3V/zVaYABgY2N2ImLO/
LgSLWyUDPyLPk6fIkhtEEI4S/jUf15ochPMTHpZ1EiR8sREYvLU5ecHKZlux1hqdFQ7q+ifYIPlB
eJV1rm3dOo8RqMO/f3PI5cQv85Jh2YbrCMtxNd105DLxpzeHKCPcjRWr+KKYUba0iQpt87LAWxQg
01snULBD1+45d5z2QDwZ/YK53YlQSlQLMZ2TSfEuvjC/9YU14lPL/oXlRH0j9EF9icpiIdsDzwh3
REOLjaxqGRahIDgeidoZRzMYqutlS61gQd6o6WkSQbpJdK3HeCEJN7rjO8wpsf3SI28Uz6DYT+2p
vzSLNn/3x9hZ9xgD7RN0F19CNb8CjCO0Sq/tuJm3LwnxZAn0/TQ+o10Cht1QidBxOISVkz/MeclV
kYXmRlaVscnPsFJ3MfGuAuFlHYZ30OX7qM2LBwyyybA09fdxVLT1398t5y/ved4hNokwwf0SOmmM
X98iVVkbDlnM4EsXtDhBa/nLZNXeXZSW9qnPq37RiLZ/G9oA/IDvWrCVHe0JjZwNltj9m+iGZOu0
ergVZtqs6wCkiwG+5KDNB4fM2kFWZUm2BUInV2PbN5EeZxfe40i6qCy4SryQL4gFYhc78ND0pVoc
PW3sjwVmGU/NKM5BFU1nRInyJ1cX38l3NLeyFsxByqYI6oOspm3YLyvX7vfVfGbps1XzJ8Peyt4Q
3PjaSKt647t6ehPMkDMwkO2xm/lE1qwd3y6buq+PoPaAWsoW2fcxqux1ZMQddgtZjdJUG/XfmMys
Ob+X6hb5MWKb98zPxS6OaoIpiUoII1YZasTdPLRu/J3tQc6s3dG+tZFymxbCzO3bvDJPVS7GfTl3
yF7ZrjWW/Q83Xt7Ynx9TnRil0FTbUE02a9rnBV6PFHXXu77xPup+tcqtAkStUPrrIeYHjxqJ+5xX
kbVhSxHdWqVj3aUTwrs2AouyRh48OYvOBA7KFng2lerWuWeGi6wGVzP2SJnJA1pR2cmxmdP8xlRY
ZOE57qA6RahlOHUs9fZ//6M2Py/ydWGo/JwNFSasYRjap6VRbIrSMbRIe7c176WG1HzbMMv8dBh6
1PngO2osUCZ7kSIufQtqpF+ZmedeylTPNzHbe4yU0CAVWe7dlE5o3ahAaHZdMk23XjdUmwJr5gv0
s37RG2NzKEKNWLxZ1DtA16CEkmnteKm3N8Hv3chSoUYQfOe27M/Sf+v9aPsYR2It/oep+i8Pvy5c
S3c00zGEO2/eP22GWJhM7NnH6j1K0+9ZdiY8790OUWSdwhnLI/E5Qk/jFYpHYvXRJktx6+hHDYOt
6wklGjULWYymGURslONGXkAOlh0o2czRD+8wkrQef0C9OxQGymAM0Fpx+tsr/FsW1aGepZrGZN0T
AwV3AGFUB9ADN0yvz7bUMZnb7LDVbq9DQH1dq8Y8xEdzZYHW7IgMbJ1dqjp91B1h3kizIZyIs4uv
imYnENGFgEVVHuTYPI2vY1Pw/s5ClEG785Vh00d6Dd3XabVFO5S3IOWd90BNsKd3AOMRIbHZxIpX
s/Hdd6u3myXMBdRFtN65VAlirPrcgdgQ4eA8yM4ga/xzMXmIbs4d2cjapfFGzMBFkN+2gzqHh+iI
puLFBBD594+JLZ+DX+YAi92wC7DVth1AiMbnyACSlYmGlu27NYAcL+uQ4BfuAutI6e3n0vT6lahr
axfMVaUHw60aTXYre3l1495LVHgshHjMWDrJ5tECO8XL7StqoPZzq4H/cHJTXcpOV8eGxeNR4TD3
Ovld0PePuBOVJ1EK+1b4ob5sUVb+CswdRpUxvk51AeoP15R9FvrFY6VUL3JAp2T1wmrH5g65x/gQ
+FOyTrxB+dKECzkg1zN3VbjBePCKzMUn3uPVP18aP71H1rfWI6sYYzcYCm5kknjppBZhP7/n/iJz
tFW1qL4b5wP0nx9tVWZWd/KAVMrPbXLwx7lK1NXXcR9teoRSEmuKX671+fqlDSqIbZJO9vzBttVT
ACfkLTGwF4rLIdvntWK/9hG68bX91jVw6JJOrVBr8qw3u8QOHMoiC9MOXAkGI4ic0Q69EmpCnVmX
LhvQvE6ghrpuue8KEn8IhSQ8JoaPXTR0/wj6XDX2BxYeffDs5s2Do4N90fP62YUgcDuZjfMAnM1Y
9y7ibiFuxA+jX3XY3OF7FCFdsWThAsJ8aM9y7DDh4JVUigdrlbG+RjKsyqdkIXuvh7xZmm403SVs
iI5i0Iyt/qdQitQ7+SR/8iGygpH2tMWK+fLRJE/4dP6n6qfLtTD6VqXQrYU8V8qsfFwvxXLsRi2w
NMrtZt31uXERhdaQ4OBjjbk0zG2yVy1c/Vr6+3E5muEbVyXH5s0Yd0vC3WXRz70no7XMawexae3o
SoS87HXm0bJUDD7gFMbF5IgmAxLExFoMFLUa3clD7jWIGXhhupzRNNe2RpjT3s5muPA8rp0PatPC
b4n188epkd0qJ31ql3006mvUjZ5Mxx3vbHWql1rf1VtZlYch09pF3znpvmuK6U62aSnwYAXSk6zJ
9mJ097lTjLcfTa2I0M9vo0tmiOYisu+eRqq4TnA0ItQ6vmLr9Z18o39xFc28H7Tg1Iz28CpKywBN
g3oTDik/j+pjZhqolacxLcDlwxhcRqORlsvEP3lIm927qjI81H7ELpqU4dbvpuFBL0fjOPMPHbfL
SuKTeECBcwEpyNguVxzIKLyctPhB5x2BLv94xzaweFCHtF1bWq+vZXV04/AuG8ulrF1HjKW2NH1d
2cJYJnTms0dG2MuuNoZnGodQ71j99dkOm0h7J0yrr/eyQx6SHtjnxhXGrGXVVws5WvY0tnobJEV5
r7mIZ5eN6G9j29FOXgsgCRBp+TVBgCxF1vElT9Nsm6GnuBNqXjxh/XUnB7yHum/fBHathKjRwetw
G/N2cJyBmMo4nKHApifIAIvrCI2VzEGJzePHCDnMLzJc1KwGZLKpOiyWK4fdcYA1+SCG+TtLqoPm
IyIfpFQTq2HJk/XGGrWGEmVNAhX24KVfDQR0ytgavmFUBLAYS837bvKRx0kba+dF6sjc69jXIQnP
nGvZv1kklSW74pJl6bjnfZyiWPHSwvTCpG9AALDOfxzcufrRVqQmt3EmWm5AuLmLgFzuK1Z9S6kc
kFY2unsqQMyozO1zoPJalooB05jc22mpH4ueb3kqehSfUW18n5yZsqQpwylVCVWZmInoJptUkN/L
otHKd3hDoI8CN4dL07ZvUHOtJCvfJ0D+W6+eiq2sJvpNMXjAw4ax3E2jWW/kyUhCLnN4bi+9oiDv
5MXjWrYHdbhrIk08FZPa3SS9KVbyMlpln9SEMJiX9UgHtOhOJsIyYQt6w5uJjfGitKVB0TTeYeT+
Lts1H+w2+G5pbDC8xsMhmIfrjaLuXAz71nJUoYqzWVukfEFA3xpWoaDY2Q9vo2iQACgXMX5ryz52
xJOltvZiaOrptfHrGLencPwiIh/eeqV/M6JsR5rEB4Sp/J7DjYwIVJxLduzBgjT3ps/T6nvsp3fK
0Bl3kx9mMKbFcMmAzS8hTHibONZnbV+l9Xaj3uSs9YagXntRsqjQTzy7Qsm8haHBEKz4Sjdx5qOS
H73pgeqywyor5dbrNeV2sNEBi/XyIJs+2mVJ7b2efxQLzk8dZmAo64kP21aDhUPXFJ+dJES2x1S8
pzEzEhDNrnJx88K/Y4fjLAwoHGRiabP8PjsJPbgjRXmMVKM/GINmntXGF2f8QuJZlm0tm+QhBWiD
TcvQ3pCKJDLbsmRwVS146mMAt0BfYlAkbfiEUod9jruS+YpOy4uHB9/4npdh+FSoerVyxhTPI3do
bof5UOgR8g5ZtVO9rLlVHZvDXJKdclhpGsVSQOJby7ZP48pkwPbSeoS0ox0rXZ0OvZuWGOjU0eM0
kAb3AV98D/HNaEzveyeCcOEhPUW+1Z/WPoix60kQ+MpNlGgLAVT6YOsIx2ow0joEK41up5jN5VpF
Vd48jjXqMAt7bcK3e2oyDAyqgsckEmn1VEIUXGMMFmwd3yqfMgM5S2Z1G7cYqnppYiTq5IheztXQ
tu1dgJb0UladtitvWGBG1yqKiu4BXiL4o3lwOlnqrV743xL90Ysn9QtQ8N8iIJpvQ116C78S9mNS
6fUqd6zgDvZfvon6Qb0dlHIgeD2qN8nITUqsAokV/HyWlqq3Fxi28U7lv72ljc0JUp5Y+dWoscnu
vmla0P/Oo6FUSfJ7xMpuEWON8FyGY7CuCiDCvzuZnq5iK+EJUCPLPfalvsNmkQegMK3nrMyMm8Ib
x8tcK5uCb8oPsidQwMlC0YwJEVM1fbJ9E0i0r1Q3stfVMjQX0bUHEk+v3g09KnfutJFVssbRtieg
t57GLH1Cj8pcpK0SH928Ds66rv3OZNi9hEGa7wp4NmsLYcoXP3c1wn6FiioLvW4XHPWgye+bjBlE
+AjbzM12aVYH2MxyQu1eGvRu18VQq1vZy48FlfukSsBnccm+X1XAlJ5NZPTOdm/+9LmQAtO1PMdo
h42OPaOldvU9jmM50OQSy67YCk8+Uosrp0rrF+TSX2Am8fuM+iUZb/erM3kAteaTBNyT7RAIrMLn
kwIHpJaBrfHLFCTXkyynXzpV4Xz1+xSBCjuq7/35k1I9+PmTAMHVL1nlv1iKr3xPy+6nT4LVu5sU
a8FcKkCJzsl4maKXhyptNv+wyZtjHblM1l+z8qSHdFO1CJwBQPprnKfNvCJQVPgUdhQYCH+28UGv
Mv051aO3yY/qM8J/+nNgxCBY6+pxKFn69KO3koPgYmNrDNT6ekrQjDeRCapIVmfA5BYVOoMbxyWc
QelXaJMYO3lFJCJBWRQxyae5dwyjc4wFzUVjV35D9Cc85bmX7YIEnwVWawh/iCk8+m6SL4KILWUe
DrBL0wFnrMR6lCP84QXNt+5B9gfYjvDZzUnWQo1XUTqqyc3oBs9O7VoIphjsxlVr61WGMgMJnSPc
UuhBc7VWsmgXx1EE3oiqm5QD8pquvZNVs7FghhaNfgic8YGJ+Fl3rOzejrvsPmbLARKTCH1X8Cws
/YiHN8zSg+wFMdLe/v0d1Iy/hLPI8LmuKojVWLCExKdwVmQzm5S107PDG8YtAcLJICs5MTF6KeJY
DWba0W0rVPNgVRk/Kv6tEO08EqjWKC5e9lVXnei+qPL4vsTEeu/EoiE9FkEsd9ESVREm3tZqqKzH
vOhe1Y4Xc5sazdmvHdRWimmfKHr3OnX9tJsEMM4AcbjX0kB5YyIEdrJMHHLAh19Phx7S7J2aR6ef
r1a0MGRdxypve+xJnkfg2fL0upjym4LsMAZcDCtnOEVmptUxBX364vz4TNet44PjZuZSjvIFgn4a
s+NBXgNNJJJ140pxomE5EAm86CjMXQrMF3ymt9NHkyvAxBgDom2yTR48rHg2Juq611ORc9aOZmm9
qJjoHn38FXe5kaL3Npc+2v5b6e/H2ZH743run6VPV4lDV2yBTpNDVO/qTvG2URCGSzZo07xLm+60
NEg2ou3y1Uebr7XTqms1Yy1Pkx2dqZdLM7W77UebLRwE00a93Ih++gYOHHnMWhM8eb66FwZhrEn0
KFXXoXOP/nu+tLKgfdM78Qh+LACEo6xpgMCkOuXJKLv6/e9/339JZBsGewQAGRYsdMK2sv+nhFFm
sckJ9SZ4Q6gmjG8se1cb2SMEr+a75bRbMdbau+o7YhnotnEu0dTfV8FkbSH758cc9ftFDnBwAcKK
H/l8UJD1X1kxSFBZ1evm9Pd/svE5a2LYrrANgpuW4ZiOKT4FzixN9cOArNT7NA6ryJ1qoA8czKTA
89m2mx3b5HjRq96PNnWwsfjGz26hp2b3Zmf1AWofcHMNihVpBMhTadq/+eD1F6lI1dsezbAHZUzP
Vqr2b0XFDdKxlNmlwQradOFn+u3YVIQ2BxN/7TzhJW+5joZtIj2yJA9yIBn4Ht+qMP8HCILhfJqY
+Ic7toWIsmWb4GlAqPyaPIJFD8Igm+0HLCZMkZT5kfyMPxt5U7TnQ6r7+dEr4JwTwN5/apdVOeJj
rGxLRI5Wa2Li9Tdf5NO4j+rHubkLcQdWU4QmrNnfG4ibHwLhvkEcIAZSmyMGDbYvNo5Z0zsPgQm6
HGDOX2QTaK1hz0w6oU1Lp7xIr2LjVDuhuUOObrhXi7JHTOMiopxLKh2/Tb9qUW2ZT5AXUbwyWAAL
8A/yIjDMxlOMdZzsFHUbr72iN2Wi5JAQI2TJSXo+ng+y1NRmvkBmuV1/6shStNoXcqDFo7LUNYRk
q7awkdOLp2VghN2jnVjjiS/kvk071L3mQzm8wZiKH679FqFRFsn1UfYBztCzrDnmCZ43Vtmg5eoH
Gp4NhnpMtPJHSbbJQzz3fhos22Rv3Zj2Xvio0/STXxxUtyX4MCZ3QisK4uJ/HGTn5CB4v8nNsTjI
+ke3GiFpTNJgIEnr4rerTMrGmN+82nxQwWVEWpuenPk9DDwkvp2a7NxfX8OA5DeYtbbk3+fe2c0H
Cc6MTCJoAXmRrkzVO9FuZJ8cFaZTtUd1dWShMr/L/9unat24Dz3zx6dG6aAunUEARUinCQVdDBoT
JPfeapAssNIK9wxx0znLaq+PypveE8U3EGA4doOendOs+YK/sHFCVd48yZLlmewAccmwysJkmzgB
LpEdEft8bCTqci2rHwd5RoWu60eTSvJh0WoxMilNr9wCcEGMTc+cTaBayq1s+zgElh8s/SJMboge
xwc0vHAAnEvyUCvemC9kkVxVskEb9Ry1QXKM/AwFLKfI1g63YVVFRbVOkdlAVQI9aIJcA8S39ne/
zNHP6LvsoW6IW/ejrq6v1bpt71xsg3TD9PKlyCpCL2XR4UfH4MDt21MWTUeCP8mtTw4P2VPhLLzG
NF6GQbfWrainrazmmAMuzGmMz2VQ+88VKxbNTcyXZBo7CMu/nGV1lxSSDMvNJiIuoNdfeZpvRkBr
L56VV9u8Z/uT50GBomV4Lweg9DYu7MCzLkPodgdR5EgID27xFTTofAGnUJxVBiDogLCQfmlHc1rI
DiBQd0RKmqfO8wvUZRCUjTPQ66Gj38gBokSTWiHo0jn4qRbLOPXM7rF32bR6aLSxc642Mwnny7BC
OBHwUAyBjSWzsfNC3Xw2ayBHc3fkxKC5LfYraV9ZaycQw80MLob3hfScEiiHUirODeoqsxHPksQM
v4j3QV2k8HLd5jDk/g/Chj5038gnFHd4oI2nqixJTwHBfKvNaa2FjXJGb2G8H13iSgUY0l2c6cO9
jsriXWseZZ9sqTS7AHUTWEtZJXZxZ5qmdYOnYrCvQ8PYxKqWv45ZvZHfhTW03TJopvqUJiUpvFGI
69eLEPMqy/LsTTN4qHHlUfdDMJQPAsMneWamxUigFQJOQg0ARzF9d+0OY/AOV+N6I3QPkb3eQaPT
wKvjrCZltrQqhBGUDsnLzETbtC7hyUFuLd1rYZQFnISuhT+7RvX/Z8xfP4LrZHVbzcuCj49QfF38
w2tZ/+tbGWcqQwW8adqG5X5+KwvhN25qtcOTaU7OOU7aM/Yd5ZvW4o/ZodGyldUM2Q6r0gmYVWQG
l31LCHLsV17uK13M12MXywxBPEiCSgQk/o+SYtouq4wx2srStbe0/iE1iUzJr9vWeWVFWtKyMcgF
QmR83vOwd6jLAgz1o1n1CG+iuqtWhrazTcQ4Zemjzf0vbXKcm59xDV2MSkpWCs2YZB8SnL7pppLI
Y+J6N51e7MdsioytNnj2Zmx581zruNNs0DNGE2VI3rq2SVZGXdk3pYugqKgfIltJWJVZ2T4MwpTp
mWo0dt9wX9QuUJkMSH/hNzmKCEC6NhyczGS18h5tIC0vBXDBTVc7lXVKhqxEay4sXvSW9UcdNPg/
ztWwyFe+4VWPfjqZdzx/rPlmgM5o47yUuzhuBuz0nNhLtgFKTueeLO/R9obN/6PszHbjVrI1/SqN
fc9qBmcCXQdoMplzapZl+4awZYnzPPPp+yO1q2Rr1/E+DQiJ4BSZyiQjVqz1D+vWlHT29dqqO0tG
ZQw/vcREftpZd0pG9gUFLf/wfvJ6PVmqrbxc+nbuem3aMRuvO/sR1/EoUGHJqsLfBZFcEasM5RMp
YBMkQJke1/8ktu07Kpcayduof+zbnAwv/5GBX4ELp3xEcSs39S9lFn0L4zl7jub4i1YXGmH/6HOD
WiAbMYd8WE6ImCceI71iqBtswNZLuPTWXGMoZUr4ZcXUNa6m8iHeA6tadKXvvodSKJTiuQA7bjd3
Wra1ork6EI9bD5SJb1U1Ur+Vup+gmBioV6oalldB1TAJLQe6cL4qebAebTkPDmZU99tqYMBp4uf1
OKXn0JtTLOm1Vl68GfzBUwn/r9KUuGIQdvlNseMnWF49sn6KfqSQK23W/Xzrbow98OdFS3U3dGaz
M0tb+hwiXrOekOIf5SmDWh/RV48f8ogEzdKhHGi1a02zdYE9rF43ZU9JZjnQ+RR8UbKSbhW/8U9z
llUbI9Ptm3iA4YIu6aemLhrky8rgUWdtUAZieupNszxPtYZ+0pRPT9A8om0bqTmIfI5GJcKqEtZP
V+vRGs6TqeVPqCyNVzW2CSxJOCuJ5nk3BRJiSF00P7Vxl7gy9jen9SLTDrwO6bYHqRmkGzPHSXZ9
Y3gvB9MO+816EaaL6ab1LeOApFlzqWO0WeZpBtjRLKumKFYf3zfxifpzsyr9+kRq6efN9WhUk3JY
r20Xd6WoCkjpZtQebY3Cvx76xyjo9T+bTH394k9d+UcBjVvy/nJsvULydU9NDBlMyCHJfV//XI1N
jWQHgnMAMEnZJxRoesU4pMUiTeeXMr5SZnwqJ1+/T2br7m1/ahtk3UDIWu3o3xJNv6z7G0ISN2sQ
BIC0lN5kbdk64QI1kSbsWrLQ0q6NuRquwH/iBxEjq9t3AGsQ5/XMvDWPb038aszjuu1TjNlhu4lG
DpMsYjjaJZ+QsWwqrHre9lWVcYnkWTr+BK5Z9gXidgKq7TNYEL6Ccuvj6Hs9BHdm7Ecv/VDtcCou
QqfMvmcYhMdO2V2zMtZDp0hiFC2C+aWZ/GujtobvuO/8mOtCfFFmbUQVDIG7kbS3g0o8Mru+aSIp
mLKCgMBmMw/JPnqavUWSa2muJ62tRm3xirKszF33STWUGUcK6SNb+6CCEO3Q73xdD79fZw1Yj4Xh
XHi9n42Ojcw5XNMk8CSj0q5Y48qwWYU45HbcXcBoIROnh829FBIrW3Pdf0Up7toPQCs60ibI+/6N
3RQtpKaV2bSymIIgE6dwBvmz8J/aCWsKQ80Kp69HEwAaLyT7oD+UeNbZQUwgAplVofsbFNT6YxA2
n8Xiz7a+2AuTuAuyCwbx0mndtZ5qhIhC+uicbt7PNUOcB4Ue7tO41jeKMgXXStbOuFcZE850qXZp
Y7n3FLvIH/DFUuDeqsF3dQQC0xBDO31SbhJkfZ6LMVkU+IT2aEeIH6491YH4s6diMWhVDUnZGVKt
X0htFXoUXqxlIyUMvWTDnCLsNlTRtjGlxReBI2aqxfAQ8ed0QUKSNYnbPY3sPC6tWFTZOSjrdl/g
QPjWCv+978PRImgGT4bKDzpAPtrkRmGVLM3QkOWjpPOybq4vumrlhvd2EsqGuoLRBqdaiSHcQpTR
TY/0Zmqp6ROQH+VoaV2zUQyozuhloAwWkh2ArpbdWKmKD+tyAD20cjPYnXWsgtD+VKedmxraiEcK
0P986Kftugnu64CTnP6At09MuRgCWIr6doefK1810XcRNf5XTNsjNysWgTJJrbd5GuVnZHnBMiO7
u6vmoL8V9jy5YQh7XU4pPqhLhilYck3tEGkHK6+f3netLasatE20uBnKGP6IJLPOOJJbLPrhzaE0
p7vKsrnuW1/mksjFgXOIRaSFOB+KQbc1CTBXUA9DSLdESmHdnpftsQlAMa3bzOL/2g6y+kmTczS/
cvmzDH44q+X8lQUiop25znoJoEGYaMYdWGFjG1pldDLMLLh01lJwktr6sSty1C9Q9n3pvqdpUrzm
ChjSulasR4lhD+BA2l6CoVaOhZklu7TqqjtWnUh8ZFX6vcdwc71K9OV1MDFaAdzzXYbW3e8zf4r+
K+2GKqFmm4pMWtjWdVXmdvo150WOMuwtufSf9WKRP5jV4JSR64Pb8ao0QfM9S2bvs94hcx1jsO4m
0WVSsMYTDbRiSRfRdaeMB5yQsPyrfJWIrLiK4ro5dPZGNctol5VFeBfmd2nSXhdqoB1lSVePZAsw
dCnK1I36DgSMBtmAVZO2KeQJ1a8xlRk66A4GLRqf2+5JaJK2aSf028jbtTtoFaST1RqqSBtiayGO
xgK+MWVYQQhKf1YE4lq5+jl+ATmr3szFI2Z0NkgfFIwV6ps4R1n5WRa+2GV19yjZM0ZFAQVMuPb6
nmpq5kKslE5mfE/SA1VvZWiu9QknLr+HZhOhIn2SZJOSOwqpTo5P6zYDmboZfPyprDB1fV0UWyhc
8nbwU3U768+dpuSHnlSLZ5Ifd3WETLdkwEfXrEtib707+HOU7uHigpWZwQ0leuEg0QuhEw81KeIj
NwU1nkRHwzmrnFGO5vsB0ehYwr1xCpnzofeiKaIkpgeOSfIA3pXbSbUUJwkHSvdJW21kBNlwfkBL
RhqUb0mBZF9v5JWXB37uSFKVbbJAKe9i0IBACpQLItbKpYXjlIiow5EhdFG4GY8Aju0TDoYInzcQ
pKgZhvcJpEk3HRVSjvi6AUKs6gM6fBv0MCnmx+1hRscesYbSMUYyBvHcPWdypZ6Bz3wPQnVnhsRM
RlXEueP3U3UkGx60QXbOVO3TGBvqMWhlc5PoyPcStQRuLOwW70ijocbywKouO0Pmz84Vg/QUIvra
wcioY7+8D7XyQdfb7KhHlKp97UT6+hpZLOMzY+8htDB3x3fcCvNLoRrxUy2lO2EOA6ZWUeMWlCNv
NcB0fa05aWiCfihDDOBw0IMpGzt937eXzjjOwCC8Rc1zi6nvpUut+RIWAFQkk6o41Kxz6eMyK8PI
2pqjph/LKv5UZP5w8SeSsgmaGZao/X03KbcW61GHIdk6IFuKKLQy3ou47q7WF8VEOXGsciz4whrQ
VSWrJ3VqgMqp5rmkGns9gETZTEaIfL+JDS1gW3fwZ6eVL0Fl6Z+gHzpWGJ4qsthHKZPGw2T3XzL4
4xdNGcFGq/yMKgBXV1ExFmZFD7gR/OSmrxFI8GdL2Y1EsptMMd1IUp/lofKUSGF6mcbxIufZTQsn
D3d68LWQ5JHHmNR2k+QdRuhZ6JGwsHdpYBYbRJQ3xhh8MxS1/5thTfy63GZU04Vu6tA9yRpgAfMR
CYwSWW7atZ3/AHakPBUTeCq8Y8xegpDTmhKLLkjLaEh5pR9Dre/18hXfDHMXMqPhk5Jgn54kx4Qq
exf1E6xhnu2/GXl/LWTzEU2NbABwZaFQiTC1D0wVIStpnVVl/DLiDIWkN56Dg1zcVqko8Kydhr1i
4qJSkgdyS9aO21Q0jjqAtFplhMsZVY54QlRcTbeqMJotBReWLVGb3RZybnvyHCrbeRlr82SIXNtI
VU/LdDyAivCpneS/+8Z/zdKs3zjAa6EDv4cU8hf6JrlMu0hgtv3IEDQ7orlonEDsbPCRjzFlStHD
wqzFd3L4rg7pWh/n8xRLc8WCeahb7u+/XFv8km5ZPw2+7Ejk2rag2PyRuz8C8ld6BpQfNqsQdE+6
GgPv4qW3woW0NLWbWbMTx4hRarFG61WVkueubcdzN9jzodCsXSWbrFlIG+6JDcejL4UAztrI3Iqw
Qld+Rk2y68PPYMDkq2YOr5LGFIA7+uiSdUq663Di0L01/YFV5ZNURL6jlPFD1FX3zGK2F5RDhqNZ
qu9qWX2KUoweYw3VNs1IUI1bCgxxZ3d8XYgQdZUheyLoD1nWKG6oy707BaLGq8uERrRs1oaRes1g
ngKoX/g+ZE424gaJUOer3UbhTo/aL0o+I61YFneFpdlHJRDHIZLu0QaLPyU8tY6w7O9ZgVigOnXy
CVyOts8DJpBCSuOd7iv1iSelXnDNXfeqT9o14wEsuDr1pgH92NpPurMity2YWhvTBrk8tVXXXtIM
O2YjKDoXveLESWQrIk8kbjBPkKjfRDiVNtP8+vvfX/wlquFOpISn8+RrimlaH6KaAqVUs9KD/Edu
yuNNX9sl9lq+NrjUde6bUGFZVJJVV5a7s6yK8FZnLPj9Z1D+cg8utV8wKtyIKiXVj3VgIZnNCJ11
/iGK9BlXt/YMeiNFXS4LQKmiFLMWp5WkvgD02LECCw7hJEaPlDbw56GwtpGufMeYoLuMmOUiDTNJ
pxRNgXjK5c0w9Mp5HrAF/f3HFh9SlevAhM2AZluKsJda6Ad4hkhYToJrMn9ENTefnOjf7G5QNhgP
IhLiB9UhNw0gMnP7SQ89kvcHxNPVr4U1Hpi6IaviQ0gQUg5XUl86ZF/tY2NOqRNbeBNgZuAKfjNC
YUs8RJWQvSks9uhDyZu2CU7CQnvCx8LQaLIN/inGYQzmZkPm1NoNFrm+oU3RWcnwC8WcaZH5Tp98
acy35oAac0it+lQBH/Uq30eJJYj6s2lM1HMoI0PFxZK0K+LGqeLpe65R2wxhRLqJNHXeFIzmttCt
kHVo0W+auK9gQ072NujUbVjo9a06tBnc+dT0Rny7tr6mxUQkNtGqHgxk9+YWvptabWotaF2/JHC1
428QA8Om+i5pmn5hZNc3koR9r7AwDq2gqTtmHE3kwvwHqHL2YdCi1464D9bSGjuP0wEJ3nJfNi1o
YrIuOyIGgaXiIUI0+FlWsfVFIESte3y1ijY8GEutTWO5jftlhMNkqB2aIRi9AQkzpgA9v7dRZd/b
ffeiI6WYEdQoYi8gxN2UDZHqNQAk1ncyuNmjP51tpUz2YTUIZ+q1aCZbkrt6lboT1uc3qilhK1uh
ZTnIdpg7VC6k2yj/nGsAGHCiENkJv01iw1xsguEVsfHsvik0Y6/1zey2pKBlXdwgcL/YHMEmLOa2
+Ztp4AMh6O1W1pB9MEm/28jufSCEdbJv81ya/g+jjkKiqT53ElOytwkIpK2Qo46ic99fGYbeX2mB
wN8zDk5FCrWd4GE7av19vxgOwlx8yPhRfv+k/XWAIAKwdRvAgTAU8y8CM6oyzHMyDsnLEHXXwIbF
vbCBu9cgjF2fcXszdXV606KGBk6id4UywUgTlnBbnRBGUnH1bhpRfB2tDgRtYqqAIOP+3hwe7ML6
PgVT+RBQ8/87sIj9cW4lVlEVKjGqatkaT96vK0ZDRE3WYFnwIgUI38xIKg6F+dimMRMX8qVbY1RG
J5T84gBnh/IQsNh71IZvzNQ+5sLQD+tiqpfVi9SM4PXygzLgllV0rHcE/hROALrSbIfmooryEJM4
3AkrWIQ4INagmGYf62GWHdVvdlgDPU8gxb6oiQVwpa0vcebXO3LDyUPW16TNGH3abnz6/S/3AcG2
3leWxuLNknUFrKv9AS8zZx2KAGMSv1iZ0nh2YgTMJz6078a6VaMyORmjMDy4Ui+ThFFUNx6lqdFP
2Vh7sJcQIB7CizrK9VnPwhJ9a/HZxLj+RrWkA46FvdRqnyD74gYJWWMDejFyqibtXZIqaHrEQXU1
5/7XTu4Y1HwWVfBcH314Pae6Q4v89/8r989ffm/wP0yhisVNagjjw0NUD5neWEGev6S6Lm9A0g5X
sIFtjLb7wDxEBD3XWZRswMnkF3sO7rU2fPWrWXETWdG3qWYHl/WlsEntotyDiIEOshK6Vdx1yS1D
lX8oreYLFszjWSLda7WZF0n1FYbKIwIMpEdhN15pfLYbDcGhiHtrb2sBnvappN2MlPuukvxLZB6w
1Ehxs8THAT2c3FYdvbSgu8rqY2V0nk+NXk00ccKUHCx/28so7eIS1oGbyaHHlyZzCXmvvR/Eodth
GuI0Qb4UP1hizXd6ljuTZkiYmmRIgEDQuUbOID+3i+pRkNkVFvYIgoOl4YPpnfRJmtJqQ4niGvxi
caWMD207R3uWnAF5egNSd5aXuAz3qQsQXHFn9ZEABYhnM7x0RneyqxovH0ZrxMAdiorJdUpQ58wA
Wr0YxxMnW3T4Db3GqrjKr4gg7ZNlFNGJIlbhtImm70Xoj8fJml7HqFOoOuTi6C+Orr6Sv4RdhYQD
eUwH04DxXOLS4Vf4UrZo+40MhVudMAWKHAkPGdGaJRWq6UsGru9NB+uZ09jXiIrF6SdDq/G0XBx4
FYucG5ghuDHi1IRTc9H6Vwr07XVK9OAgj3FA623YaX6dfALof/RrcsTF9N1KpeDMoqfajgGq3jXQ
OieeUB0iNy6f9OUFhrSDQ2t5DvzyO9o7LzU88L0o9CuEnbU7revGvYma6oAu7bUSAakc9ew57+qL
ZqBK31rBzYDP1g1iqW4jsjucI4pXM2AuNK7I7ZtPuZgNZ6L0cMpl5WrUhXI/iXA3WWVyM7DiQfNs
avcMS+S3h3DAQiiESQteb29EpP6RJ2UyLjPbi5nKTyDep0vQkaqaLbu5CfA/+5v40vxLjGsaQld1
1o+mLcAbfhiHe5wpueu07sXAPsZNwomwJ4OXZdkdYyghw7VlVdyQzVbBy7104gAhD0MEmxBjxp0R
zc/ZGOm7NEFwPtYRHv9K1sN0kMmyD0m8ZKiI45n/zjhEQgZBCo8hLrjAzXASIx9wf/ENR1GhSQfD
ZG1EMCHfnw3TWW6+Jmm+VwF93iERUGAgmHcX1Kv0bVyI11UNBtbIDu8S9aCP1ICQL0u+ZE2fbqCO
MYt0IQtz3mvIIn0LJ0bZQR6AGxpExWlAVCtZ/D7zpu7uu1gR7tw/ZFS+0F0bY0/OkQYK5/xltEAa
GWPf7gKfglKy3MJ+HV31cT9dIkO/aeeyflvV/+9fVOOaVUXuuUBWDDBY+2Hzvx6KjL//s1zz73N+
veK/LtEzFcnitf3tWbuX4upb9tJ8POmXnnn3Pz/d5lv77ZcNL2+jdrrtXurp7qXp0vZf6nfLmf/T
g//rZe3lYSpf/vnHtx9ZlG+ipq2j5/aPPw8tuHxha/pP88ryBn8eXf6Df/7xf+toLnKU3t56e7/k
5VvT/vMPifTzP+Rl1QECU2PRpDHJoBO4HhLaP0gqGGhlIPdmywaTbV7UbfjPP1TzHzJzsIFfJHJ9
hmmTBmpwLV0OiX/giG3JtoniF2oA1h//+uf/lP57+9X+sxSgMFT+m59oB7qMAAw1IhtHMVkIDYWq
X4OejORrMybGgDz5Ames2vm4voxjMh8FbmRHZR4LNy+DHl0puT76VcMLYst/tpbNaE6f8pbhaGip
8aMoAbXYt6f+uLYoMmZ45RxbqcqP3QRNd22tL8Oyue4zM3yuEaTnHAmB4Z2tYJmOHME2KKYHLFSC
2bVFBsU3F0H9WVbmha3ib2NLzY/vLwJ1FubAZSfyozR7LXvSlNn0MErKj/XSfcjMS44kkHjVKyOH
DyXhdWFH5XF9UWA0ze481my/N5XUfqZU23gB7k5kDpfDfT8Pf56Jftg0u2kST5u4R0bJUOJKfvvG
LObLPXw6L7aMHm/55Vt8OzxU2anJjyPJdObMoz75xbE1+hK19X9tptSpU3TCw5hCFhqlbXvM50SX
3bUZDDNZzLW5vki2aI/WWMHk9/NOdmcsCN1i+c/fXwTW8NRBIDCQtVi+fn2GaYxKFvq4YiyOIRHa
ERpfKXvQA6LU0QNDQABZdq8nvJ9FmecT5Unodty826mq7iacB7G4zJrj2hL/bkWdWmNd/OthORp9
4alqnG2lUTz4VtcckxZxPWc9cd1W+uWL/OnQe+8/9Zmry1cL/aJyKDSKzYd3L98OL+++fqS1j7d3
Wpvvn3O9MCt35cS9lkiJcuxTS7y1qFgroORSZoy1uR5eX6o5/Wppsu+971pb2dLB2tIrCWHZIn47
433/+wU6s/exKHeZJLBKzi2+eeygeH1rr7vfX8zlXnk7vu78j9s/dbU2owob70SHkLO8x3rJ2nrr
52MXP73vX5qx/UPFOevw8R1+6gmYs0EoTTb9p6t/Ov6bD//TBT813z/0T5f+x+PrmR8/2sczI6JX
R6OGZVJTpdjK4/9+e6+t/3bf23Px8XCEttT+w06p4KlZHx1UhLvZ/fAOJWVn2ZNmCmSOBl11pzCk
vV/zfvaHbtcDxnwbRqWODiq3QhooxXFtiZyx433zw74CHgIchOWSvzTXU9dDa2t9WTtau3zf1EEe
phCb6CNbu1ub+oBKpPP7d19PXF/WtwEo+iB1A6LhS19KAkPz89qE+NzLXtzMYidT4VNTGZcY3SqP
pJgzUm4AxI7rzvXFShVtJnmzHFrPWve20aDPrjlXjdNUMZJB7YLkXw/NEDPn+7Up60FWXP/UjWIE
soPlNhzzJChS560vCXBSfKprtJQXuMBmSgXajTV2VMb4Pao1XJAA/2SCFUOYKe5Yd98T1iBu3Y6j
16c/pkEGQBCGXrbgSJB6VdzBik5lCn8CXCFor4XLdVTN4Fmd+36L6hOsPHJNrl+jYf3Tp3z7NyYN
3MMU1aHXLVNav4zj/TLOr5v/7b5mnYL//bJesV77dsXSwYdNbF8gqH3o+n/QDUjKjuDW2q892+tk
u3b91lz3rt0QWTPv//6TZHJ0DOMJpuhPn6YZi22pTHflOpPJup4d7WzEiHBptcu/8r7v4znvh9/P
ed9XVgZIufft/9St0iND4KxXv3fx//c2a7fv7/LezbrPjlk5JFYOUZJ4YVymLmWZTdfWum/dZAa/
EQgwbN/392FD9nw95a25HorXeXW95kOP62a2zpDr4bcz14vm5W3X1tvx9+23PkMNTyAJZdBZwKM2
CwlaRKmfhPyVKkgGviqDeiEjrZxNgTN2w7hr5EEF6iDIVeIXW1iJvJl9lfq6ZpRuHLIE7o0ZRrwd
uczPrWeEJhg0PbF3dZYh14hIQ9+KnV1SHUoS66uqgY4vMRFuvhqSdRBACA6DVWG94GMqpZl3MP4n
UB8S1bKmesZDRNv0RBhepF5ZRjDfBJW/a8oRhc8arnsaVQ8yviI71Oo+p5H0vKbpJtHZXjHrKL3L
gECV2Q30JxSx7R3yFLanD6arJ+EOzXe3Q0XO6SFbOUY7ebhmPyc+TPBpMPZqI7WuDuA01JJtBona
Q5Vv2Oamti+T6gaJ+NckH3yHFQcqTYZxZomApyNiGtTRoRik8AN1K8lPeJQXG8swj6kiP2Uq0M4s
Ks/y1HgFsTslcvMeXZv4oJOqp5aOfVtlexmmCZ7WTonbD9GdIWaJ6lWaON/6vMg2Ybf4P0iy2GpF
FJ+jYf5cpNE3E80eTwxf5AaB4PKm0nQ3qEB/yZlXmss4h4vdXKsYVmBb4iQRVog6XBSn82PdMWcw
ILeake7JUnH3KrXi4pOWuwhKfS2GcXCsFgPLrPAXYIN6q6g/UvwSj5kf9o+pSTWftf9d1hrnHFi8
ju/dprN8KEe3+PGhS0gpsRxfy0wsK4baJylWdfwWJRnwFsE/zDVmx8fS54AwvU+oW4OmTI5Dy6BK
5ivf4ovnAoZsPJKdHa6S9nMsgEhifG2dkaTZ2EYVbHS7iA6hqXzpw1tMCzIXV3fcGrTa2pRluxO+
DL9RNz3VpTxD7K9H5baL+LeMeTiMSNbkoRJf9x2qO91n6x5Jm35nRtPg6I30IoV7vyJZlobyp8Ke
sc7G7DNFDgC/KkSL0hZlkW2gl2h12KXt4vSkuaLHQ64MZ0fL69xtLVROco1STp42hypOQ0Suo3BT
WbWJjvwinheZGx+ntkHPqr1qt1+CpHtFNXncqBXVlyy57mXykhN53GsdSGSBy5btX5Vqa5wsBB8n
OwWXUf6QjAC/ADvdphkSoFWBTnjbiaPdlK85Avt654ttWXI7eACAGkRNo3JnU2OI+x51OCXF1pLs
pB6S0lGz0t5kfhRtGjjSfHGsbADtCUQdeh6eWdyV89A4JEbpx6caEA9f2nm8NVqj9hog6E6ndFSU
uWIqQ/Ty5emCo/ENRbzyi4XtTyTmU2uaQJfkpybJ6g3MLaeJ49uOaN8pm9Q6Geg4bHwro3DbZTe2
oh2rYhInJcbmiv8H7EQgnkedKjDUhNTVKTrcjLlxmEZ72tepLW9KS8XrPu1uS54qt4syytVtEbpg
x7Kbicq3sxTwIbtbj/PQM4cjPOuWHcZV6ASLXaVrDwridOcqbu9rHL/288yaFWK0M6Gd4ZIBZEFG
CF3hlHqRrWMWhvpuVNObcWD51yfa5BWF/hhKHRTDedr3Q1IcRhhOfYcgXxvUCE5Y7XaO+28g9mGZ
QbBxGh58twCLuwUombVK7emwmDssnbfofGJW2JWPEgrpjt6q2tmv+ti1p68wsh1Dhf2qmSDb0Ixi
dKvpIOprHTWy3mm0aiusU8LdeNDr2enAMk06Q4Jel5EbdukT+DdXHbrCKflkG1VrLhVq1lTe2sqR
Q7C6cy5yRxbj57YFpKbHw77kx3WUPnyZe/8FivMFZ+u9EY/3fl6R1CXFbbU2/MzK3JYCj+BWUiWs
yduHAmLVJsRHxZElSAStqt73lLM36DajTmflHkPhdDPEDeIBkUTKjUE3DNNk22bUzstikd4wyy0W
zd0W+uAuQNKoqsYrXzU+ZzZcPy3BhypDJ7BAEncz5cpdZZafePpiJLQ7pG9hH2xStlrb3xaDxno0
iRBDmoNTrFS7scbyR57y3h2z4DHiMQVX8U1gtUACZaxcXEvILYKCA06GDXAfIt9NEbSPQTihkHxO
AvEgOsIyHGTPsv7VTn3g//ggIxGFrZmfWo6gKKn62YwGShK4Up5UbiinO8Nu9fu0dPveUk4d6qCV
dKJI5/CkqTsEgSfHstGrmkoqcNRflAnSNooVlhcYt0i2iE1U8kwOPi7TYAOVw6jf4KtyVY1JvalM
7r0h6SxytMkhaZ8Ab0CpMF3ZZ7hr2+QrC4TCnfrGsVvb3hZIeju6US7kNrUGcBFHHpH0oZZBhihT
c5OgDzDFWgzgHm/3nPrtPE3aKSoA2fDgbbrAlN2hAm2rRfDH5h2VVtvtYK24nantpt7/NBtT4Wqj
/Qlu4+xpKQyylLJIO/nf6k4/9TBrkVXJyG8lxktWp9IGdafI5UnJ9z4rAScolft8xDoVenANf+ik
GCH6/xVSJO1o40EdVglViwjShbH4R3Y47NUUGEyLXXUpW/vJlEqW8MUXMmoZAG8ios6ItpJuPI6g
kA1cvvJ51Cgi5OSB+YVN5OIdaOpnzEZaVuvNQ95RiehUKk+2CiLHKgavn/TEqQSOgo2VW86Mj4qa
x9f1HWWo8QpEwtaMx/ZY8GyYiT9sGUjaTdt/6zs0F3xt3ESGT6UbDWoWeDo3tHyskjb38C85Dkk0
7aMOZHMTR5/8DHeJOZauzE77rvWQliiNHmUrXO4MzMwVZA3niVrDAi9ciumIWZz95Zsu8WgvYA8B
jmDkw81WlO3g5Ysal2pFP0oRIX+hESg0EXyfVtaKTV2UNUh0W3KVvtx1cf5gkSDqGI+PqBpvw0YM
lzxeBDV0pfM01Jq6UDa8QC0VXJcLEDD9I3SIetO27Y2tVrUT9IBtW6W81g3lE6bUp8LfjQZVI0PF
fw/5m2bTyU5WJfddIs6cxM+m3lIlSd05C85Iun0vB95Kjq1tLieTa+rmEVxCdRZKeKeNKUCAuEVw
NPyRjJ+MAcaqMr6mgzThXi5hNxmIQ4MIl6tqiQkUCkG6zGhqd3xVJwYQuUJHhTL/o2WH2A7L4ZXf
Y1IYWhLm2GY/IcIb206XSxH8qNw/VITQcl2gtjznniFrMGJ7NzUtNLYk9QD5F5+w5AyNZnCxrold
XCCajVap8qEyx+1caOqeMc7LBFV/I4+hw/fPnbnwTkXiRBZfXIjqdtxJNZFPd6pCwyDPa5yqcp+n
U0TlW94EzQHymTi19pwTzyPdF49OqSSSaxeliqpU6SraVwwG1OtGLEMnJamdMY4bQJPPOdSbwAhd
vnF/MwfWAyu2kmXdrmhKKEkapSo7uxu1nOJoXl4CVb5Thgx/Vjm/17vuR9D0cJVK2SnN8HMawzPD
90NBPK7y5Ejp9ujYeXM1MjSHcXgCSEa19ThhMUCZXXwGLWE7DIaGFyflmXmQcMuw+LrL2O0KOAYA
oJ1SC9GyB9q/qyrQ9bikkEAYoPjJX/t2+irp/TZQkdHCL+Yus60ILm3mb3I92HfwmjeyUpeMecgV
d1E8e3KvXMdGfZMGTMZIkx06xA8uZYy1e/SjtpSrelCMJzWHEBcdS4l4e0zIdc/xC2iUwm37muAI
hotn6TP3KFUnyVxs1lLNIUSTnMHyQwBCogNWJHj4EKfHYJbI5FYoQ+HGvnIllfRRtDWZbr8wEIA1
IA7HvtfiG7HNB0poHZzyqO2CnVnP3hBM1JNCeZsH6VPYzcEur+f/x96ZLceprNv6iVhB31wemuqk
UmdZlnVDyI0g6fsEnv584LnsNedpduz7HeEgAJVKkguSzP8f4xu5P7L+0alXfB5ARupAjrm9mB1o
I9GbknLHPECAz9N3Qpye1QSeVxXLD33Qbh1v0vD9TR928plyfH6Q/fIhy9lAZ9Uin1OabWI5G5HU
HDqyxAtc7TDTdO+UYJJWejqow7RG3qgmR1e5lp785i19fqVyhJLMMC/a3F/7XLTkkybnhKowzejq
3ap7eAHDahFXebbTeD063vizodtJLGmUquI7ivLOb02boo0noN/I8ZwWw4+ujL0DydA3LiYsAYgq
1GweCo3jfbeVMqyzEYedd7UwAJroFlyvGAB1Jo8uzd9aj09Scz+b/eT5E4tk33CW5454JEwYnzWc
90C4kY85ak76en/LKC2CdqB012VRodcvyLLf01reYuz1l5oe+kLSY4Nh7w69Yu/ng5aeJt3Ujx0s
AKFoj92QKw9qZsUPzdoWD4C1TMVDRrOfkvN07mbAdb/OaU7SQMST5fnPdyU66QNlNwNh2d5p/8K0
Gu/D6sxhO0yhka6f+vYTLXX5IDV5HJwO4X0lEUYTMwxcMsv4RZLPSoOq1I+ZxWbt6ETIx0mzEDcW
TkWiNoq7SZuTx2HbLEX82AHoqsr6xkkkGQ7bhnLkCgt0ZSZaO3+dq+ylxQSacsv/Pjdu2kbdFPqx
dREtuFZ8jx8mvh+5GBunfeCm0BnyB2i7pa4/rNuG0mxzchcAEvshvAPjIesccS8Rc++n/pzvbfOL
YPp72U+5Sqs/FKgCw1L2dfTntYYe6+c+If1qf8l/fAEvFcL1Xz94P71lovliqavz/oP3c+SfQ4IZ
DLwfXRPup/YvCjSrN5a9fPr1nWUj7hwHB2qSZo/UCmsnXx4GTROPsp2RP7TxWWrGVV2y4pYsc1Qj
28Zdua/qwabH/PtcsUwVNEt8e7mqoFUGZ23cGsp4ya3cehDbZn/xKGzaOXGOfhHdGnEuKR9qkUBS
tBoX7PR2DBi4PXR1YQbNfpw2ls7MaH7Ievd+9RhD8G5L7p3RfPC8XLm3UG9sBwbLm18bllZfxyxd
L4tZ8I7FpoacK6wGf143o5M5Fava/nojR63tm6QUD2VTjncNNJRfV9TaCJJB0sH3ihKqD7OvR1Nx
k0c9w7gaJ/PN/rJ9gwlD92O3ak774f5aza2G0Gqlir+J79rP6YtehEqdXwHfzyAdE++BEGnvIcn5
hQ1jfEviznvYz+tOOd0TJuTHmavyd2wvi8fl3Dh6Cu+R72QV+KAKDZjsyvVXL2I4KYlnoxCsnQeM
XiSnpe4abtSrh/0L2pD1ZzI24AFur9u/gAnPvGuh8BlZPihM/NPh0JeGEUxiYeY2WfgZ/v3atG0d
30O4fSz0lhzGJUtCwjrSRySJbjibCwxLJyaVzsH+fACuPQZ924rHcduYQz+cqSlVfjrP6i/N1f+o
CP4LFQFxHTZqw98pff+HjODu57fuvc//piP465v+EhJ41r9YoiKn5VmPZMDc3u/fQgLV/BciAss2
QAgjC9giJP4SEpgGQgJDR0pgeEh5TIMv/SUkwDrw31EOoMX5h3LANS2ErFy9jmrYFr/a35UDhTEq
KgDi6baazAGoR9DGVNgkTcxYxOVl3/uz+e+fSzLehekVZfb//9t0ZqocapT4HQkXRpkd9p9V70X8
/Tsnk1rF5AgTifoZAu1jXMj6pvBAZzu65DHS8VyV3XMqibup9XO1Sp5fBj0AV9O+lqxzeS90RlYB
6RUnZ3kxKS5lTTv45vs4KhW1YeThAnSdTXlPTWdiFab1CAWBnnYKW4/KF9lIARWKz8PI5LdvxweG
U4ORFFGP7OrlElfTtcimF6yi56Lo7KuXdUjLvAxLlXTOutEphzRmLdnUmCZItqWCkDAZL18cz34n
eB6BNJn34WhXQUMJ+GKp9JxyXfla2jRYSjCm59GQ5HAaP7TB9ks5oW5j/jIaen4wZ6UKmLXR1HJR
jtfmwDjpQCSpySwdBLJUe6WcvpAUlGlkTPSsL90xyHKTlVtTvehZcuptvH6mMn1IMzWRRlefctIz
/BG/RxjnBco77PEuUr/GKF4SPqjIoepuxnpYG9IliHLKQ+2EeaKxFIt5aXUHFtvzPTpolSC/plp+
8NT0DpPr0bjNmASvVnILNu/FQ6YY1LbbRlP3XNn2D8IY1MBU1eG6CHUOJDSwLm3TIyqFtaxk1Bne
lynTPpH8ZR1Mszn2Tvm4Nu7XqW7BUyiwuqqkrXxU1DjQO4fmwdSfZ/CuLtIuo82Z13nG90m0SyRn
rgOhmW9ELWIWlSwlCvuFNkd9qDFG+KYKhWF0pADVzXwc64HiJHgroYF36m1fzG4Ih5RCZOPRxGyD
HOfxDLupVb33ycY3UZHQdthQT10zxKGmfq+nqaLS/K44aX8o1LJhNe9RNczbW3cqytDkhvRxBVf+
uBW1RN3co99jQu7y3Hcx+kTCNu9XypmX0hpvHJh2XB8sHzER+xM0HlZo9UsFWuY06k2Lm3OSh6ZQ
zmjlaGmUkdm2GWZ462leNMo91Ix1uCI+trqN3thdmpZCue1Qw11AC7CyitugtFU0bHp6Vybr4muF
guM9o5SNqjak4PUN09g3lgNhbQKIm2jcEBj3U1VZR6fWeQROEdnW0sAQeq8cYgkcyJXRpKPll9YZ
o82PbJoJihwezcnQAyWrwzkv3EeNvDU9Kd7yNI8oLn5bi+kriKLuZOXrVous3lkPZEFPdLZiGJ/d
JraCUfJZKXoLVXu4Ubxvs9Z82sZX311Mjw8NOfiEIpil+GnALOzGOlwDaarHao4xB8Xiw87LJ4bH
aIUccKyBZ0ZCeoFi20MgU7328VKPxrNekZPBov6kqBYmIiRLvzaOkvglc9ASxzAZXUxU7Uce+jhL
47QNYGtVvgYpBg3RMaNp9ADQ9ChND/uFrd5Q4xyDDjvyXHNPsLzIw64i7QmhYmbkZHiM3zPuLlNZ
DwwAGN+elHr0DVKoS10zb1olMlbxBdPH5ONbYDnWStYgfXFTlEUXikuyUhS1DGmxwEASma2oXhlR
sMCbVzCcd7OIuTT09kTRJkiG+aFF3Og7Se+cnNIQgZN/xneMf8ZpjBCc5jVx3G9Oq8rbzjqBk8mg
XlN+zmz3iRhrspILvfQlLXBrXIVvGfdohlw/o0kYJbm7RIqFWBOM7/II+xlJcmsF6hA26saRgpxr
etOlbIwySJRl8dVNEUpGVZCajfRLNz707pr62vqzwR1tT6M89rNTRbppvjXxHLAS7ZYoa4kLaky4
C2BBiiAtrQeyk0YNsr/oNMKKJai0PrfKO6MTT5pNe2ihN+CO8B26Vfk2mi5olEbTKYv0wifsQYQ6
hTg6CB49izCelORC2EznD0YJdB3ohqYsdpTO5RpMo1P4rMX1NR1CYzQN4gNiXEHU89dR3oKOJ7Ez
+6GX6jkmM6db6XpqNqXlsVZ+tnJ6ZUDibDYdvBEuYFr/aGp5z8PgtsPe5KOzyAmrLh49lUoNCEiP
NnvYyQ+hIyyrAL2ndloSdoN6VR8+lngZLyzyn7OhZxI9tiGOtPUw2MMH5caZ1oAbDighb4XVvFaW
FuWOoNyqiDG0Ef0ythVzpMTuxzqUBlIJAsRy7GH9MJ0y0sRQ+QoAcRb/uwXEdUex7wy6+UBy0/qa
mto3ORMKuSy3RMOyVp+W6naKD0OSUFLWixdtMDVcobhuh8pjqBXLgxtXn1u1YgmTIWS3iE2xVls/
LFtp3G5K+rLxlcA7v3dJiSFHx8gtpPkDcPK4/OkJ7MA50eiTgxhXXc0bXJc1Fcz56yBzdQMWvwMH
CKBGtEHi0FbzSmdbmt6y9lpv1148LuWLu1kSeQBRHm8DRy2SKF/sD6vAl0X4ld9M+hTGacd/k+U8
8ZbHdqTMmEo1exAqbAVNT25z2Sq300hBq/Eqvy1T72TmxL3X+pEXox5p2+XGHZ5kwyyj7jta3NTx
y8IrApX7yW9HRJiinu4gJ26uM+1nO4FiM3Us1HbzWraIx6es+qBSE/RSbY8DUzqiSrCSeYSgTX2/
hH05yZtFiEDtnBa10tQxu+jcQKMmQsZtQS5yPwU2AxuLtBuR1MoBUjvyQRHp/MJYFKYH5pG9b82p
CL0qXUB4Uj7thTwN7vweD/FMCGPvHCZD/kzIpqmdE1pLL6wJCKUxJ45z74w3zBVsfyjMhoe9R3SQ
hgu7nc0a8WX7TSu2KZ47nGLFzm8VtbypWZIug0491Cg9egZq5NiKFo6l6aH53DBI5XAy5vK4DOoQ
kPCogVjpqUKbTciyuvEJ9eH5baVZkLntz3FkwDCM2g0dsZW2lYbYKvT0d61F92miTUTbDxLb4JQE
maWNr2kVlUBb5QKaM3KLjPKnsxj5LdYFxqKTKsWPik8SX8nC/IosYmfBvgX2jIDbGa+adDrj4FoU
bixF5zZS9GhpF+soV56sTeJEWZbrPlxs6lcr2IKlbw+qWukhsSUAmkwqodasPpI52tC3YNnY2Vp3
RGD1VDVdfmspjX6oeyYMpj1euQaYgxTndlXzqE1iLs9q+uH0+Y81U79BVvsUA0vFtz0zZR7HtxYD
ebSMrnXpMtKQFp7vkWUt1IJEdrJJxbh2sfHsrbIJa9qrQUOaQDz9oCMTKUSOhAzqBH0UbLoF/YSn
y8hGCl8Z43d9IHTBcwTCBWM4kmXxXJZu82hR047RvLWY2rYOOPmA7rWtgeZmGg9yoKZUrNwK6auR
jLc9RW87o0Td9k4XFq3AaIpMNy1keY9/Rh4tB+EVKuWS2iFz+mRVpmdltigjYNMp0uSkGWZ9UvH5
4E8KdMDzhzQF5DDEg7jLanI71pr+iaOkkDoUWsBqo3Hz1ltdM2VmY9jEvGbgUhiUN41GlkyHKW9/
qiRc3fQZqdP73qjL+80RcdYVVE21g0ZmhjTKbAHkHxSgLyCGlaPMl1vTGq271OHGxvt8WrJlPEse
m0iei+oIOEiJmKTfzRDXz467TdsBCdLrYCpH7IsaKEl8Rc2Cp2xqrIPcwn3MJT7xoLjtcPLeFPAY
T+TdPy7ZFJ9maE+Y953L7AyGjzllvZCN81RMpBZQMc3PMdrcl9KlmKaRL0daQpTrCRFwmRMtWutP
Cw6jsZmzaxu715KBZNTq275e1YcZUoehESc3GvbXQVBGA+Ibn/K5fm771b0pm/aT5VEZUyvnpJdP
YJjXh1VdRdSuhFlQO4wjxEDVUei2jWMcLKB01+wy2sontQQMELOyOFST8PVC1b4MOjQpQBdYu+Wd
1Kv6vgL2HZM+tJJdj8yiZZ6wbdZNu75v/nHOzYvvImHGAf9zujTuxGMxGeOkpBicSxTxnFXRUJc1
41nTVPMFGoi8qDQ/kBz8Pp5KAaxD39YPugpJp1zaCD7YR6auLNdWeu+XfVOXyYL4cNIpnBnvYqBI
Y1fmSE1oE9x7Xrntbir8X8dD+540xhrZPYARLVda9KQ8a0/CSsMuddrL/oV9I/DyYt4bTyOpO9MN
A7l1srI8cGaQUMQwoSP9percd6cycaNR67+kqGQvZoEg7c9G9lSu98NFUR5b04JoQz5VMCZUl3aF
5/4e+0ZlYGcBQlFq+wl/NlMH5VGbUiWcNxHj/m6xoiLd33f/nPRMcap1dTnuWkF1U/kx14qXYN/t
vGQ9JxrIlIK7Id1rB4P+7914cw60uZiJ+QGTOiX1hYWHskYDJk6iJJRDDg324o0xuNxUAftFKIxK
Iz5Bbl+prDfapKGdGpN+5IzpGKYEO132DRyR+kJPvoXIFuUrM0bMEYdcz/iUto9q35sJWdDw/vmI
tZJLpyOzNza/wb7XqNa00qV2XkdG8GgXnO4y1roZ1/q0wNIn/kc98VxoL6mht5e8KviA92MdS8OF
+cl6MhT0KADOLkNrIdrb9swuH0+WMyLsl92F5mmHxJlN0Q1mRKP467S9FLTPMODPoEb518W37wm4
i1ygc4UWJSvyYL/aEuY6WrT/4XxI24WIRiNzjDwS2188bJfa6Flzc5IltMtMs48UTYlw2TbWZDaX
xmzaCwyii1ST6rifWleoKRheWANXn3+Ji41NxLxLgXdB8X5YmXCMZ2P8YWG2PHjL8NgORsIcdrsy
caml/97djpc0E2HuIRH6DwHqP3Sr+yGV0Q6ZSuVVoLdYhottIaaSL8siLj7sF47CkiFK4/I1TW0U
wd32F+x/0P63zE8jXPtLi4uBz6Ta7Bq6g4eDAaFBpVZVRxuMTtuu/cUBnXDphFd0J9cEchLrT5Yp
tQJNWz5css3cUWybnBuFXnim+dWmY9033NN/7dHK57r+c7x/Wd1PemhZIm9hjfz7+2w1R/qwHw+j
Xnav/3i3tTfKc69Ca5n521oTkfWvXbP1CkZxAM77yWxKYd53gnH+zyunHiH2vG32vf2FdL2ygOrN
Qo46l4SejVFj2eVpP1I3Meu+5xndKxwNJ9qPupxSW6QmKiBwwiogiFQizGrkJwbT2V/fQUMPb8nf
D3GmHD3MpEAUWKT6f97eQG0Z5mZD33L7v93/W3HS95iNONw38vfe/+0lKXrPE6AzBw4C/yeUmRp+
OHq/SEk6++RQ8GSZbZb3NJppt2qtpH5GTqffb6OLY41cmftuu+hXmJL2wZsfakRRZ+RT1SXeB6fd
0eTuu5Rx23BteSYM9aOyf5q7Zek/dtdtzEPYd3JEOh3xETFI8ghnWxO9gcUoCzD9ooy3JzdqFPUL
jz5cRb9//f1QbK/Y9/ZN2rRfVzkaAAcZj5TN5DMxZHEN/z6OJRgPd1SOv/6c7c/b9yrGz3nSxYky
cRdCaEM09PuLVt8hCqAGRetqYYW3UPvbxhduoLQ77buzQn+bmvYQFNvgW2KWvGTb3n44J4gG/VJk
42Uo3lOpTefJ7EbGbTYGT33Gpm1XaoQgpv4/L8LtmrSTsb3s16RF/e2gSRMF6+/re9/FaGj7uUQD
sB82RgqzTtNu/uN1+5WtDtqdZinG4T8u/v01f34GGeZqUJWQxPZzJI5xP1UzM1ixifX3X3D/lt5u
7DWYkZj5LgEjYbaL2ul8Vhex3eToVrG0/f1w/4KR184vksT/dGT+i44MRQRwAP/vhsz/6nLGyPf+
78bO7Xv+6se43r9smjEQRDyWJVgMMFb+1Y/xzH9BE/BsW8epbbmAMH73Ywz7X5aK6dPVgExYnrF9
17+NnbRqNI1Xu5ze/Jj/LWenrv2DwrFFhfMP8qGjaZZlEiH49/5Mi3LBbPRxC/Nw3cDY1rtJ2d+k
wnopTEecR12gCrZNDCcHpw9sQ7PPtteRb4ile2SSdUpoQ7sbftor0tBeaZPUiHooTiWfPZrONdPs
s7GOc6Qbwr6kghIATAh1wcevlxPlSgSe1K++QCGfGa4yhO8UHyjbXYYEybflrNcwJRPoAK3N9Qtt
sQ66vk0lACQ2ufYN132cIZJQKwGAvlRnf3CQi5WaQXJl7Xzk9Gg+UT4IpG6GMLnT+8KKT0VPlRwq
28YYW3DtzKp1RANA4ducCXgDOcXY/WBWnn7eLPl5+XbumvQziioEz627gKWiujaR+kAq3fqQiUyj
vrGqYf+Y2nK4JcVo9VWomPxv5N6pJspK5NlZ1Jl4WAmppNQLY1DP5nurvsfAWx/gK2eRp5YaBUAK
9WZJaTEZ65+V5fyMHaM4QkR49RYKnaWsKsI2bpZ1pUhJ+yBQiyn277QJoF89opSK9Zu0Q+4yEQCs
A0R3suVFlvqnElFPWJXpFw9qeoTt3DywZKQIaiCEWOUHAIj7oYsfigzdVcuc4Ggy50bBC5MJZ8Up
HwWxVHKLX1S9e8czWRkhfJI0ABhntS9xnYtoqNSOhRXTokRQR7DbQ4wYqmyh/1NoheIjrauluQe3
TY6Z516m2mgPDZJvfy4yEh+7OTlquYvsrWrJ+1sAcyaW99xYleW3XdcdxSazspvstMrqrVbzJ572
Z6dv3jp3hBVSeutdrOAM6Ad1DREaiDP1rDs9aS/YZczAtlOsKGr11ionr4Wa3WdHp1pDPam+Z+DN
YHM9DYNf0RI/ARNj1WzNb6lbq3RstECWlHVLVUMUkpwXu9FOg+2+qjAvDkWHL5+i6Q8KlJ9xDMR0
9rrC5TlfkARkaM67OVNsdpEJsSSZg9aq350JAXAi8wqZuYKrQ1GcEwzKa1njwWBxFN8gdM0blBak
2OGUIODXx7n7VW3Ez1XvyhBCFhX6xjxIun4DSvKiaKBLUpnPFiXj103eJz2xznn8oGTAkLxyec0M
ndWyfSR2M5RU9XAxJd4TGgWWBz8tMp6f+tmib1WQSFwlp6zq6amhhAcclPIfqj/20v1UAFKIXuqM
nMaK39ofSU8EayuDebQfupwQgjrQek/QyKLM3ubZzWQi7zSyuqaS+R1jD1QnrF98kkPQ6sYbIk/w
dAjpg9qzD1oDsVDLKTNbGwCGfFBZPdW2nI72OtlHKuMvKV2yyobhMXNDp5R2G9X8WhdOAOkXDkji
e7Ru/A2WL6/8TXC4r5pwnzLuOGAct5bQ6dM4yIQsyE6Vpwl/ntAQFmAGdaJXFHg0U4E3RfHQ+Uu6
bmN2ms125CmtAU/D15eq5Xd9QtdBNudDi2M8WgrxnCigPBNdXhMP82hZaXpYtjsxBrakrOSHYqyE
exTYVUYI+qz5DKXLLq5ivvVFCuul687x19aeUU/NqX0x6YAZgxhPYl5yXxusD0TR4NuKOb5JnuhG
Ye6OW+WTqV8c3flRVKhQyywzI1EW3DpDGdQERTJvbnNkKoD04gKXWEfWtZe87t0kngFc5qYLKwyx
foAG5StT86d5NnA5Fpk8Ez2FvyI2rpmrVPw1XR8aXKDGBC1bHyy8ip6g11fHJweVoV+um1lx0iiG
mQLIuZjf5KLkoYpVAmXiN1NcO6v7gUA0ASGd+6tDraju6f52qa5RmMfKshaHcszujbwtDktONc1O
KFmXcaac3DzxtV71zlnF+ppbhQYB/aNu48QOEJYJT6VIREqIXxDiAMowkTUUNJdEObv210JVQy/X
mc0VzoTZYgIa7rk3IyB0fSAcps+V6YAkkpoBJXLluqgLyhtM7oFAh5c0mn1xSoyci90Xx9niyqhn
cOX9NXUTPSIUoQndohOH2ciU47AsEfwIkws6hf6WEt9SyDQ5DG35ElNd5GE2B0Pai8iIJWvzybbJ
fclodwt+AhX/g17qyvusFTrNb/xXNoavyCMqaZqbr/h2XJqbw92MfSua+/lVwVt2nsdXZaj6oHBV
SKMVUmGVki0uGBfjSW4DAL3vkoRORbkwKFcohAQSBwvrUtDbjHhwU7o5B7XXedTPZ8KHDevFrZOX
1lacqJ06EnQg5IQEVxl+FtfNQSzU2/PxroBnepRFnoTSVlgfJPl7I+TnrO7Wl9U99YD3wtFAi6Xn
iCckkMVsPOku/z8D2liuGQR4I9Xxub2vprWILO+SGH2Lst+52rXCE9EWl9gllrJikzfiJIUUoOe9
l8lOP8Ovxwpl+LS6j6ppILJrqFlmgl91TPhkVyhbumGR0smwS3BTcSQ1mp9KdZYnEPFG7QtWAchD
sReHzcoLm1Vx8NFQIoh12kbLJ+Jw7m2oWr7CQAJXRSgnsdkF4V5fbZr8RR4vdHTsNzyDBAnN8rwK
zbsBkxfONRqLDo9L3HEj11gttGZMr3Fm34qlHG57awoGlfjVKibvRrTvC0DiTL+pYkdLUBx/eEbD
lb8c8Aj3n9OWHnpSM+bSGZilR5ygwHE0ArbXQcRfgRCROEAC3Wxc49U4gTC2AWzRcyQtJxSjdyK1
9Kc3fCkzyww6QtoCVUK8GwhinIsSl6SMI8VZHqz7ceHCywnBpk6AiUHygJYKoUoMZmHWNeB1YfDn
Yy6OOhecjEdKMJ75reNGDMkwf50I6KFjQEb2WNjh+uqow9tSm+WtGrsPNbM3GscLCL7ZTG5wcb5p
WdscWt1hBiTz50xRaFJvT21iY9uzq6oeKx90+aQtRTSN49Ao+9dVMdQjLdurQxgmr3xG8JYe1PKn
3uY0dGmG1KgzYlm8m3g5wr7hSVrl2LgVh8GqF312ctSVdDfvUde9ObAKZoKogb4sWy3U6RGqVmhn
EeP3il+p6E24wzCNDvo56xDixyNd3jh181BPtSTw2vm8gltCHpC6vlnHZ9dZRVATsBysHmMXs8DR
n9zzbPCp54vCJQo7m1qvEXqTGG+bfhUhEUhbrTHXQ4p7p9HzvKA0GqyyRvpewLVGhNMdoGLe8Vya
I6c2ljBx7IErkgu0qOIvOu6pdXye5skLYpp2VwiOcZrRPqtQP5Bp/2o5bRNVtuW7bj//mnPlCvQ9
/LFnN+u5auNLrwB/bwDUIW46la592xhOdpZwBenmtCCIUmYWHRhETTNpWFmGCInlMsO4oY+b3nty
SniCLfxKrfq0Fs1piLunVBhJYK1oQ7Dwhy0fQoeqcNSML/04LGcta5pDVsVFhLKMqYR0KEi38BZH
bzoVA0RQz9JDmw8zKGfbg8KdFGfbVCmvvhbMXeheZUOoz910dVbnTSvbbxTiIVRWyTexjpE+0fLU
Mrc6zpunjTr4zTKSKL2w5EDmMH1ofeL4xDnWEcFMOA4k4E96Y9u0zWS6yVQTiwxaIGncyQ9pNO9L
ah/a2riWOu0iUSBATkfjtcWyM+aDGZrZcGmAajO4uQemiIQO1Ng1AcKB1j/0skG/Rd2VxdAI4DRd
nxzk5WFRdtnBcOqL1c/P+dSM4dxgm7EGEx/O7BqsOvAfdCpgE9vJn/qa4d1Ssk+rM1lhNhB95g1M
wQkIfheqSkNjm26SS5iTCSAKKG+zDTmlOjs/XCeJKM/Q2VQq7hNYya5EE19MN3X5Y03pEFkTJlPC
Om5YuarPizzjY93wVt1B1P135kpvzPSqGQdyXZtjRBhUaOWqE3XL2EfDDN98a5zWehL7g11jNsPf
BJAeQdYWus1lHZeo3lWWLfRNl9tkUbeIQPs6YkgIpIy/r7asD3i1UUpVRlRlpR30iJsGV0Ewj0eG
ULJ0omOOwC9Y0pTJVzHcm6jPrHVyGeLITMxr5SbnBjx3hn6fjqSUJdnwBSQ4deUpeyt7id9HaXCK
UfEtW5swBasCiTrKG/R53uO4ZFcl9cYz3S4uDxfb80gjyejWU9cYH0SefJpahlJbu0LCZ4kIYi3I
ai8qcvU+6Q+qcAYQcP1tZW+BUJ3hRlg7ztPS3aJIPCu5Ko5ua7wgfcFAO8r6aBeFSiDM55VVmO9M
N7Z+PyXMJRIVzkw120HSqXjgMFYklvKd/GrKULCF+8mMsLWiBudCPtA2CzulP+ZC+ZZJjfwLC+Na
DNoVuQxzEhY7WKhgRh90NblQ92cxPyyg3iEhY2xBbcWklue5lmp+ykQsyHHUgxgr/RYtBatVNwt4
nH64rnOX0sSB0ecd67yZkRl6X4Wpf9HUePiE5+BJrUDMwnWlXWoGWfLZqfjkcoH/LGHJXi2sTdon
k6T4wFtpeTh2bIcJDXRdbd61HOWKLXLvYPfMsrIViZs5EsJZ58+eM93itO9O9Wg+K17a+k230Mrx
zVF9zjLD72dkhe2IrTXV0ht1FAgeS+Sdntu+LItBXX4ZmigR1jeltz4T5cPHrr96VpmFadbx3GMa
ZWiQ57UqkpLOgYa+/NDmdjgV9iXPky4ceyilqWUeyAwiprX+OpC/GNRCnQ66fJMirW9qhgJRuYCM
U/2Ti3K8UM3m2YQarOpUAW1sN536oPauE04rnNgxD2dryCMv6aE0Zd+rJP2CxsC6heB1XRX4vjwv
Z+0D0MgbrcaLO6gHs1vbI8wM+pq9RFiB2C3WxltEwwuxFdzDKUlqGr8jHmkXVy3mXEoQ8TnBHp2/
yWEpbnXZN8EqsztHlT/G6kOXyChq0pR9dRwJeMgxbEtpRTPMvdk2KwANkmiCgf4d+E/I7Ig6+/rO
sWX8GMPlhNCwtbkMvDQa+NbRvaLRili9KdBO8NNZLjlK8ZYB0JOiMrCqdFs0WnIZ5WkZ7bAuhtsB
zjBjKjWqPgV67KrPOqKvs2usX0r4xUoeB2XG4FLH2jXHt7wp7852pmXhJNGfoGXa8vGau3iblyQx
6yajqK5UbM3j4C4a46n60kze587gTrOHF7t114Nh699ljbWBdLZmMdtbuQFnR3wYV5uqlqUnV7wG
z5PKECU2s940cm+W2ac5xd1QpZRlgqxIPhXUa1mLLSiJKA0NzSK5nFT9qVrFa66r/ZOWorDMKvm+
otvos+ZMBvarbczBdfCGT2JNn1dQ+nyiDGCChIq9Qdnj+oQnvFXU901W/sBcW58VMWSnltp709Eq
2jea7R5t7rnjfrT3VlutGo6uGT/oqFqW0kEellbg0QuiWklzuJ+EirC6HM99aWrnvc1lLXT8uJpo
lcrCPQ7U3o6pJhjJ6CLui0kXAuShSGYjSO1+ekxhD/xv9s5jyW2s29Kv0tHjxh/wZtATejKtUi6l
CUJKleC9x9P3dzarxPp1q2/3nd+IDARAlyRBAOfsvda3lmb6WVoYfmMDc35kxs+dZ34aujZC3jYq
WCJDhxEjY88Z+W0iZSJ2hu9TXp8bUrU2Y+eU0DrJ19IHt6XEMRGEkoQ+72zmxNQQUYRf/M315rOr
rRQsnIEzmuHs+abLvVHQCDPM7EkdrnhmM/SA73UPKaquT89W6D1ok8sYkoi9XRLVZ70fKAIZCVM6
/WR1/fISalAaccqPyN9eNKd541SETc5yH2y/uGRT/tWdpkeyFqddpelbzNSPpndHF+zjZPnZcU0G
HachjTFs7qCri30cQAfR9a8YL7GVDqPOL8RHB+ubLzlk8l3v1V+4PIBI6S9NmnabIiWLzXccwpfJ
onS1zD62tRHsvNx/zHr3S1Cbr+jKXpq6Jiehxq45B80G/XoChmNru8ZwTBtyNYBM0izLOa2sNQQO
d4f3OtGfh6B9wHuHI7nyDOqz4PpLAxF50z16qDNOTl6+X7U9Q7J3o6NlR9qP2Eu88bWw4q1nhdFm
KgqoGejt8gRlcmMd2jImDgeSw8ZvVrIF8ww2rfVoW+b9smjEl6s274RqB+ILrXLpg0pHVBbSyrXU
Q2QTvGUH/3cuye6CATXNBdlXvvZWF7l5Afv91PFTOspW2BQfu8L/noxUTeAGdzuC/AYVxk4DngzG
i637JieZbuvndFxJHbIu/UWfAfWVwURVZvJx2TSv0mCfhBbFGBKKn3JtdrbLmUq9LW1G05qszP1W
D1iCvNV+XGjrelMMpTeyjtGYfa3s9V2bMuT3VX9NFldg1G3bYEdBmorPt4N4KWe+t+vxbJ5syumk
MkR3vZUGB2gjogdAR07/baRBdIAH8hB1ZrpupS3NbLM59/5nORgt+vrkjrUnAhv/PEUY0oCUV1f/
m5hlCqSRX2Dk5Z/kWlkc5RMjCSDFSb4H2S7jgDhbc3lxrOF7gOZkiCmfTB171xlI5oibBLXVME+X
ebUZTjEfI2yVRjmTsWi62EF/npKM9CLV2ZR3eu2bq03Y8evWV/OmVu0oeeutlb82XK24xKB3CaCv
DO5ow5q3+1MZVnucB8QFwKJmZj68A+ZiH2bpc85FQVtVNCFaEJSHpgxeRA4yLjaEwmo8MgbjnFCg
SzgRWElZipbpUsza0cJ1PW2h2d7pxETfGe3AjGyOaZcr+Y4eAcHvW8/dFesCWUHULvJ/1qhlLpOv
BicOOsfSwqcRCESjM0+uBt9zS3FxqU9qhCHn3yw2kZKU3WOPDYNdWFPybwJGo0oDEaZ/qSFukgg9
0X6u+gyE5aoeAJ8S+np+uh4qSgkha6YC6jFO99Bjo7sZaoUITJX8JODJwFM6b4fubuCXbwEx6Uqs
voOlMn32ACvONdBtZhjOH0U0mJcidx59KgUHcqkQLqmF5bXV3uk55D0vZ7NufH7z1uxtU6jxXHq7
iHo3ZxvFCO0YqjO5UsCj8JjNaXI3c2HbGT2zHjkYZVErpYusxYCvT33U77RW4TMd1V2OGrrNsljV
T+MNOjRXWWOorEtUzxZaro96Sb6S7AdTSY+ue4Rqjm9qb9roMBV0k+/NFCz3TPXWe3SM6EujFEK6
vn6cTRAqTlI8LZqPR1ItmiQ+DJq5HLou/qQ7TOlmYnyu9xmtdnQQnp+9uXLucyXrXzUgmDUTpoKK
xL3rU+nKE/coD8DU32F6hPqm7jOK6b5zQ7wvPeeMRsMaPC1HkpT6jTkhjt8QvTYeLQ40bBxl8Ygn
6YS7pTt1VEONsa04QYVO/NDABUIhC29qytSnquod1av31Bao4LYMkkz1pvWWHhdm8XFbMNB4iGem
pdrIpmavmKMHLo/WcN979t3YlaeMELAhyClfwFghl+lnNRjxvUsM2ozLx9qs8ZKdkzY9+ZGrH9Ke
2fM0LfYCMcs04Lk35sPYDt7O9Gko2Fl+H2fNisCfxFRzzA89UyyAF9qXJvKYTaVUOaviDuU1VIIB
6/Ounp13etAh85qLr/VCtcfR89ehWae9U/NjMCb/LWkL4r/BqizdmB4HaPJb/T7xa3BCbnJvONCe
BkyPG3NBHeIaXcr0JI7oa8Iy3gLeLe5uC48QchATq4EF/Z64HJVkF7yjcAs/nACu/K5Ao1kNa88Y
BKztkHCpUyEezmKSLdhpJiRW1myw7pphuiddz4s7a/Xz6wK2B0UgMDdgRv6YFy/ZxQ5g96DqcHdG
5gXPHIJvtdaohazd7oi72rzMIQDAjI7pVu7QY5vRX+1gLv/1AvIq8mDbSD511NcPja656B9M92KS
9gGsR60GnqGdFjve5ZozXWCsyq23RTtV3vVJZYujrXKKDIaUxRBt9i5l3+uAHNWVhDr5JQrhDM06
frCp0E9tiFOeEeFCzikWDBg9Y9t/p7iiIFQGKULTMZjCmLBUjpigtvZcCtgv3cWJLO2ic+E815xV
RWZTaECUSAZxt16UTXcG2kY7nWZE5QwmjXA62ybntV7LqoPDWUAZU96cWOfw7j4nGIGormDw6l+t
quHwgqQwVN2HJGOOm/nB5ynzwy0W7w3f44lyK/n0Yfwjr+0QGW2O0HSqab21e7MrXKlhXqws/wpL
JCVJ28mopI0uQC/NzN9mvWn2Fl9Z3nZvgUfP2+/JLLc+pMEr8uxolzjIbHp7+cgl29x4QQ95ZKLS
VbXvPZ/GF0l8VE6Uvq7w0F4DkYiTD7B3kFb2vrNlerTHmvM57/ApWgRKoHXmIssZz8EN0XU134JD
ua1Mn/2OsJIcGFiD4WIsvkKY8jmvPVmLVm19HeWRqYGhKsKPYa8O9mqv2zmcgbI+G+VMdahhsIBr
z0ixkLReWT/6KomidTnqw/Himznh8owL1KjfsuqfgGpofnknt0mfrcUmUtTjUrrm/XeuDNPBN59y
bb7Qx38GbX6EePLaLPTYgvxDT+OUHxZHjLtpp/JD64WA6xLIQ2vFL4Az5TEIZheXN3QjK0yfCFt7
GqkulnPLd0QObFdXVIxhZrV7vbPvcHhR7N84pgr8rZdHUq9o7H/o+gRrg4WpnxMgR3C4h/gwbgE2
U7xddVTG4ZfeoEyZNPuqKc4z4RkqmZq46I1XxPjxmse8opujPWtmTf4oLe8gf9eEu34A/teH5aNr
BBuDyIV4Dn6MXvnYhCkthTH5hnBjPw/7obZGrmjvQt/Ptlln7dEgo8PH3q0F7VYDc0jiHCntO6oR
4OrGo0HJr0o1GB713rHNewqBOPl8/WEKwT5hzhktfU8X4p7yuQ27J/+pmeOJ1NGPodO+zfX64KPj
z6boDm/CJ8T77w33PvScHy3pECQtbaj/vZ8x7jG5yc7NHKR3i+bOO+zC9maFe0UeLQtZkwURXubd
4nMuLeL0a72C3Vo8ZT6z1/iACOGz6YQVBizShuYgjumsx/C7OQXQc2g4xgfEYB0oteYU+IzeYFy0
F3K2kHa1waQGZ2x3nbfukopR92T2AcpxmEwpFcZhshvmcJx5pyizvsQMOzZ5v3CmZKxmqXkmtQp2
Zq9Uqq1amCi/iDNacE2aXUvOs/c4aOkuUTJYjHXtxQiYxyYuvBhhicuCoJN3XbG2IC2UQBS4AYJQ
36rXbTd/d1cdh2bBJMZTM45xhAwRessxrkMlJ6g2uTBt5c75CUgY+CMl5TTUgrRgJgKFPvbbglIz
GJsU6QlsrzTlWIH1t6CWJEjAKzmGM6MlIMXV2fE06DaoHLZjicSUU3CwHWNnAui0Eps9zXpJR9ed
LpFaFEx5LvpXS423+1V775d8klJTlzx5kOKTnGJsvpAF+aqV5JbJGupHWSXbncCAdm9kUE7IN/ls
Cpe3SBRK2lGfeL6OHmkG2QOqDC33rOFuVm4wcygoxasRqtWhIx/tCgnbbbs0nLM+Rf0xwC2NK+3X
v0/VGo09Ot2cW5QqvcgIlnAbvHlXaLy6TdZkoZnVfcWhz/gomC8MVbzT7JFQla9fLLvrmbmWn5zR
SABhDAYlOIpMgKRo0lUWSXvDQHRtQkl4VM1Cpb4mMeZCKXC4RJ61oot2aAK5BlcjtYhWDthIm48l
tWHg6Syc2Nv7oZaeevmEHYh/GDbTQiUgNUHnaZSxjDQ5JLX1Mdc4Le7nHFyl4VXtrm51ztPDCLhS
jbWZezHdSNxo33WcUa+CRREwTn3wXiRo/y3W+3+I9QAfkHPwn6j13ldkI/yPHbGu/b8hFP584l8I
BfdfqE4MpPMBrkGbbsYvyZ6hEAoAEiwbtZ5nug4xCH8hFJx/0cPXfTR5JoFhnoWOrlP/73//T9v8
l+07puvh/sVba/Cs/wpSgZyl35AKZGY6po5uj6uMiWpWpX++fXtJyqgjiuJ/BXpX9iF6j7tUSxjf
xzTZKCczOzbdbjtTZOsImGRU3r0CvMH4sISXdKY/WmjP+RIyT2voQKc0muyRmac5Km/rCdzHkmOP
86PpORp2uZes8DC5+qGp2qwElC0WEinGZznN5whtf+of58BZNoy3gQ1gvXGHV2vt1JRq2rRD+RjP
JWgs/5kyMz1qdNJnqzW2IcqnbW4EX/AHvsea85HC1uNkz29+DXgytwfi7ZY7u1wufjifgqy8dzKu
1UXsPTDTsRjEI/fqk+9WujJuOJW1BvuS4mmGTnBjNom3p6NuMzqqtm2aA0uaHUJ7NjUZBTsK4gyH
tfInZ2fUATPFsUNZj/u1G56HOceUCR11nOGbhdVPQm5Kmng0uHrb/sglicZj9glTPo5Ui8/sYHrK
pu4dBju6F0OjAuDNt9Ww6cRQ8cwacI95dvFd530/IUq0ahiWKbnQfqt97Z3xQ92U3/rdOPbFrltS
2p2IL0yLqkJWrXttbj8aqPV3+rTrV9o5zgBk00XFOETuA+I2rPvzJ8AJD7AIIE1NxYNT8HEzvoVO
ozhplOMzZvxqW5shqIckPmX08tL6pS/nk78ifjFAwK1I27Y+Gc042ZNvzRJTTV2g861+9gMzKkjF
Jyca3ttDdHB5jUM21A3AMsZXk6nvTKummThGSIc07THM6MQmzvy9JTRHizVaLTmUuGB9yZOX2n3T
Z/dhqnOuVnwJS13NL8tcnkgrp7Xx3c+SOwBkOmqc8IMzr88x+9oMk+o4JePZIY4WnyOlfgME3VbL
0n1rLKBr8/jjgNPzhODrIauZ/dXe+IGEz24P4+5krE52GD2afg5dQviBUM+6jJ9yanwuiLraQStt
aOFl9zQj0wOZolgW39FayE9OFz9i7qk3MHDcbTyWr9gKX+EDwNrTP9le9rnOgJxmoz0yGDY+UeR4
W8YHPSgfTNhlfsZ1srFX5bb3hs0yM8ao3leT+7IW/rmKGQkvNfMw0BzobVB3RSGuVzSK5aOnRTSW
EucFuwsSwerkrIhGHKsd9npPuHSV3fXzZNBOt7KH26IjhgmlDx+x8KNAoaBLDuhpeQ18MJy4JkK/
/2PILGQafmkwXm+SLWlUCFrZRebo7vFHb43V/tJYwUgZHv5m6cXlrs6ZZYzWu7yn9AYge9wkuvUD
BRDSu4W0yjbGUd7DltVLXQnu18vkheCP1NrtNq2h7VtsclWdkQXcSOxdarNTa+pkvCcu9PXPO5Vb
oclVFW+gQfTXuqY8H8XAZOB6399ersjGjV0rT79pD+Rz98aJH+Z1K2v5mvZwJBcqoRXFgTnEFtAU
KERLBxaoDQ/ygnL0zdPdmdOHDvihw69uLnl8khFgooZSaYUFJ2B6ib626hkwYESQNVr/z8uSGfhC
/7pJbk9b8xHBGNzZX4+Hyf3nMxeuJQR50/GRIAdJbsCadyxWD2obNinGWT7VL10t5CGyIKjcOUc6
NVSKYrdnyqNg4PCspFpKTm7G9ZnXV+rl9eRBY5K+RMHYHvyWX7czQsMcHOIKysT+MBXa3bIc6ylL
v9X+xsvNjtONb32Zqo/hijAgQLRwRFPdPBvEpW3A0Np3xcgEpenTOzIBP0wL/OzBjKl5GsyS1Dhy
6OE2U8xKzimgMKw6Zhyt3/AUvpCaRxskg+Si1QeLTHeHseHjWlAnmxcyrRINF/0IijD0wJCba+5f
Wg9mhBlVHzufhG7P0u+hRAykfNfensbDvo/7u2F9RQ1GHPyCfSxcX1tUYIOjfaF5plOqa9fjPKc9
qWcAKlErXeq1+9Z0hnfS6FCdEMR9t2fSqHts7ae4G300ZbQV0Vac+kRzccz4xRkG2JdmGf4o46F7
cfH7PlNAouKAHEnrhw9rOSQXhovPqHzx1c599dmds32xxC9FGpPd0dEFq2M33Xee/kpY2nrMogbM
TcAFtwPSGP/AD9viWIGAZ9XUWQKIqUvTkUvDHGcpQSqEUQ/1N9lwGEOpGKMiOjO2jo+uCdtPHVip
ms+gAm/Kk2z7tCGtMTiDG9eL07UervxfaxI+kWo3HRhNFJdZOn59303r3ofZAXnAgV3QqcAkzxuN
c55iWQ1gTkiNfh0Sd+fMAaUDVcSVRajsQdf2xG0buqt5rAcmUHNF70saCrLoOQEzZRJjoDhP5y6m
wYUERXxzUv9u/91Ld9v01vqTVs7aXtpHUv++VscX8D0JY4WTkXtKVQ1WQ+616wpruElTtegTWg7U
CDGvgywF+NtcZOEgw6IMo7avTRrL+ewqr5Q4KR1GBaY9lmdxfa7K+ik+yNumEU/kcUS0RhBKIZmQ
7sV1NVZ+UNmGBDMquuibDdIO5Y6GxZpOCb9I5kiAmnPE5oAIT9PqIw5l7lahx9oE6ehsZb+u0uKQ
/oNTo+Ru3OAge1m1M/iGwW4oa9BtL9+iNGRN7siX7A8HIC6a8JlQIQXlkoX8EG6bsgYrEDJVPdPU
431y6qFpc2vkyG01Je5sE7YkfBVu81H2vW2o0BpZNRg35CQid69h2Tl7z9NptSbfO2WZDfXQ3mVR
iThXfaM3g3OvTKMDdTqO3L9Mz/J9R2lnHJ1ZIRzwCt4WmppD3jZlTW5b3S9NlfZnX2al8p3Kz03W
oL+jXqVac22/yI9OFrff4O2H6OX2WefAOo6QI/hEuf+UldV6jaeR/qT01q8W1Wu/MqkJcEmaP8QK
fd1312NU/KiympQ9p7YMXuGvHedd81DUQSr767YPrSFgBO8NJ9k31y799ci9rjtp/ealxJDJjpFe
2223/XabVwYjRdcy296O1mtvRvadHM1yD7z0cN/E+iea1vRlVVO0byl8gGliu6N+yNVn9ArAZJyW
buZjOZTEkSxrchjJmgHg3utM+yg25I6Ah2wgYtnrCABRVR1buZblvusD1G3krJLbjFNvFyDEvOha
jGH219pvt2kt3VIAsPYGafuqro19cvBynAFzvLZ3QbIer93mX43mMoiNPZaRr7ILf0s0+luMUZ2U
7qmjYCeHoBySVRfHOpx7gzOlk2GHh1lzavGE/Zlbsz4GE7UP2ZOW61lYWEkREHex2xEJbqD938su
dm9hN7VlvEPm1sKH5+jED0NxXo5WWYTCvWtVAQXxLTMQdVQGjs2AUY7Nv213vqvt7Fxn4CnN5ese
Vj1h6b7pcmMx9tox69ODtMNlD0sLTjZlTRZyh9yGfozwjAYA56/TZU7GET1/1e6+rvL6X8oAMimF
UPsQqItMoT6Mu2RVcfLlI8zWrD6Y3GdGkEHlEbPB+Ogkq3KX9+u5shmZurdsTVf7PhIpEX8P+6w4
Ruojwe2kZajWbot/ug3fCkPM22OiQvXd/+klZuYq+2KNf8rLUO3heWFEOCtS1+PfnvZPz/3tNuig
SKBBrG6SX+9Qz71v3uTANVU3VXO/dTt6ekbb/zCQkMCZM6hkEvr752JUxtXbbVOqnP6mrh301vSO
80TzShsKutlqX8jToiVhVZ4iT5Ybf3sZ2fzbc4LF2zupdU8MSEleh/XZiE1/L4+6vtz1saM4vX2+
DSx3GeAF3pssxOF6vRejHFwtfiiaXXOa6CZOHrWh60iXUEmdMbsu+3FASQpzlf65qyzwSewzLMAZ
/3thtbaUib5Xfvr1faXGBlJ9bGSUIOb7CBt+q9vOPlRHxKIiIGnQ3jeqgRzWWOjaIgnL+0W5+jnJ
lBdJlJSFbBK4TaFWtlNFB5gVJ0AKxNeFnLZl9Vo79sEMEHQO4R3wQGFDIOB9M3hXCykRyybUQ/qY
afnR96AYLIpnYKszz6gYByOjVfkscpN8IFlEio4wgknoAwVMkOqt1FQTdWn0FVlBqqWRGltoXBiY
6qlroK5oDIPiMsS0bqjDKl/1oi6istYplgOyulWdQJ1c/+IoqsSgSA+dWsiaQUCHnXTDSSrts3ro
teYO0QamGd1dVVuXKns2mfwEaY43123iUCgqmWiPegdHg/jJxR1fmI7NWTJ8hdYNSUS85BKTeV0j
w+wSwysXFIZUjAFGtRASGBc1ipmRAs9IBaNhPoRK1iAfXBauEhKVir5Rq0FFIUgOXQ0oKgF1NIrZ
4St6R6oM5BNAD6Sa7nHNJ4BPaJmp/2vRM/ru+SA/HDHeO2vJ+VRWr3Z8O7xvFEdkVaoRXeAisipG
/NKEPVJiFLPUGFz6DLLGPuK6cLtRVyyToYVqkqkPcVsgpPWOKwra201Sj+8VLQWRCyUSRVCZQanI
q42qTi9rt0Wkhv49OJZBcVnkha7tCll1Z4VwseERWIrq0gvgJRxhvcQYHRxV05dFo8adMWgYSzFi
dFAStAbUvVoFQ8YHJhOqXSO/Nl9QM7LtCIAGF8nAzrW+mQiFyBdfUNeqH58sEsHYFABtKPY1QAUU
5MYBd7OWTXJuFAYniKb5ouuo+ze37SJqJjw//o4E7emCvH+6VILYMWifFgw9uTVJEt6cU76VCtQj
+bJRSMisbP6H21K6cQF8H3QZxHxUT40i/wyKAdSZe8Y1FIqAAwWKErQqXlAPOGhUBKFEsYRiRRWC
M1riH4U0VCvm0KLoQ63iEBGzvSguET29XV437zF0+Hcp6KJVMYwgU0abHqyRqfhGE74CeNko8RT7
KI9ONSgkhtvpw6DoSIAjsCpA8VLcpEkRlBJQSrlvPQdUcz/5irKEN6DcdSNITEVgmjxYTCNQpknR
mWbFaWoBNuFNSk6NYjjVwJxGywVEj5tAw5N7SCJ93q2u9jB4TD+WLm1OrheTCzPhAgzmzjrbXU7P
3ND2WtCVRxtH38Zt3OHcD8MpiBL4iY1D/Jm33qcJJIhIXz5PEFCJd4FSVSpelaHIVUAgjHMPzIrK
VnPXKr6VrA0gr+CMjCS6d/W9Fcsgt7Bg/8/xjgzxYQsfkcSMoR23pdNA8Ys8euUhUgPMOsljTr9u
g8y8wv24XRWNS1dcLuKuolMJqmsdvSdOZ9MHa0h8mpiETBlegBReMb4iRfsiJ49+WavKIFG3c1KY
YC1wMKwlw72peGH4LyCH2SZSYEUTg2T4YCm+mNdAGoupzdD2z4VABoosR9149EE7GD2F1AJcmQO2
DKTTtKfUeiQHAi/IwCLsoZxZ4M5ssGfYJ0tFQfMVD60BjOYoQlqoWGm2s3xEeBEj3IGjNiuiGhlf
/j4FslYp2tpQkkjSUllfALG5ANkqwGy1ENoUq20JTuus+vju8FCigtoE1mQeWkunEpynL41ivlmK
/hYqDlypiHCdzcVSMeJWRYvDpAVViyvFNgMlN/YRTLkAwqqizM2KN+cAnrMVgc5TLDrinHBkFNWK
lSMaNuQjDAdL0etqxbErsK2tgO3G/NQjgLIYwt6vWvqHbkTxZmDYt9UVFa8Djwd4t3qwFDEP/DjE
EEXRyxVPb1ZkPVcx9kwL2l6vuHsJAD7UEYw3LdrXGRPMjc+ldlC8vlYZUGbF8DOB+SVW35+i0jiG
DuJ2q8rNXZjgxm26YDfzA0Ue5z+F4AEDxQlsAAbqihyYgRCsFUuwUlTB/+7e/f9EqNM18/9T+PlD
Vfbf/j1D/c/n/Nm4k+6cycyJIHXDtHSbvtifrA1aZbDPDQMGuR3AwND5T3817khexy+I/s1FPn1t
9/3VuLP/ZUHvAClFl81xXdv4rzTuTEsac1W+REQ2EBIPBx1uhGHxZzmAOwCt/3vjrl4rBCrhEj+5
S/cuNFpro2dVeSob3OCFpp9XYMqHNLfuisEn52NMvvqd31+YG1E9z8iMa+K7QS/HA9lKOBzLnz79
l7zunS+m378w6kxhDoNkWEbHPBhaDi0gwHvWeJ86p3pXTJASY1PFg19wTmRL/33FYFt5xM8YCZxN
6uRf4mx+K01gVHbRP+XZor/D97XjXAFJCst5Hg7+xnFXymo2ibU9grSpNuChPjfr+klzis/IjpJj
9ROL2X5a2mMLvgGtpl0e4jZbj00+D2DK8mPE0zZGjOsQby5Vf+IKE2/5MdtxiqrL3+IhiE54tjaE
FzFyCJZLNH6bOYe9K/pqj1ydkLq1Te/xu99pY2yfhjXkXDQshBhMdrVJguRHM/h3sMGrQ+Do1Ax2
htnpR92vjtWMjRIC8r6wO4Iuc3RKZh1uGidzL3qMzigOwCfYhk1MJZ/cnoeBCxqDSsc9YGomG6su
cDFPMBkcfLGpuTzH+aHMIUI2JUSGOnNAaiI7TKzgPdGKqJNw9PR06jZg4PvtmuFMc+v3Hb8BtINK
rmnnr0bbzfvGzL/heIO1DBnoAPkY44ziAFGaIouv+xKk6PddIn/2BLdfzIAMmLqJSdWzyRfzkBXl
uJsStx2OEd8AdZhh2s+YH/PxxV0xWZspdoDSxgngjyaWjxXlV+UvT80Ut3eQlH+mGbKGufCxKy7n
uA/s0wLweL9m7Sc8+rBHPPiocW5+iwCGnrCu7uGVjme8qOVOz/H/5w5DldidHzWroeK84h9NKAta
pQ6tffYNtNcw3l39oViD7wbu76ObeV/LtS+3NJaJ4Vl6Evke4yYCXoGpsuhtVD2Ejml6lz42Rpvt
XCAsmOvvLYSNWkT1O2hTYkJVSys3fwb4789xgfwjyVcsPbQffIfuEuQVxENmj/UQKT3Vm+ot0/ri
kpYmwxgwKkfbcpZ7HWfINonNd0EFlCNux/Iljj+FcZDf2bQJtlAoJ95PjAKGieHQGfOGK1I6Jy9z
t9XdON039pvTHMu4x9XQPnnaBH7UoJ/SG+BpOL5xWDge5tAMY1DcMnJb/OpzoKDOtUOedEK9vQ3K
jGa7961owx89JzC4woa2bRfzoOZy3TIjsV2cP7xyfiDzitdOJwQmzQCbIsGGZYxZuR07Q3V+0+Fg
wNQfg7o+aU21W1Dr4GrdtIbFVDB9bRx/PsPZXp9b9GHzQNBJOzZEWxb+Hgodxua4avdrSbzWkJ/Y
a4AqZy860ibr8AxjYkn6XeWhD/NJSdcxjyM74xsHvtCbxl02Pfd9daYQxr7FMnLQIgaXpY3szt63
0ckKXfLP9MrE1DR9Ax8AZ3aYTzh4SPJzicF2dQuFcIIgNcdre05NohKC+FGv6NPHPmX2seInl2S1
Tn1rsHYIoXaBSmfM04pePN5H3S7nI+4YZJWYDAMGr5sqf40q8BRTOSuUcvjU6JsY9tDQdst5Npio
2ehXEXAdTFv75lvFC5zXb06ZPJWF5TxpXgtULexgCkfLu3RYHkAPJPscOtHOSPt+O+sFeoD+CCSo
OugubTNM4Zt+GRiG2xBb65m65Hlw8vYpTs3sAhsbduwwwussk4WuQb5S7CRDnG5AwLR7ApxxDCix
3G6SRzB21KkMXZ9zvU898W/bZhy3u2Wt+Y362ngBaM/MSa1RWHpeNfeHlYVYES3jKKQ3Q5V1BQZ3
o79lrVvsncj+eZ2yN6pAu3TBk2EzbeuzSsdZ6XAs+BNGnLUDXEo3FpBLsG1i+37lRL0joNnc+qan
PcaMyVBhjltV/SIYDB/ZFW0nq7LoQA5vV74G2NJMsWUhER2d9Kt+3Wb0ZE2W8VRvceN47wwuoxM4
ALCbnAnTtX2xEsqbBdkUkbkiCygZY1b+4+qsNPaSHD000RUaMmxZ1E6EmjuKzwP6X8LMFK3RueN3
lTEJdp/dKPrch8W7bsaeEBn09arowe/94IyCZ6LHUUfFiWBE8tLUnnMMso/66P3sKj6T3CZ1lbzF
Nj31H9EfRBe/3PlZt5xAYZ9cs4wIYvK/9XRJejUnyifnZ4Ubfa+hFj6mXvd0E+bJRF73HikwrWdQ
0mV1khKTZ77hN4bCAtcjIrh61/QIhiNVG5KFlIoGTM60slXjxJDubFSRv2cttEBJsm16V994c8AF
PCs8qBMVZ1yph0mBQ4pipCJmF/ud58zvbb0AikunEfcdCss4P4aGfh9lLghDb/yqGzrTsd49J1NT
HHSKQgVNYObbnbErbKqoY5gZFBMUhNXSEYD29phsDVU8udXkZO2328wI6Ww3mWiDpr7Q0XxSRim6
FCC56vGJfLFVfZeCvot8N7eFFBRvm9c1VWX3HP1FeIGyWPul2y1JC0pprYiYsCklbVLyVmp7cuf6
SMYcghLKL7fKoBUSOOEZ5muZzbn8HKTAFtlWvW908yeZUeOWuVCol6GiUSbxd0Qsb0xwfSa26uc9
q5+3ryrdt03UDWVxkntmbLTrXu7CnE7RfB1VxLwnxXR5hNzXavbBHjsmQR2ep9srjeVY4MJHBiKP
tdThJ2vXl7n+C/UObi91/TeyPRTDR8J7+Z3+eoisyctcH3f7V7fHyG1QcYFO0zg/Fqn39bc7/6+b
csdvr3l9q397W9cb5Dv728f426q8SugPKyOQOZvv81arrl/n7aX/9vB//CT/fP8/PvSf3rRXAMbw
/IEuLQPzxupiVPVkTzLTnyM8G8xB27U9yR3hYsBbk9UiSlDPVerhsu0UHzlIOORj5z0RsM1Vc+Ln
SlQq8pP/sNrVDPG0BsVqaYSoxoKc/IK5p/3gKS0LbgZPJ3MYXYpsy8KIy5FykQFWZzTaU537CGu6
GV5Xc1dO6kPYK+7QDg0YaUDG3h5HjIS5WxykrXTtMNlciHb0M568gjKiQi1LD8tXPznZvDYsb9ty
o/SeZe23p1RT3p9GNA+31rNYBWXTzNIZvgbjAOmLXRvYRRXgdldH0hjGCCHl3xdy67Vtert18i2C
KBiQSEt4CVAj+VXzhRhsTsZxF22GVMsxaNZ4LFM/0PBPmB+TMf4WkWdHR+SvDm2v1ii8K3lgkO5R
EH2HZ4A43uLct853mV2D+wiotKoKrTGbmLaDLWmT/S6uor34Ia3+R4Fb/SyvKs5EWQs7MjNs74wG
8Mc6Bc9Ngf9ZPkeYue/DZsoO1/ag3CZfA+de78zzbu/PVFfMcamIB/3VwL+27aUpXPiFswuVKEka
voyUXgFcWxQ2A0p98hCxkSpnZk13bq+3eaesP5wDdW1ujovvnZfQepnbFDCWMe/6xMWST/n46s4b
GjBUiYFiMvdMYyfvMsj6x9bKKBT9EhaEbjJTIHxarbJn9Ga9uz5QqRRkf8omCu+31CLWYoawuFmq
lDgm+S/SQ5UuuibMVNnOxLBpFCeU2EsOC4IoP6NAHr+gXpvgUXr235qYpF0LDP1njSf/un9lT0i3
9rcdQ3f9jxzruo2lATYEoU9244Hzlx6RTwbwLuZaSprVq+wZ+VlH+mhtHaYXIXQN+TRynywWdW69
bcq91x+06pr+06Y8+PbF3J7720v15Tgz9niQQ05+a/JmZPNvRPTbEXm9cU1QPeqRl1/3V6QNmN0I
TJUny79lrsk1SFZnOaiuqyIlknfDyO+vAzAT9PrtLUeEQ25nxolaMHy4iiJEuKSFwAvkMKFsUgE3
X+yvVVvWx4AwmtO12S4Pv66G6luD5y9EZfE23wzPN2P17bZlLWBfGuaegGlQAX+dk+QzyaIfidfZ
yiruLUYnsnp99/U6PznpAyny+WFkvauW9XBVRTV5V0Eh+u7LG7GxpvgmVAX1D6QbL2u37/52m1cN
zMwhuGxuD5Z/edu8PVfWbrvxdsft9X57blJ+HDKt4xxGC1ROnMBe2vL/sHdeu5GjW5Z+lcHc84De
DDA3QRdeCillUjeEUpmi955PPx+ZdUbVOdVA9/0AhayIkMIoSP5m77W+ReX133brSAjS7rTd//3h
KbZTSBFGEfoJg+h2TL/OLWt5xwFRHLZzLN5a8dvNqO9Zymyn6T/f3F7i91A1lXO7N6vM2dQWm0l5
G0u2u9ut7bGvu9tjm6zwv/V72y+DDxqlpjhs7799vt9ame3m9uBvOcXvk3l71JKLfnG/nvC339pu
/nn/b6/6+7X+86f+7eeChDm1079Jq+VoG2a2aWS7tb3iPz329SvbT3H4cwVuN7/+2Y7H193t1va8
//RVq02u8vWU7Rf/eKt/euyPV/3jncJ1wJ+g6K792e2axUi3V4Z68TflzNc/y2a/2lRSXw9ut74e
+y2f2u7/P2T/7cW/fvX3a3wx/wN1Bd2sCPXtjNa3zu7XhfK3+79vbtfV3x7d7m+/v11nfz2TDKUJ
j26fLhIlPRbH9YfYurosqvfZAhxIDztPI9zFB/ko2tb4lBJha4ttLz4xnJDIM1XGjbow6exLXz9V
CFNVsth3C4HS3wu1wGqpCE+yFFj3g1zWjhwMj2mCbhtGo+WKSRodyFuaRF17KKYEyblC1jcwzeq8
zHHhGGGXHHJYe4sRU26kTmJHcxva5pDX/mhQrQMi4QnbGPfnH/x7OFkKbB7rpmrJp9VEQTt8m163
ifXrH/LZKfR93f895W73/+nX/3hsm7q3x36/wz897/c7YHk/660vijgO1ylx+8fcdERf9zeF0G9Z
0fbgdn/cti1fWqM/f/7H03Wtmx1jJbAj6mVQ256em0aR3G2/SURP68lTfdt+MG+X4D/fjMNsxUOU
H1Lc6LZUwkRt4f9kY4d3I1ZDxHzRh0G2hFBxoMvnMVGNfVy8pnmmenHb0KRqaeWK5DKzjzoOZqc+
t1V8j033bE7WVSmG99hMqjdTgNHf5hpkWe0hmMQP7B/wXBme6Rhb2R4Pcmm3C1GValyM9NsJVMbm
LzoCwkynbvsWvF2eQZ0Ed1hTZ/Q7oT81b3oYgd0OWRnWAlZnub0PMzHcByNgqmwum128dMCaiEPw
4qzdW0FLLoqWYuFeyHSo+Et0efV60qgThOBZ7/vvYTTBScpy2dEU2Zmos1HlG6iCUQjf0WujAh/M
zc4yQLYaoGOoFMzXIQqpUugKLkoxL70A83AVULSYK25hkEbsNC5+2IIRUFvQgYVa/hQk604FwcFW
eYuI+syFaV6hUzEabD55Bupch2NgUJjb4paHKHmPoOHsjQUTSlG4bRm89Hp9MyGBmdiGAUHzrQ64
zeUfilV0BKbBc7Bq0dMSzTOaQHdpRf+czeqgCRDtymiaPDbJvTunxX1ditYd+74Pw4pwwJeGuTfK
0l5wL0E5RFyaDVFlr2rKtoCCqVJeW/TEw8dDg90EKWcJmcu2jco5Uum6RImYNSoaqEH38klsvLFM
WX7SRLBMiLpwZytnxOswmIj7QsoWkto4SkfFE8X741jW5kmba9UxisJp6vbJIvPbMYyQdrRpPSZT
NxMG3sY3qEqvxFr5KaCUbyW+cWxC0jehLIBzwr/fMUAlJyCYF5yohYdPiYK2Ahw3isVTAZQCMT/h
fqgxfdNa0ab4L6sFsiWtVBOWbt6eDakdfV0ovvfmlYgyxH0ZpA5aEhTKJeOJBLV3dp/sKhEXeQDu
9hPAMP5c6ABBQZmpx++US8MPfcxM21IRAmaCfq6VEYBildrr6B9hNKDw0nHGFfYGBpqz4tz0IehQ
CSXD2OH5OdBdRORQxd/VKZy8lAIrooN9fqd24cg+l16FJTU4CtqfuaW1bibp39SANk9b/DQqKfox
K+KPpJqKR4jgybHQys7RSwlzcizBe6FWTr/Fhv1xwtlrPo6ZdDbGVTutVgg9w/PUFO1+BEM5lXTY
erkMfcwGoREX9+mY/jSlEeu3WblJA6246PTr3EQIIcdHuRd/LHohXxgpUioIPbmmMLHTae4hRzD8
N3X9moF7BURBMKXQxGwOk4O2covSPnpfOr1CFJCxVs0StwnUV9QaJfqYVG9hXNFKSObXcDRmYj/l
sz7Kb4IJhKQUYhRSA6b8h7n6KFBn3RIxh52LkscDFkixCV7hoDTNGVZCZ0v6+F02dE4SasRzvJK6
BeNDCuBnDkKe3umkmse60gA0lSpbEY1vc6jmjtTKpVvCpsVBjym6ZcSQRc7ZRIRZufYSac7XdlVZ
P3NKbfk0+lUwL2fgCDejTk+UY0GkGodUZ68pZS9WzGw47IhS5vQTGizUIe+x8gNl6p6Fpvmqkt5k
MwNXEF+Z/nQtbRC8GIeQ40i+3mOJ3PIjJKp4KF/GIgocIjxEUvmQ9WZ8kYKUncZkmACCEXwYzs+y
NrxYuGy8DCj0JDP4s8C8z7X8NMLidxWBtFm1yiNyfwgckWqu2l5VFD609jxopYgC7mUBWKIBcQV5
+6yy3iGCxRh3wSKfMBamFEGCG745t2wCQt37rnVIyjk12VokR4F2akq4lH28V5tqupLnHDix2jJD
zMxLyKsWmwYAQBnKHni8PtVS1ff1EGEIi+0lqEx/UFaXH+KjTl2KQ9dAgM3HvjhgdtPIGoD6KUhc
5WEJISGT59HvOKjg30YULBggTZrMHiY92q9VgypwIhcKkdo68nMF9sBJMwq7HqlGjC4GZA4yGzvH
tL5XHT1TuaEVFIrhpxB2Hzi2UY8qt2FUjINSDjkXlOxNapraZKJy/KIQiKf8pIl4Fos5TU+9oByV
GbNPJVwzeeF0ibLLKAi9reYJLkODgooGrXNKVD8DzkOhoIAIMQT2QCAb4Kf2ZKI42vXU+18YH8FC
5PDLRU7UggyJXmGwkiWhchVArFTmnY6YN1/kG3NSxUp8JY3eEqm8JiYan7SlY9eh+VoFgBdZGO4X
TFRWswIhAv0HO2a/RY1Ggt6FprhMKqk+kznJbCQE4UXWCeXsa/MaiMIGH0UxM0h0q/TppsVa5FdY
aW21JPCrKKzTUQKNsuZFTydReMrAK+8QBaHqClByKvGL2I6mm72jpCJ4dekzb0oozcdIAuP5eRD1
yh5IbsvS+Chr+m2aFZ/GXBqFiofnA8j2lrDMJV6bltsSMW0vU/9Gd5sLNOCFID0L+yCTbC2XnlLk
uLcQ1PhOJpjUjMYD+dO5UzC4NNaUwLyrLShHblOdYSdZD4D8xwOCvDLOF1fWwQQbQP/GfI0RsMZ9
Is7HlI5yVshgrrT7Wccw2o0K5rKaCKPcIk05Yz0+aKlbyDGGWFjVLjIfhr4lfuzlGTxhrrOarrGs
zoVF7LTQhq4MHmMH+PQpkO4BjVzTEQOu8aZYS2rPcO+dTgYBEy2Ti2twLfxoGr0oqC5aPK+nrbA2
LfuTNqCBrdKTKrzOY2r4oTJy1WdCYw9xS6aSSKSFsnybZuE+bmu+hoIsak4SeQUa+IVM+uxoat9n
lBpTXp1GIZPcbBKA/E15BuZ5fAYAs5eMAopL0hBdYqQgMpVDYNQCnf2oP1j67GjAQ30xjlACCvdR
TzIl66bKCh1FqpaHRPGoDGeRAAokFHGgBtM1GGsPUqLmyji5ds38TqUtwHgR/awgaE3YYl36tXwT
seRFh9IIMajFw92Sw5pRHlFJmCC1NeL6OibUTG8ADpMZUFfLkVmJTnAPY0WOZ4i/7euA+sIJteq7
Se6V1RsSCGDTsazoM5/T7yhNRLAlQ3huiu5BnhUL1S66VVgUP6I8/ablhGMgiBEBEoL8ISqdZZKk
PUbGS87+h3a0WTpNRjS4VMF01C6G8GaEUe3HPXuHWTgJQE0JUKVXBRLFa0vWLWHHUozRtCzS6CEe
2pNRLsbBCEK69hHiy5lBuUbw7MwSxsNsHHBT7wivv5cVBS722D+bs/nZIKizcWcptkUQyxDNlwEZ
QNqg9dTNbvZJWgDzjHwBW/UhFu4tWa/tGdwvF1RzkI0eVFHSC7tw0g9ya2lnNhfsGXKQxAGMvVDc
Ey6iesJrMcos1EurPMkxzXQsxsyG6mPM6GCYB0b0p3wxHSwF80ls7tMJGXWWjx9Lr34GRYClFwlQ
nCAfytUL4N/EWSqiloUB2iCQcL0H5F9q1nwYg+AKnVnehfXBWHuFMf1O6JajXyR144gRZvwwBkYM
aYQRiMFPacf7fkLOyzqIVVWGsnnuHL5IzntrZBFOxIwwwXdROnE/Jbl6yxcH0QuN0GhvCdH3Ym6u
rRY2166AwjRFjXCXhZKHodTTo6q6dmygJVMsrmtso9qtW5OxtpPZfMtzmQahknZ2pZs1Z7/5FOm1
M7MCIIH9IQHmUkqqrw4rY1eZIKgFbeJkOnHZBbHhtCWdRJef51r6aSxh5lQajJ/YCDIP+WGOyjPx
2Ta81niK0F0ucO7BLwjpaGCoZ/qUFtA3ReNPPUoCC4ghn/8oL/0TeEiQWsl9LyrrCl2HKlbk70Vu
nI2YApBmrSkdMyqLHvn9CVclOL8QfyJnIZgcXERZ/oj080MztfG1hGtVN1mzw0/yM04E3QFDTyfV
qPaTwvmVqdcm1eTnrDFeWpQ9NEglrN46tBrknFGhFLaA1xPDD7qkoCbJtkieq07NH9tuxGyNRHbC
su4ksfBUJHPstWIHNXrOXdGkil5Iy4seNbUrThn4NI6lriWcOWULD3Ze3AC2p6ezHmhm7CwmwjS7
RGQvRcQlKNdRGUdQocQCVPMA+Zl4G2EAiyRnkh8a1rzXl4SMb6DNjd6DtVFZ6MjTNJJpIpKs3IAO
HsKbzHzjCcZIH4bkmy5F8yWRO095E7EKTvdFDr1SC3qmsw7SV92au5AEuh30ytQdqX5mzP7HZsRs
mVa4UbsKj9Sa+pmZ51Qk2zruO+0lZ7uUhLTyy5UkrjUkcQdI2JahRgQjdvleiTVx19AWmxqwy3rS
Dk4eoh5jHXzXJY4+ZWw+GMmyFL+FQYhVlIPeIfYgcJqFdvyCLWinq+ySB7P1c7gTWZ7Pe2TYN8zH
JchY4LaaWrpJEPNROuOuCIieNCdFINFItI2qGW5JXjI2IN6KDJXOSYM6TbQ0QEhLxwXHGegRAgG5
ltD1Y2QpkRfMGRQJhWGeSWuMdMG3jIjuiBkFx6Z8mMYWcflDpHbPSVcWuMHTEgPoGh6gHzgaTdhi
z07Q0IccPNVcoNGTv6X3YEWxbu4UMi7AelrPUdVGLn3vGznla3jPiGR+xbJLSYoLYnW/LZJ0J8k5
crpgBZI0skwmoDsb0WfGd2nXwmz5VZz+ikf9B/17f/2Ih0Tv3zSqXDsc/U/NNFINm7u91oW+lQNC
gi4IqaJ/lYMWDoR1jq01HKQnrb3TTp81aMJjEEB2Zop4kNmC7JQQEr9KWm8YwPnQFg5pRXYV+4pd
CH772pfwNbRpAH5A6KpbAGWo5f5pkfvXXArla8m3d9ctzVVEZk1HgCQ+IlKwYfZZ4VmN8piYaw9W
Nwh76NYaxHzX1yQ4tJIiOnE9IbpWpNA1+iSDsd/t/r+2+L+iLZZwd8rbV/Ux/a/wV+m8d+//49f2
zOt7/ut//89D8TP+Q1v813P+0hab6r8IM1M06hiWKf5WCf+lLTbNfyEfNoD/oGD7S0D8b22x9C8D
+TCKQUOTVMBBX1AgxfgXBmfRsoACmRaE0f9Wjp8Ca+g/QoEgFimSyctZFMt0UyYX8D9AgXq5jSCE
TwLtV3dRe6YmxQDKBdYUwTH6RgtDedQbVwQysasneAVUyPHaLOW3DIQlkgCmwow4l0hkO47eUj/2
Y+bnPdTztnnv2lzYUaz5QTV0JoxHujVs9ggBhRqzhgaMIxvEUjW7U1n2IaEVxI8wGIX2qEfiuRVi
FwUNjMKipQU1vXa9lp5FBMFVrwyneQzhATNbQ6oDkm2Aa1by8mxlReRRhzsPs5V6YgmxiDyji2bp
MpUU/Mp1nfwgwqyGZ4r2sp2gfgUtBYCufxAaSO+W2u6MeGBOzDXAvLOF30YxbWjBYMDZrRP08VYi
vSEDTyJhoMlONUtgfqX2y3D0SUFn+hmk8iK1btMgJUvU4qema98TpkUjh9iWLtUnW3pR8jR0yqee
NDT206lFBIzmWklu+GSwUTgQ6ga7qMpXPDHfMz/tx4Z1vDUqLtl4CDxwFYjDO46XX4TW7Ei+OecZ
VspCuhPDTMbev9iLOtbPWg2SpUr3fQZ+PpCm7ko4GOWrVT8dR/d5A9tRLtUfoRp1d5FKTcRI9Xpf
huKj8JhHEpriVi1sJV/pk0V/BLnsznJhXS2Kxbe6/0y6O0uWw5dxYtWcj2nqKGjKetWg/KwDqkFP
RjZXvFzVvF9hJQ/4SmFb5qp+V2e3NOENB3j7epqNLnXm8L7NOuOQd8KDoBQSPJv0p15T3hmWvgGP
arFWW+OEEAU/lEMZYlOUUOfFpDUkNdIFyVBurcmuLdMT0Rmq7CMoreyYGEQJFbDTpXGUndYQ2n1s
Ck9xQdx70Si3CPwPhy6fyaUKixPJULsJmb3bPpespw5yNj90yoBwndoWWyWpdWS9OrNQdq0WWQXS
5TXkDVOJNo+nGZrdlXg4yyVHHNiIqD+OaVm90BydW0IwMnhZLHZVj704nZFQxa7bZZ2zUMVdjJ68
S5XqQNmP+06In9MK5MqCVSuY2NfKgIlA67U2FgR9rxPvaEtpUXsxUXoa1ptCEXoSztTMS6Llqmtv
Bqysbz3LFytooCWE8nxAmoKrEcjnLJO+G461m5f1nWGqgz0VbDj6vIYsZRhnqUw9rc00G2zB6Ixi
Hp1jsX2PF/2lb2cRoxc7XKt/k5PhLpmB6Jlxwoanqx6QbcE6rm/GmMCbTyLgmahcwMcQTjgYvwhf
Y9dDmGewDLIvqQbheV34Q8ggRrU4nawl/xDS9BopAubIqdnLHG9X7iNGGmKkFK1hwYZcvkBkkhID
Y0qSYCtSorvTrC6OPs7lSev1+7kQo32pYjofyk738OON7PlgRnSvyVyfkp5NA/13lKjLR5GxDIoJ
j2FKJ+lzIkwIKOGt1/pfqRhatiATlpjFNHg0gQRRgwVmpxpsVQ31ob4ofF1qV7LjLfpmt7Au2HVn
WW6voSQ6RThfO7zETpFqnpgv+9QITAQ8S+oaFQOQquG6lMwFuRJZMQqJJYpeRRg6+iOWZ3VHX12w
hVw0KIafke6jOAbKlYQsPIVQJ1GrqG9Rgbd9oH6P9AhRtqZcVOBtlG1xPnUJ62dJeRAr4zsL2wBq
NBVE4SWT+5giePoiqLJKHSJCajjOBX4D9SZY6OA7ZSbwj9IiLceWPXXBGKGXcGet12icNLeQhspZ
ZACyU1O/h7V8HWLY50Nasp+tjH0L/N+J0mLPEveXVJbjDbw6hezF/JYPQuCpQmc+lvHIJhDsr1KG
92CDHiYKNzuY0aWLn308WozjUl/UDjxwimYLLjTzM5Ri7M8spajOqFSwfpndRLMmH3fVqNVuIkya
n6j9K83ftRvyalXJhbXlgzCJD51Y/1TNnstxyDvPGM0ziFhon3PfHefpThJbAoEgVEALJ3ZOAPhm
mlNpR3gkMJR4iaw4lXgdW6RqPV2GIpKgqUotNW4S+/DDfS9ENT4lknBWUkvwEKO8Ayqq/EWKfikL
0X+J8YkjRz9k1qEQ5toxdeUwg4MsCC+6kdxa2vVyB9B2eVDB35F8F7j91NOo7ZN539CEptMG6SzG
oJNYM0Bbg6QskbICvhGzdVuNdSnVvGkyHsNxPsDzFe909jLKBAs6zfrKEWgcEka51OfWXN4DtUiO
6JafdZTJV6uCGAXfdqdVU/WQT/E+hU7mq+h6PR07MZxq7dLUxW2UI2rArTjC9CPrq2hoM7Vi9auy
CvGMspnRP5ZJhtD7d73Rm+OsJbYJVxagLmDxwJR7X+sRsGcYlVc8uKdrygy2mbKEIo4/FkW7ikkt
PCvAj3rV+jEY1OO72tSIp5UrT8tJ8iyAJhEKdZRC5tvYWn6mQ/8jmXvVb9WEtiBVgBOD0jEJafmw
WzgVpobZ0UJOH4iVo/ZMFf0ijc7c1d/ElCWOkOuDq2FYRuijYeQ3aKAXy7e6SgW377L7KmcuFOZW
p9EhUoaSvkWVRXdhZjjbDLgNnchEF3RwqXmKcIA4Wlr0qr0kkPvI3VlpGL5Z6ReDEkbYEw4wS2QA
LdS96JR1V8oAizTvU4UI0aLSWX3R0PAT2JG7MMLVBfD5rhDQxUnzKykWudOh6sUVlV6A0Dk566fT
bIj3IaU2QkcH9doN2XwwBnm1X5OYaPTGJRxohqutABLHgBorqnAjQm0613iW6RZgLdGwEiffyprU
Yalsfk5GX3qlVD7pav3WQSvepy3TSKgqkOCs44yy6THuGvqA6gPtJhOMfP4SxbXqwbfdiXNWeUDx
VFQdE2N2BYFJFpYfcQvVWEqKa1Nq0Eg0HC9SrD7LnSR7a/tph1zKap6rezEQ/NLMCaIk+ZIYJUn1
kNITwjZkLhl/JCeXy0c0ImaQWentsrI/4ZKA5wafeZ9VGOurtKZqIGJ6WaTvAn0OFnEwfKw0XJ1A
mKRmGfx6TBZoF9TE1TCuSbW+KwVSl/tBvMum2stKxWR3j4F50Khl0jdjpMUqFgqsQcoleTaVWrxL
ckjQ1iPJFcJBiTtCzKTZVet1y96e8sRcjt0ck3y0sOGnz7Wz5ueFgX6Coj3hz/JQ5HqDRLJFISSY
baE8eyY1RpsEbfontXzogktU5tU1VcW3aIMQsMoH/0tvLFH1eD4FEX6iSRCPqVE8yoZSelNhUmJS
GnSXxgxkDQN9Jbq021qqxNHPXJDg3WIFsydwirEafYsDauYoFAakVin7W1MlxaEjRpI9ctwf9fUf
bdUDe7gC/rq/PcgaWzqkWClGC+ZGo4J1qVMGU56buDRDIpSkK0hLU6fMNUcsvduPi5gUKo0Eobpf
ARcxsODt1j/d/afHpkE2bCuNjd323IwS11pJrTB/83r/9Izt94JaAi6mTz1Vh56u8ddva2lOmMnX
/Y41PPYhkoP+9pO/3fx6i1CHFlybTQas+9/vLQgyZdmwJCIWmNpfr/tf/SuxN7PzqqDccwm8zRSJ
3a93+/0XbC+VVuRM5Ypg/X7j7TEUkGu5IjXtjZtoaeypulLZa9up0Kwc6+0H5XoGbLcQiedkXTGd
ff2gaRhujPUsAwuBCb7DsfSX1nlLldnUv9s/QVKcShbz/hfzaaP/bP9sj1nKas4vUpmg42TxV2XX
FsLRr1iVNJvw20UYxFqDUCmbRO+I0nP2JK8HNMo5Q/+Qjn2py75EavB692Iy9P5ssG45ybWGV88q
juqMAmPUKsBkq4px057LGqkTttiw+40KUl2jvKTTEtNzKUMC5VYJ8dc/X/rYr8dKSGqZsWjYWNBs
bjJpOo3EYY0pSROgz74eH4bJ8uZSPm9CsN4AXS6AN7G3J1mR/kBQ3Oo+XXlMIWmwf1GZ/m8kz/aB
v8JP/rgrz3PvLWTQyMt5wy6tn4DY+tgXVuzGRorbbpmrkWe7G1XU5s2VVbPp2JsV4LHB8ra7vx/j
vKNGvPPTw/3sLcd7wjTuE9xsOV4A1XsRrZ1PiwHX/UPjjl56pgN6eZmOFA0Ps1c7UBH8YYZbuB97
UHTe/XJ8GT2/c4HYQXV3gQzNydkKXGk5BI/+kB5h1pu2Hzw2rnaD5+mdqWfbvUPS7bzzl2Pr0F53
v69vBsyRDeLuPm2cl8S0z5OdHl4Kw3kxBU+/mz94oHd4Q9BLjxpljvKnlNPCf+TC9vPzS/DYZZQP
YI/1MG9s4mcOrIJvfDbJZwlwg1y5Ywj7bB30F450XGzYurthdEi8WZHd1mNOby/iu4A9y183vsb1
RS3u+FqW3G+X+1L74OuZU9FdloOlveKhmt6m+Y7cKLogHRHkeHbcLnBJBYTF1Pb2kLsW5trlXkeI
H7oYN/Chs8i58t7BJetCN2OlPt6PpK2hn3FHxa6Tc5buB2JAPxFGU7NAdy1FoBAcc3zhc6Tn3vT5
GGpPVw6i6m70dCaFQzLyZy1rI8AmGcOENK7Y3LVUD4cYmdiQ+4DId7mr3kUAQpGeQGAosSSSkm7r
FqKAXf+haEy4HlUg8kyktyFweVSr7GoEN+k06eNIC7+GCA+cKfPIPWDxv77ZdEXfwFEoXxcVgytS
Ept3L1tytZ34oIcO8hMlc8S7hXnt0oeuFR84LXZhbxezS1MmpCpKnpH5aN4ROmveZcE9M5bL/9SX
0pV9xjv5tgYCwb0ERdH5KYGNdvys3OGhr+zAxgivPsDelezhEiFVjndHREXjN3aYUm2P5g/xQ+z3
Gt+16Uc/xPsMI9foDL9oxRVvfDv5/Bw8MCruLPmK0bN3Fy/6Njgxvd4f+/ab6LkTI+u5PMTNpRMA
Jv4ivFMWDrmtPGBM/VHkl2REfpU+S43XkJiT1hfxgf6OQxLuzvoMPlgsahyvxb5Wl0g+ddfiCYWm
cPgkzg050PfhMGU3IgvJMcwPGiNGFdgIgDijh2iCA9LRVFMcljhadlQ+p0/SaIpdeU7eOQXAm3pY
PYAtOlhYH4dr/pOkueZZSsAd+hBUoGtxnJJnvbpZ+OnT6psEKq2+tcV3no7hGpAH34d611o7Uiw5
6rRQOHmn6U2g8zXfcT5yyHr7ZTmKHz4/7F+plbxJyR7/LZt3UMity4mUgeT+tDIHFx6BhpWdF3e8
d4LdnKLgJ4cfECwXIb9JCVGtLpxcYUS3Yn1LjSNrPhbLJXrmj+MluSAiDqzRPlArr0kzBQWj2LPg
ceIvy6WAvYzIjRclgLYdabF7DAaz/CkM7OX7d87kljYqNhPhjBaEkzIzHKWySefkwR5tYVWczPaY
bd9SkZI69lRX36zqo1d+RrVND8Gtm0PZHESsWxS2Go+XjJOz0PwA1qXyApr5qDReLp8HFvcD0jxY
IhKdJKl/V4L7AbUKl3xe39K5thkr6uK7CHokAxdbXczHRTrWnQSpnYuYCFSub/CuVFZgkGsQ1n1e
Iip/vhRQh5/b1g0bFmIO1x61QA0oixMAmt5x3HvFHmz1w5R2s5c2h365t97MO46w3Oz5Xgf7HYvD
Xbe7xtGD5s8fXMEQJRieuEwYFsZmv8ZT7XPrblTdd+Wm+NVuzmyGcoAsOaMntzgchj8cB3cduxlj
iSe88R6+dOw/GFcnNkUzwGlG3eJT447LRzkXz9SZZk9mNbZT+UtD671CqPYo/Goo1L1xqbT02j5E
j0y0HSpXNWVNfp099VG/My4gKThP4t4nM5SBXjlyEvJJpuP82u0ibLw76m5UMfxFfSUAgnCF4G72
RrrT3xg54zMHDtw735bRP/ERVH4ZSd3gdpy8JlAfVFi8OaMPQyndK/6u1GRaDPbSUfLXmUMNncGN
bQjwuVs8M1iS17KeqFT5kohZK3AN34zP+p2ZMpNy1gtPaucXnwJGlb0ueMORg0UZR77TJUcN3fyA
VJzn58nbd/VRuPyaAlf84KvrnbUxjTOLBRkodl4+eaGSwrCrxYcl4Mq3+SlD9fb2Su4TSV+ejcp+
N95cvn3hybh1u/EVQuybcWP64zgCEcOi8z5+cMMfaceuswiw5ZQorl3BPMzELnKg15lQdRgdpKPw
NNCM3nFuKMV9JXNG3iUGYVPecls4opxafFag+HZ+ZmPP6UDsEYdD4etiKZmSvekNtvjxzpnHdGHY
pDwf6zPzl3nHUbJuHM2Fmbj1gAefjVvO6zEf+C/GG9uwc8ULRyOJlg6DguKLd8JFeJKOHCT+e0me
J/uDL0F/nNBxOnxN2oVvnJv8/fxZnPxMocNxvU61UwX/nT8SdubsagCKy+fsWX7kMJZnpufg0bh0
Lme0whjlWwlDFt+VcWH2025cZfmZl0UCXJxkjp8th64w73nHxWcqM3cQhzR/tDhnOFnYk/JMhkrq
rNjMd+3rd57MGiXnlLbyE0NleCiWfXzmwDP4ZM8MgxKUMv5aQF+IjY71K5O7dvnOX6G88deE8Y45
lG9W23VuK3i8lfH2vWnPMRPqG/9Q8ZwJanDCb5z2+WGmYXjrBU5olGfrAVJUL3ovtFPLPHnoXBUF
x3qy0vPhAxg+33DeOMqN8Z9nTetJqk8ep1n2ycdi8uct2IpD98P6Gdy3H1zWgeFzVIrlwJSN1ZgP
xltbl8EV4gOrKOHMM2d9P5mP61mqooj1V2f2WRH9oD5QNJ5YLKjeeJ99Uos3We2FDxhWFn9epkfq
BxGF1/6JebNjTK3fwAgSuz3e8xWU5/g+mW2EwT1E5cOAXM4tTkF/WGv6nPWdRSASR3JXIV8xmt3c
X4QHg2LgHju6TZ+7stozxY+BWknUwsKvGvyrg37KoniPgveUH8gspqlVo9Nq7wlhwIpT0T7IYF0m
SNYu7+Yjm3QawTuGhmkd5GRQ6PY4XUPj6X6uXwnMhLIZv40ceJFqgB0KoGzRIseanXYduiEUU3z5
UrEt0bx4fHzJoHPWHssmDOo9XoyT/ChLZz2/Y4gyKEuMH9MR1hl51hQBKpuOyHem05GXGeMEeN8A
t/IcTbUbeKV1qcpn7aJbx4qDSEMEM3HgFcXVmrDmrqeBWV6qZq0N209hi2rBvEaNN8/3rMxBn8nl
JeJ0ZUWsnlQHv2fJ4M/KlePzEF60Eq3pKcp/mez1n5lajaeEHSUncOgqXKehQ+uHNc16ggFG3PHm
jx+cs0znrLM5d3GuW85436he+32Y7YCVv7aTRD/TvPp17g/Y4zCU72DIJSR4qh5zYFGcIvPacfc2
mVdJtBHFDRZ5Da7v+wxyXfMgPDVk3alu+cp4xRkwibZGTXvyeuuCwpaPFVcXNXYsl7ja0Ya5ug4r
s71QAJMPNAXZYbBamWzxp4lOSYQv820cTnxgdhycW35EPBD7HaZX1m6op3f/h73z2G4c29L0q9Sq
cSMb3kwJeicvRWiCpVBI8N7j6fvDYd5gpG5WVnePawLCEfbgmL1/Yz9mkUvckU46LQaqmMoZ4A19
A3AcAR3hngbKxSpyRKF+mR7r96H+TDOSf3dk9zKDh9kYe/VReS2XfJQWhqlUxow3DoiU2XSNqZD1
vaZPC48oeyIPtyUR6cbTt9YPp1IY8AffS9VcRW/A2JE4SkLnATF2o3mOwVLsfYao6zC9R9eYR2Hv
8FDM8ajf49AWVaugXQSYUblhcpjim/BOWtG3XBkUri0d22pFAWyq2ZfoCJZa0k7194bPPd3QkNJr
be7NLSmLxHSxtgYScQbc984nl0crPuLIWpBdTgF3AksBWbiY3YUdkIw7Il/Qm16IN43E431sLhbl
e/NJM2UdnGyFhZd0ojLh5QY4cMenPFr60hacaHrqTwQfSXbWdzLI4/SV5G65J9NC9iRYY4/u0XVJ
JXfy8dte6eYqcMdqZZIS6wnXmrsRMkmPYftQkag9o5Mofy+luQgNfMqIQbU/bTxcbgH5Bvo6lQjH
/rSD2wYGZvvck+k29pH0LabYVO6gnSQECo39yMj7GYcz4zxmuPItdWr+ehEO3wZDdRFTqpdyu6qd
D9OkFvreGq5SbCK0tthC9ihy22wtQ1Bp75rgxpHfSKhzK2a4KbKtT+/ZXILywVkzdu3He8et18FZ
dExURm0L/9U58+FY946xST/8p/GWBg9TADs86PIhIrKr4jnjbxF4UWl1U2nGpB0jjW7IRnLHnz5B
+vsWjfVDRjO4yF6kdg3EzHv0tgy6B1x3Ai1f5uDC5AhKmNT0JHvujHs4FrG+jMpN2vAlASKqy1eL
+qd87Sbgyz4jJxA7swcoIkwulKM7M11oPxPNTZ+9V12iyoBMbi+iB8RSsoVx77T+ovhhFyTWdgVM
DJKRDwq2Jt2Sakx59Y7OfYPlXz7781YrUIgoO2mvvGa924UbWz16DfXLgLDzgqJgLTgS7zrRtqV1
NJpzRaK9OozdXWjc+v3jlHxDZz8PsB0IvmtcABHdRVguUh2Akgno4KjUbnWTvE/asr3LvvevZcJQ
fkkLTC15GDDIDo/jEmyUs6+PtMoqskrNovrBb3CT3KhPzS2JmNpx0SklGG12N06HEbiLnL3eAyR3
/WglneA4hSisEGkDePBGjVGD8ZUXJug3QrTYYqir2jWOxc7cjHueXV8Csnud1sPROAbUbqvm6CvU
hN0ShXz/zd6cEEd7jFdxz9gyyAArPgzdDmNf33wFvbDEnDK09lsYKPuR8Z47BW+1ZN/KFt9UsdPd
/NVZK2vqTBrzVfns20v7ZD4RZFkhjQzEQjcYYexVSu1L0609uDZk2gnckUfFCjhaAIci2oHq2GLw
lqa0qJJTGBPcjw8+HXrnRjocxnRHGsO88w/lxn9S220ZLeNNHC0NAnM31KawUk7DAYCVtk2hPmy1
ZXrvyLgoHgOqM1SUFtLBuEHf50GlVgDSuB2OeUau803Dgobi41bfsl1G8mfpfQfeiZKuvslXtbkv
Nvqx3SlEZW8fvLOxDI7WDahRzB1voI8c5HExPITbVloF9ELVY/o5MLy7KYfl8IiE09oEXzh9M7/7
r+1Tg8BFsI+W5dMsR7flimskzY4yeITGLYcFzeqLco+Qa34a4zMaVjmaWfUDLxrHb2qPReribJ+F
a1JbvbStcpAYdLY2+akHdU6diAISdf4Z3KG6s1b1t+iFWlT+TobM36Ao2mi7MKL+PuQ6OAwoGSg0
vxbhoxnCLVgo96V+OxYLxVpM+s5WPul12dWWPoJc7aLQzeh1pyng6Qo26XeGTjR/9BCkbh7EoINx
dqphNqP8Nv/maIRJdIqW0dFe4Qqy8lO33lVwV6gzD8EAPhyK2TLydwCaGc4jzuU2bnvsv1lAEOjT
2i/pMdykiPe1IdjmFzAKSFpg6NrJCx/blAPJLEZVpHRItdkAgzDxXbR3ur0cT6rj+iRmsA83F7gc
Ds0ua7fqgB/pplf4WqMnupuM0Mdv8MWmcUVXv1hZzu2k3BHql3fZPGYHSbIKOQlml9KaaIZ0Gtdv
lAJ1QRVnpRvSNmP0mi34IJpVcA62/U9Sf4ya8GAEn0ve5ynpGHtaq+bFMfdALBbhc2ut/Wyrn/KF
932uvf2nhtTQQlsP3+LP8KX9EROFIfy+xImW6MnS2SKW4DmuN+7k+hiPr/VnUkApm+1G6aueJG6n
dPkuPk2Ao9BlCdEtsqNSLkmLk4BS6yPhAJUwCiqvi2RHmgl8EOEDEED0EKjlQXQU0jL6VjwEsVtv
ejIYW3tHJ/9hKvcoGd+HlAxsY4u3/K7CY7IAjHMA/0RwyDkHNzoOhdk2ebFpq3ps6cEmL7yfUaas
4l1qt8daMzT07wA4Lod9+L1dSkSKtHn0Ejx3yqaFrokGyr0EjInhs1N+L54Jqb430R09LWmT6rct
+lj62UHfBHDoUJBmmrZUHTEg8AV2im6368/Ki/29lRabcsPw/sgnqa27h+bF/B5Qi5ISX+c+VMF1
awxbP7qNkUZIjA1QgfaDJ8Ao8DM9q/mHgdN0ox/RG6E/8WRh4Nad4jeVca+/migi+Niu4Se5Hm47
6L+QXn4pfhQ/8nfnZOwrRvbENW6AC4AW0MqHhA8aAapuMazoqnxEaETiuhneQq89UDrCrUEcY2Pc
DMXdrO24b/ay8ukdmx/hU/FSrOZe2Y33mGlbv7nxy4WH2vGAdJb3UdYQK8y5MqBJwhItU5/ssFl8
oHkLp3rrHwgNWCvVWkkr6H4M0efXwpBx0/1oFtOi4/PhqAFJt8OwbbYDWAR3fo5bahL/ju7tyTnD
xnyEPHiOrW8TYTRUU5ZTBk1m1T3cO2f/lXxVAHZV/i4/EGN7fiMBZM617XPwQhcKhcWU06KSWz7Z
t4kDGQYoChzbRfdinSFqEhe/0ajJofkR/FzARmUcv8F07mX4ifRQ/qrd4xG1a/WF9RLuh0dK4gcG
wV1WEtB+1rGEv3+Erhcu3ks3fFIWFgQT8qeudI730hm4cEpR8G4TzO6W5aZbtLnrvwKyDxY3cbDt
1JUqf5sOpovgI5rB+ipW75re28b9rnEerVw6Ngi3C/OE38wYIAGRC6oQWwWiCfS3z6HdNx3GoTMP
fGwlzMqNjtRHD4tcrMPg6lCA49nEswBZMDuxAJEgIAPzLJjFLKHC/tqSznPXRdil4B7kxwabW9hx
s/nS/H8xEbs2wspsjGdF9QFDtC//j9VK2WGODQmgQvvMLC8Tf14U67xC+KnaxpsDZmhlMhy22uC3
Xb/8UxzDyMkVXY8GLTBfA0F/QOIP8F8VrEjUbr0SVXcxQWCdYYCYNUjY4yUwb8LDpFZWFnYGm3oI
Dtfdu1+XeV3n+LNQ/HVZ7IMuabilqVl/WX9dvMwFaYDI9nzU65ZYB5Fe4o4CaeBfG2yt4SRiOcf9
YqHAZlqKv/x2enHbIELxH8PVcFaCpgPJN50WcFVBRhH8mmO4YTauu8IhoIcZdNSVW8OwAiTEoTOo
WnnyU3JeYUTsatIelViiP9o/1IqzbQuGf7Gm76SuMZYzSaYyDbdpaNrNwL4PfemHHTenWldfHavZ
jBk4ykYmjCY54Gq1l0CrelcjZYHOEoARnfjPKOmYNqh15spOBJUek80uVRQixp2+7jplK1fAClB0
d5BeBSYbxC9Jj+SdWRu7ZqzA4MmPhcD6xN3AIYcnPEmpBfPooe+nQ+rRPZNLiNjjMlK2ULsw3aNv
Wca3UfrN9+mnEOXoGbxhyLeT6oGuYpQSlUuqtQPTswjCm6BO17piUXdp/u30Jtv63mpL0EWRtNfT
6qkIpTfZnO4yvBc9/0eP0FENy8SfzbYcJJ2qLHfBqNhkSQ11ZbbNyWpxPENl4+B51usAXNQd7OwW
qJnv5lVhMDgCHckIgOwrrYjhfPd9wHqFTkAn7zvpFCTn3rM+xmZQl5hA/gRJckKu6JsfA2FV22kz
xO+Ksvf75D3rMQ/ss4lOQFCDX20/g8z+QRo5O0DH6Ta5PAWbIAzXhbSdoBwQhGI43ajAdJvsxRoj
cuXKvirHPWCSXZqSZ5k82LLqfV11mACqi7CvQEfhORKTEaoyQFnNOsWruOpN+mJU9/hj8dDVp9bZ
dPajqUNxyS111RrTRjHtg0/MszFeeUw/akB/aDbAioh+6PS2ksEZEAWBmqgjIErUI+WZaZHyUUQt
Nlp4tA6TTm+PNr4C5MITG00Lx3elWkiVERxQikdpXtFZTa7OKTUT6v1d6Rf6Oy58buUZ92kzfkuL
ijiog5RspyXgjLIPxUf4N2ilA2KmS3TPs21c4jKTEgYzYJPYmLZOOh3LKJLQDC6jnzlcXNWSl37a
PxU2revYGFAbunrYwQM7DuCBlrUxLGupKrDJTopzWMvfp0KNl6VqS5i3M55M1ecBM4QdFt2vsTlR
pai4Bng1aqbWIC3BBn5nrE/2Cd/KBORlWEVrR9M/KEkrRWmevR4tzdG88chKY7WiupM8PA1Dd0C3
YVWZJcjdLoWHIZ9Gy3/A63KfIudOxIrwB7L498NzlRLQSZxO3UXkMgu1UV0/1J+01kYbw1Df0HnR
nM8yTrtdnPO4hhKKjzUeVENBlaDk4M440nh13qExQqxVy2GWtNorgXTGUncNwtc7A349OFHzofQO
6vMMHmAqPoEmrwBigr4dS/80dcabmQFfGNARk8iITalTrqRKJmsx5j8j2FiIrrU3MZq4bjydAT/f
KGVM/6MaHegs3qen9dERIoyhUM2V8oDjiwkfUiO7HYyKDRrdQQ0h/awsz22cnlbctu8q+HBYkdMh
7z71enoA7RyCY2BY6HkhTu15dDDN+iVsGV2kat/AWmwJwzgkOxK7jFfFc6KkxqYxpnMhSc8B3yZP
1/gWmk6BPDkRmVDe2f5IrtIM3baNXsdeeekC4F9qBYVHlhgxh4EBOQHCcQNv2PXqfqfV5smwlYMZ
qrBgR/mcBgk91d6/zT+6qvjpNeR5DBKQ6R56rrws9dByA8t3LdVzW9OqV2o387oNLAjyiIwLlhh7
TOpf84nspyER9pSoe7ZV4hExG0K0vctXo6ifyqw/88zPU6VuSzq0QxuRNZXkF98m6BU7j3Bmb9Np
2khFcRvqGrGPjIahsiYZmmv4qQ8PWj7oC18zIUfkwa2KvgDQ4ISIvIxiB+7RCxWEqSsZHYguU14Y
OuxFuUveJZi8gKubT90kvFUm5c7X4x8xlTcM+OCHXU3RDmjwcLA8hvzU30mJxl8R64ARgcJZzUPd
hp/YgI63SkPpn3zQ6jrypUCr+QKnGPEMG93VMGmjVVSX3+Kh6N26yW60W41IiFSAYEk/jFRV3Z+m
TrqgDL4nzQ8zmPjUZRXndaxOXAWGNkB9WNd3OCudfch2Z9DVM6qUgLqSj4xsvArVmIRsTZM+S0H7
w1C1Ymmpc6prjtUhTYLZUeL2eSbRPPdPoYlEjURuEtinCs8rYAgbE68HwK6upARz1MGyNnKukwaO
MQ7KiZgXDUEQG2zvUOS3WkbuCyhuhp5M/yIPELxD3d5VuRe72YBHHirrL3Il02OXM0pt2xAIqeJH
eVLf8y5YIUe9dwJ38AnWFga9pwRwiYVL1SIaTeOoRUTSG0afARGxVZ5G4I28pNuhPKO4fe1q2l5q
j5bmkW6SSTP4HjKBBeKwSmx4J5+QIyIC6dLSxncnITol14SM0pQQbUdAP7bPaZt7y6BrHa6WPEmW
DSM9HYVAe5HdtzUSRJ0uTws85EBOqHvZwxhbCYdhGXp4j1aIXIeAw1Z1W7wrsbn9H0rZ/w2lzDI1
zN//97+M3P+NUebmSV69/cz/80+e2WwAcfnPL7cK9Q9Z16BsGRqOEKqtXN0qZDwpTIYkmm2ohubI
v9nMK3/IigadU9cgnaEcqP3nf/zpVqGZfzh4W0AYtjCdsxQ8Lv51dbcXE4r6y/J/ZG0KvCtrsI3n
Mv5KKJNtqnjLcRzLVjUQavoXQhnkkAKU7kRIqApgO/kIYvZgCff4gf85d1knzN8iWECAGMS82Ovf
tg0eI7tqRGzht+3z8cSimOSzx52KAT0jNee2iVsdwk6f3AWd1eCuMA+2hMIYSTzsW32bANe8MpxH
WWJSjCMYu8tOVTbrgYrVYi/hFX3d9bfDXfe5bhZzg0QoqWqB5rS4Ulw3fjlrL4Z1181i7ss+lyur
JYuW0hmIL8/XLPbJcOkC2+hQlTW7wqogtkJa3WcTIuIQEWPZxcCJRIlYKyaWWf9lOZ5F4sWWKSBM
Kxlzvpl/i1VJx9BWeRTz1x3Fophc97zsPv/xtxP83eYv6zBttdd1bJ4CGU61ianr9UhiTnOskyWX
5lpgmwcxJhezYhLNgOfrIt7cDNnxm/9zJX0LdLuc2rq8yutbFA/vy2Im3r+N2PuSni+wDXO2zhCY
5XEuahHyPIt8wJApCnxcEEQhBXmN9ZaCKp7YUawTc5f/iSKtGpK2pucPSYTDjGKd2MzYDF3mIN6I
paQ35+An/Jrf/itm1V6/NVs8lsXS5eOYDyUWLwedF+kyDIp07nUg2Hqo4lIuZsUk7JUOpZS3DEOH
/ehXRF3S2cUunieZin6zWNTRwAAipZF8VjD8s/IkQGdnnm3GhoBs6e+UIM3QEs5mK3jwrGLS1gTB
cWUjjumhDmTZ41frWBmbADWr5M0FF1z8jcezVuUa7X/2/QoRNg37T6tYbTaJvaKIk2l8mcbCXl08
ljH7gGaiI8o9273j2svUhsC0QaZqK+Qkhequb815od9mtfBuMOhWoFQHoUhIywow7kW51p4hvH1J
bsRIb03fIeFsyCdxw9lV0viidgrbvndzBzJ7plpqisUDPcYoMklKj468ul6+hRHbUi1lAK9z2RX4
3Sv+WKwTMrNiDkbrya4Dey0QvI01m1+qkw6UUZ6NFtIUmv5EgEo8heiXiao4m9wCOxl0y42Uak7k
hMM+mjJQDBmeeUNvEefV26EnFVYyaxhoYxcxeeYkVq29PZUW5h+FtBijGnG6y3Vd9KwjSmiObBRa
E5jLi3eiI0jTerW6Fauu6G4xh/ddgY3mxc4VlZPnosar4LJ4sfSNyA4TWcI1TwYHHnr+zp+LHE4g
zw4GLOten3ZRmXcb4eIstok5HQFevG+Si4vz1bsZfhoeGALdXAZSzUiF/Gwzh6aEXbMWzyGmaoY3
i+Vsih4UO4ZD1IHQlzqN8a2Y9aKAFmteaddpSGHy8dbDJ0AY+8bogfFgZpN64dLs002iQ0w0Cbmc
b8JZeJwtL8XcddGenGKlYwUrVrWt/91GQHMVoN9LlTIbl8La89aaP52Q4kBWfV4V+I26CU1U52P7
pdAT6vtfRtW2MEy8Lg8y8pAqzmbL6x1eblMLyA0IGHfBEHonp0fhSn29S7Eo7lcYV+tdtx7sytuE
GJPACpqdFWZLUnG7aG3MiFoxFSvyEiCw1aswEXlELR4vSM9FmBxdy6soHXlMnkPDvneh1QPV6OUL
nj90B9O/dLYSua7S9fRcBnx5KpiefYT26m8TfwLAbxk40om3kttljxR+dyt0W4WMqxB0FYsXPW2x
DNme0M/URbB1/yo5KtszmasskWwI69A1O81ZMm5ngDGXeXPw+n1qIWERpV3voiEzkIxjnZeNr1aO
77HaGtFBTMwEHaUmB5nVQ79dahPpsXZ29hhmy1MxZ9k+hTSLq2FXWQ/APu2FldmwOsqpxnYkBVhB
u1fvhSl1N0CNceQhXfmyQvt9he9flvWy8Vzcp/m8ffIbRUV/Srx+gd8Xkwk9SdJZsxG8yjiaLKWl
TK4KIWsvvO0bYUdOlsNp8nA/zqLsV6nk62JTQTjJ5b5d2QpaWiNoNDHBufrF6EJMV2ZpeHmuOsVE
uC5f14nFXCjnilmxj9h8XRTrtMgPNupoHsSSToMNnmg+9GVWrP3tOJdZuGYwtqj3zBHORVWXRzVL
6/2AtvperQeDpNpdrprdsm1JEutKrBEU9gkUGo5MYA+CnlpQzpK5K9nMHSk8kKg19HnlZVZsp1K5
8VJCb3ICojqrUe0X8f9K+JyIWbFSTIp5s5iT6DXTwZyZLdf/iMXuDlWr8HIQsUmsFQcazbnNiqHu
4ZhgFnRN5uVQ0GN+HSnwonKhhgaarHRQiHXOWzB/oT8rZkUWQcxFv5IKsVDivS7/7eZLkkHsKY6R
iC/mekzx9+viZfOXs0XX/xhOlMPxKS5pDfG/367ysuPlGFaJBIMPK5QMMi0/gQ9qm3r2fRbLnqp3
M+y/vqwTG9p5q5gTk8mmdRI7i7nrf8ViO5XBPgFVNe+lo04PPnOehUc/TcAFOdRvXtOXtdfjXE+F
wwP+FwzqXbFVnO96ejF33fm3I16P9eUSv/zlut8QUlPY4RZFWVrd+bMVk6u79ZdFnDIdlwYesNy8
szo3YyV6UL9NdCOtUJAYf4r1chvCCnTmrtl1vy+LYsN/uS7PgxjSfIxY0HwiTfQXvhzrcpa/3d52
eJeVZokWrLjiXzcqrl2sq0UlJWav+4jNlXD1vqycb/W6jwGXdUdexil6bduH5azJy/OYJ+Lh9VLD
K7eUPoUAYD7MNMhFh2DWMhedvLSDE+Kn1hrVp3wvbJ4toc4vlq+Ty8oKmxSC46VKw9TOdLr5T2Ki
zd29yyHFQcSy2HJZKZahxg4rBSJJb1ukXG2phz0jSwxkK2ffIJW8kCUDLFAVAq+uIgASBvp/q7Kw
LBcfJ4POLfW2PuCe8qAM9dIay3pLgAe/R6UiuD/3ovW52wbdbC7ycy9SDQLu3561OEfslkBHACpx
Jlnfi7mgTI3LnB521oahPkwlkor13H9yRK8qyqBWOppauWOCgJsrwTqj/k+92T9+CBnxB1lCl0tY
fftzIy5WmlKNrKtKeju3lHs1cKo1qtDAD2frdnlA4q5rbWOPWpmxb/UckTvAUtXszS0MuMVc2tW7
KKLPUMkZ4Nl50gOY3deVpqwwGfyht3K7v5oyiTmxzqSHsNQUbeRZE5mWprInWKdJNBRY3qD8CwKv
jL7BobcJqM3NsT03x2JST0gN5vnLxdVaPAljtrYWD0bMiYnYkBSE3pvOy9wwNcnPiomaBFv8nHHK
nXsgzVxdR8JipJ/r58usWCtn4XnUI4iCfUBY1ySjA3ST+0Ugbft156vHldgiDgDFttB4GXnVYGT+
a5L+mvuyLizJ+EnOgBzlLwdsE+Ua3m8AA31ed90g5ob5UTmD40DcYhQq3q+Yu066uQyIdy7WicVG
mYM+1+XL3NTeBRPMxViUnesRxJ/F/0LfOje4ra6nOQ0vTMXoGwI5+rUoiSYyEIO9em59S+FLcN01
COGee/LoENifW1OxU6KFG7wIV/iDeEiO5F6N60zbkb1O5ni6ZYNTUApGvWZYLxlgwHyxQDx0WtHi
hM2kLXvXQul9a8lDTaPwyzXtYpimA1Xq5La4VOBlN4smX+uwVJGHVdG1M/DSnlF8IHqQl9lr8xBN
mSfXxXbSA/KQvzaLObGP2FssFp6c/E+w9qLi9TgWqHi9/UyxMwjrpgrfm98DryqJNAKl/3W09vRW
12/vQVt/NE39N//8M2ZrOn+QdrEVG58l0zBVQqZ/ioBZ2h+GbJqaZViaqqvscTUYVv+wiaRatmmb
5DII+f4K2erKH+ocAZYtWzMdRSfQ+yVE+08hW+yNi0tgV7gL67atWDJmxYZioAYmOyieFe9v92Hm
E99V/pejjSbmDlIBRqA/57pMMpE8XlBoa8lGyCa0Efb47SH9GTT+PUj8d2dU5TkWTWhbJYj91zMm
eFPo06AUW6SePK2j/4V7gXns9a7HHDNo3X8+HWHvf7tBTuRoWDurfGxzxPq3G/QbyZuqIi4wH8ZF
DTVCyRqfUZB/M8vp+f/5VLZmq7pscEKZs/31VJ2VKE6OmCPyi/FnnMSfnhR+htrKjv0f/3ymL2H2
+a1xJqzFULJChO3rW2vIoNWBMRREQHqgVTY4rjowoVNSX/43z0+hzH99gDbti05cH8E5TLH/eld+
Iad6HnBXWlypyLHLzzaqrYVtwhhAasBk6L3I0Yutmph8XonUh3XW/HI1qdnpn+8av+1/vxJVdVTe
pnIRxvv9VVpdakvkmYutg6AOkcWT2Y73oz88K9L4PBTDfa1bHx6MgX8+rbjDL98I4jumaZLVMMl5
fHkCeC3npE5yipAU7yK5QWQXcZe8vy+b4b5qQc1n/jHKpufIRokOWfu3Sq/mZCPfj45f92Cbj5EZ
P/7/XBbygoTCLd0EBvPXFwNtoaU/kRXbRq9R5k6MrQlUe9FoPZ4+dvOzlU9tVbIiIosomyR98+QO
hAlg0LZ7sGFojFO77k3/7Z8v7G9fE6KHVE+IFVK9/PW6pjZqx5AA+VZqS7hgnYqQMt3qcez5wHW+
CKshq958hytY/jd1i0L+69+LyG/nnrf/9rXbtqN3UpugY2toN70MFALxUW3hY7yqVsMzGsY8imjY
9qb5Iwyfsops/T/f/d/UN1TZ17v/8lZwPw0IV3AFU6CCALSGZ3OI3qYc/0bEzz7/+WSqrPz70wa3
Z9uUS7QmVdX6UjhzVArtFCXAbS4Xa6u0DmYef/YyPItR7pS1XoKRzJAFD5/axjMWYyBBJbb7ewYQ
2waBZXTpx4PNf8ZkPDioRSzQDtkPvbMuavm58EMEVbqzL7f3utbe5xGkq/xloIJzwujNVGpkX7vh
eUrWTpYfC3/TmmlKMIjjzPu3c8APMJfaY6A+ag/EJtwiR22lto9+Nh0Y9kF6i9nJaFpQ/e0ZG5AS
mIVCWUH21+vgC/FBDV1/r+vmrlNNTD1Q81EIXgca4BbZyU5WEGLTrCsAUce3vh5uw1J3JV/be/mw
yx2uMZNNBM2y28YaerBOmeSmgOlA3AFfRr8YIMy6jqZn7E22ev0zbiHIW/IB9SVI0s4acUaYfH23
Up3oMzWSz1yNPufyhJU6wOKMewizO82o3+25Kp6fjBz3qhuo9broIfwM6rtkdR6sowAmY7hBV+9E
QhLxXO5LGcxtP3SPSdOuDKNeVjxPUXk05nAIqgZQbVVAShrTN0L6z3rFA1Kp8XqHWEk/jvdKiBWF
3L71EjdnT+1ShVHVdkhFeRbloG9Qs89BFS9Si9eSD9lqxHoXV+t78fg9I/pEshEFSOkREVyeZA6m
J60B7wWfjYVtgDY7/4wQpyJkpbyueHeCBoN7blXqqXqMSX4mBHiOnI/BLlDAtfvnoKedUJEpbxzq
xcLZl4FyUyBniF0JV+LZ092g2RTY6dmxu3vHmbZpahyCuOP/Tu2s7uI6p3Up/DcUobBiwBExC3+W
3QB1KXmbT0FK8T7o54IWtuv5fOFYvtYRAVMpedMm+WDMT4rOz3kozLMVy89SD9talz7jPH5TovSt
s9CU1IbnkvAoggkLO/fvtBxcylgp9xFO4brcUKZ8A5Vrv72LkSbF56ROgStRPrEKSldJfuzwIUeN
LjjoZoLSBN2LiStysXJfl+Aa3bqM3rDbQlh/LG9Mv/uwQ06narysCu3GTQkH5CNVVsqtYRHOnUVU
+a6O4uotnFvI7nX3c7sblagUhm8qWP6pLN96dO76UT86jZW4g5JkwOc0CBfy81yU+7lxJg96lggB
LCYv3UYK7yakZ7HBktjFD+xZqxAurqu83sXR+KSEWXXUB66tRfSVCUTD+NP0KuyEZHQ11FyDJa9F
N6I4lob/Gc0f7pRSDlB9+6ap/p3VZOosiwjie65K0Jv6xPT42Un4VvIt1S2CHT1CDbRTikRdXHql
vZSmce3nyKaaTvDW4Na6AAfNx+nEm3FE9pI+oai2urmpD1oVQitFqPB1xO2wWYma8VmZX5SLYOk7
OLAutO7wTUXhwmrvcVgLPq0cN49EpuprKnjPRfyEFfubVGJyHDavhGC7kW+go7gofvxmSzBrZHnY
mC1NltPTBR5ICi76UtI2YgcHFcAS7Fprdc/2fKONxGUNJpeuaZxK4Swe7dCyQrC8tkvJtcfDMDbH
AsMDAPUVysDrqRoQ1g+lZex4J7nl2Tiktza9TDqtgxZrqctMQ58eZxiDoTk4W6MaTuQd8+U4qM8m
Vu4kq/OCA4EdbtrRNQq+9GFGXlQKMRPSPQ5IbW+Zl+ifeKfJQI8zlngwhW2jaIBkZq735CJn5HDA
oFNDoL+hFq2LuZnMYU9KMqc1ZemRbyvcIGi3HiUJWZWmPpUjcEs7mO2lCv0h6EyCKUPhrJIiehp8
GL9GpkMHBs23SBQZMUa+qyTgWYEee5YT1OFEgRSdF7ONPufmAFWsT8M3t5LMo6GKa5oMxlMj/yw9
+SEKoNHJyl3vOYexjdYYKGDmgScC7njzKxqbl9ZJQZj6eJ5RAtu0z5c2Q2nJxi6NApVF2ZuixONK
SUhA1WO8xmImcw2KdTB0sLywS2o9UBVomj2UeHpgXRDtFEfLoMgCx0vGAmoKCU/SdNVTCX4Zz7Bw
bZfpsUEHHBss5YfZIgDrTcRCFSxql3WjQsKJSnUp95R5zZdQ5c1DXiC8dEOVVraV8lEWk+oWiPwu
0OLaWz0Xb0h8h7rXLDsfxfwWK/FlgRi+Ok7baFIQepRryOeKDdUjc3ZhloEFb2CjpVYAjouPsDLz
E8KBSDN0dNvt8QNztLNKCmox0mYuvO7DlNNslZY8pC6G9pLAVQCjWqw1g5N1VOYlfvJ8wt0KdazZ
6YN3lyd8Qx2Qwkx/rqv2ZhgoLk1aIZHiqG9xMNrLWA7hzE4IJlY2ROWE125Zyht/PKt6HW4yq9/q
ug8jY+4T6erw7kQGgyQncpZYaSDGp2G+kMwIZ8x4FkbA+CLoIc6mjeS2c1/WA1njth+DnA6I9Lh5
xk1Fen6Pp9VzNvAJBF77MGX9HVYxEG9NYLMGpP6aT9TvtW9W1oBDn6sgo0WTJEIlJCg8vmXVDWnb
itp4Hiz7A60/5GRt+cnqASVPGaBPbQLwAVSww0+DOd4K1BMbwUSGB2u9SPcMNAku6r7qoii4btr2
6NuqsWz87BFYSbiyvAbQOp7xK512EU4aud3JPyJzpvCF0zFo+ZaXWTkYxzZDzRcaY2N3D/ie8qDy
+qRO9vuY9neKZfc/IvhEQQzlzB/NV3+FGfG6bqT+Mcr1Y0doasvgO1xGffjNrjv5kDpRf5Rs4xCH
ibfRwOGqZbcpvSI8+eUgLx2S/W6j+iTIkmB0tSB/Dx2QV1MZxZtMWsmh8uygaGuOYCXVIXkKaUqX
cri2hqncjSUsagerDrmc4JEWExyrIQs3dWrnmNWgM2yGJZxYdVzlsbmrAu0k1+pD1gNYtf4Pe2fW
3LiRtem/0jH38AAJIAFEzMwFd1I7tVbdIFSLgMS+b79+nmTZbbvcn/3N/UR0yyqJIkEQyDznPe/y
+dKTO1z2I1zKrscgpUU/iigHJrV9XcDmXDWuuHeJONvgIHuXSgzNXMM/6JS6YB4KnDswI1Cz/2Kp
uTx2abWpUwgMUd7fm9bAgz3UQqKNrpy8vqqdvt710mIs3s3DtggQJiZ1980Y5W1PpNCalK2dslWw
n6r8yg2cmpsiPQfMnd38xR+Rple6ZGgmdlRS7gzYpQg54lJu83DwNxZlnut97Sa2D7MfrV03ah+h
8g50+jr0QFWVgYkdjtemT701TM6bYxjLCoKOVlClFFoMuda13XHrS+7/OXAOQ56inC3Rudq8YFC7
AVazLnY8uErvBoF1+qj8Yp1gSZPgXxIQnLPMgb/3ZoXfjeoxc0nNTd9hLjlK9KIEoLmHeCL4j2kB
guGWyWHUsyNhhjC3A3F7zR3xRenaLSGgFh3q2g7FY0sKBXXs8KlV3GnLMg6rbGBYavs4N/gq3RN/
e/D8ytx4RAUfyD/atvCU65YssSBq1H7sXWwBwnDdsMNsOjLWGVzjb2wgclQRlZ9lhF+GFoV/wEkl
jYpXl10HI7xW2LLEH3bjYfI6ZNgNs9MVNrY5laOzcFtrjT22c1watFgROAHLWbAPi+IsakfslzxG
ux3Zhz6wNwgT8Cs2sEOZRHwT4HVihyg5wzrfzUP7hSCvcDdHyNRzkX4usy6Ay/NWS+jFphgIgmsp
ijoV7R0Ebz7eH4x41Y7uTe5CNdzIuX0OfEi9+MHWq1jhCgHHemMKaoMFqNiftIlZQZluwQEuLC6C
RZeUviUGph/BlUv7sPID66XA93flz3QYBmWyq2zW7yp71xvmD3SpwyWZdA1F/ZOUXD7c68SHOK+D
KzBkFVi96qIg9RgkW/AyS6NmfxfUWRLN5ICK1RyRECUqDnBEomxNY3sbVbC+rPY162Z2WLqZZOiq
XZNjrRIQV4Msbm9YE0dq8wGNBlYMElsbfU4W238qi/KeNem19KPbS6nbJbSZviAbtFXJi/Ap3tKo
O1urphTfu5n3DY/6PaiILkvey1C8FHi0O6KKMFc1h70yUcQo4xPUe2pQmqYpjIotxsAYsbiHQPCm
0wYtcYOnNSGcCNuz8A4XcQwjCn5UjaW/yeueINL0HYLnR5S76caqmakaG5v513Xsbx0a0x3SNWxT
8LYaCKRbbKoL/KFZNkJjG8Y5N25bkM5XbzODjxFzaQpljbX0+izEfuNveuU9I3/4spTmC7k/Bvol
hKUO539EtZjn9GmGDJJTzSeGlSixdXQk8OM4uWV27w2oBDz3MfflbQByCBmHZanbDn59WxJXumJj
fnHZp2Fo1Zsyqdr13NePrm5Dxil9qvDJPEBxypDYt/iftzgoD8W14Tn5Lqp9HV9WfJqdW1fQX+J4
ZKUhvR7tSkTePKErnFkj5cuPkqoj/pAwlKqg+ZprtLZVG66DhQ1Vt6WyCz6L7mA4is/UsX5coVHf
IsMNlquELFi/ClFi53zW+rB7XxJoip3tYNEtDAwphI0dNTOLjWTSAtFsNpF4e48qQwtdsVNb+XC2
82BckT9wiOzxbI+YODcUxzAiL5U9DdouV+rDCHCsSfrhnNbUPXkWnaK8vJEl+lC3Ha4WIV4un0Gv
8nBr46oU9/oY9LpalLq30P2xGc+vjpzfe4jzmP2oeeuHAYpTG63fpUu2te2LZ9yaLqWWNAGrmXK+
W0PGxaUPQqByCnRrW8j8RhdTnCeWJ92sVsly1bvPXhKgqSpneJfiWtbcE607P5Afd+1581WWdncC
GGK2lpMx85dpoUWmPLXGP9xo+DKWz47E0LafM2xo5G1hx/ckbj4Q7XEoe/9zhR/xqrKma2uh2J09
9Y5gFOZ0REkWvl7gt8vBW3rPqRyuV5EDVCRsUpYSH50sNmPJXxppDs4b4JUUQM4NsKNbWi74VMlb
cte0PvnKz62HyVISCGa6sRN2TMO9M8gd5Mw/6wWjL6o3GBKpyWrjTUhUFHGHl7aNUAsWtKy9ptCg
CKbXY86rhdQXNLmOWOkal4BQCXgmaC9TZyZrTd4KbRGzFN+bgXtaN/UDyQ/4STGt8Mrg2sF9opNd
vO7ImVrVWOlTYuA9QifMFcxfRLba5tgjIH+63LWLRsfgY36rus5dX655bD6udC4wV+zOx7y0bz8T
uo3CQ9+Mr4UavjX1cNZLif5U46U/yNJ9n3B+TKyvCdEi5Bph65gVLDPG3WwTqBqU82ZRXBUaghha
7p5oms6u90Ru6teaYWYBqtJIEbGrH8OeJWPR52QIH6ZletNvUxoaU2ZRrEhsdX3ATM/gs9fAZd8K
rQLUG8mz4O6oiZ7GxM1JsSVg57rMBlC8otTvJt5FaJN5Yi0vtdF+TFV2roNyt4zTJoi5/ScKdZzF
i+NUw8rUA4zEmpHAtuKUmIBeQ/E2ywSSdUbfoQEfN4o/ZgdUQ44cddwaR0Y9e4si0dOX9uWLajQ4
tVI5OrfaVBgtzfFBZvIWWhs+ETUDJgYWWzlO957MZsRp4FzxU+YiLwqFT6r0yIUHtUDDSHmLkEat
rHlXCmaouhLoe8uiMgNnT0E9UAv/QDzsgGS0pr8dMoGH9nCWru6tuSrFhCOrIfeqBZybLvBZskcB
lUK5CG9GzIvmllU94OQkgrfJWySX6wvg4bZuxm3WhzpfjcIvt/K3brBuLvcDZkt8hI2OMqShmg0y
83L5zV06eqFam8Ck3S6aiCr0X20pDn63cIlfbr/We7LDgd5Qt9ohDjMTIboWGONQ0rPNE4omwQWt
23v2+6HG/gHzbDyylm0/0hZJPz02Y3/Oxmk/V+hNDcB/2BxEg8coeStdUbugsJdOK9JQWUYi9lww
gO868tl8vT8ycFldMNLcYNdVgG4FmYEG7VESsxrIiOqtCJz1UEWAUzEfiJtxSdaLYCEFuctxXISK
f6A9NbBMHwmjneJ93Q/0oEFHSsGsHltZB3vCPuy42DVpZmwsGmTTLh9iSTVZdIOxCttbAZuNqBoy
u5PnLiqh47QsMZmbfSuawbq99J7FIgkdRNeWtZyizsufm26+HhPk03PY4zbV5RYcHO/ds3IqhtvI
dgiszT8uKI1h8KabTG3qCpa8NH2MGeCtuDFbWwE0ednsKBXTbY02Wbm0xoErAiSqlKez982LfRyL
NCSXhw4XTeJ/90kL2DQ5RghVjNGoBsSqCjSazFlagyADdqJGXhXBPZpob6eXkln3vVXADAmn51ey
fT569H0EPpHoA4qg7Pgjqe7zmS0kWUCUlvKtXbo71JDAkGVKE5W5LKhsb3aEixFN3tWlZy7Qn5JP
wZJP7jJLnyfxkEB4rsHqRUNTQtsWFHbqUTHegTKsGFbnMIP7TRMFOwxFEx6Cctvp8/cG1q8/72LD
728u93JrCHrUarm7VHOXN0rpNW8q12FtpskDmc1RvfLOMZmRjrEfCDx+iKz6TOj0l4ABI/G4N9Zs
fgpdyu2KIQApr589VfkbO0akPWj3JH1upEMlOdbHsojwgeGqn9JznWKZYvgZd2WNn0AxfzJCapXK
U7dL8DB6kcUHEHZXNv717LyiOPU3LXspSynCS1Xkp4S3BkXqaPoVTUEzfwttj8wTwtJpz/cIlFjc
grlf10H+VtUdwR/5Dqn+MPlcWm6R7fKCQPH6awVHiCzRu3Aoj4ZZfVoi31uTzq328BKvWyeqjkXq
waCXybBBZUD+ohI3kzn0j7OZP+cpkt4chxKEgW5lBPBZpnMVxHirAd+tlUkmRz9X+JiURvPSLrtl
ck+wUnx4aXZ9bdlZcgdn/ioHe+gn0e/Mob6Fk41vWTZUu1QM/k72vr2tIszE6jprdwSNU9j2012r
bBNqLPryIV52KMUAlcJwwCxlfGp6G226atcj5Tbt0Xsx2s4m9FEVk/+Tk4lFAPJn4kI1Rholh6Ui
tbcyUzIOU0c3dem1FY5i77jFfTH6kbX2XfMs6x4V1r91JhfZibu4mDsOCfbBOM1dvpBJ5Z36TyUh
jCeuBfnrF7f0Tl0yU/6bgQHQUdjebpirB0hl8nT5IrNenlzunBFf/WOrSWJk+t5lCl9XuMAXOcom
trC7aWLwYhmz0lh11IEQstqFKeppWRL10mbZ19Y0xKnPzU9FxUAhS0jrzuMC7Y82+rh8UWn4KUAd
vcXhAYKaH//xy+VnSUXlEdfpF1USC5yV85Gz6Zy6fHROl+9++qcd9/Y+Qoqlyrq4clBmbNE5g6QW
iXn6/Us1wim0iK/ZDnUIhFNPCv5b0VAYVFvI+P3BNlLE6nE91lgtsgrY6jqN7Mec3NDdGPS7yZ7I
HI6Jsu1mcbp86ePUPjWtvq8A/Le//yIJeaEsBdGwDBtbW/0FuF/8+K5PUztH3MsPvVFjk6bAorNW
9X1gYIZZVua5TS3zXNZJtEsLoME4lMe4KLzrVKhnWzY1IUldQ+Oo8oMB9U+Lic4l4cL5ZFaPpmyu
+fV0Ky2E4XaK0XJACBJAZAE330dyTva6/eBahnhQMXFqMonVlkgh5EmW2+4cKgIWHSzMGP76GC9c
/gnQXt+PvMblX9BjrS0Iv7EZg8Lf9z2HQ0hOdV7IODvPDpFOfglOcfmZRxvWBb28d4y7KTXLh6W+
BRSbd96iPjlmmd2pzURrKG0goAF0H+UDIVH6PLe9gbPd5Vu3iL9ZU4R5hdfatACWfbp8N+hP4Q8/
MyXS3Mh580foiOkY9iiWvU+GiZpxCtL6yim86Conk0Yrewb95fLdNMSPAGfLqq3Ywb0WtX4ks4+E
Qfs21Uqgy48uX8w0+PWfVdNhlJ1V2ZZFLzsK5gwCTPLkxp85wId04CoXpVbGkwg7PwRdODBt4os/
z1/ZjjAh95YQ82y8MptH18B/rilncujtrdB3safvzg4h1L53EmJl2ojLD3t4FO47EPdrggT5icAA
l/vJ3HbTrdc32E4RwL62G6wBFUvNJq51fdps586KThf2Z6saRMpdhaOFMq2jox5yrW8bUuljKalX
m0zr28qQeKQUywzbqTE/itIwRtcRYxZGT7nPJnEb+8mWUaI4hB358kSUhli78lhJQTdAbNRPJRGS
7ZLcv+uTLr5KM9QTaiEJalgMkyKi+ErYCdq6/e+M01IfTCRSaozLt7idDISjotAGipjWRahwP9FE
28t3ly+h0/z6T+VWYpcHPjtnf5y9at5nmnwZS4cX0WTQy3eXn7nR80jszRH0OGCfm4DHiXPEpaSC
JixCn1hjw0VdZbWfZ4vTqjy26Hm4x5DlLYtrVOZEkMcVjFIr6p5F6vHJ4/8yz9jNcDEDPIzRdaj8
k+ht3GK6sLquAheQTkZHh5anyMhhVZX5hezYfeJdtYl5iMvpc1BXLyhfXtOJitGaYV9Tl9L5iuQ0
C0p4Qome3QSPsh73DVaS+M4klXZL0jC4h/PZFA04wdB+qynK8RclljIS1fbDRpamLFxOR7LNj/GM
q6lFYvFo4ckhMSwr0xBbNA87PDf/0kr/C40JWbG4bULJ/jLV4fvsYMyJMXwRQY8tF5d5yLSLjPio
3wB+BHvqMp9bYort/ZJS6yUzxW3vY54B8+Kpw2gakGVdDQQisiA3ycTaVgdry/bw/2e1a+Rnldmf
moUnaRB7+RPb3NhjkRADNVpu/hpVEWG7sf8kguiL7XVfbMzf2/pBpdg7ZBEVHHxWXEfy5m00MFK3
T0uNDbkpmPfKvNm5C26G5tzhQFiqN1ahm9SMm6NhMZ7y6gr/5P5e1FW+9qd+PiwkFuSN4WztIWzB
h9ngllJheSdwAn6YCnfcUs0214sEAWcU9ZGIYfqB8jhGj2+keaXfRqwbgSx5GjyMcCAkUlFnl3ld
GOBukpSHPGweLBOlqUf7dEH0kiD60FDQdGmoTBAWH1fbToQI7VL8Dd3xpQlMvD3NapVAtzC7kAbS
Xrs0OsKgb3GSGoDEa+5TCNq2TN9VYD5ClvfBDumZ/bxbKw8bmQFcwL1ASFAJega+mcreRe0bq4NT
B6e/59s4fwlMDUy6Ap3BylTQtpyf+EXtggdG3wJf2aV7KGZ6lcoyY2JLGqIiKeGq/AuVXkgbk7Gd
5eATGmqCVrzpRY7rZuJuW6puAAqlnXjoDC6nMgJmhCec2eMxErSzlDwaFm5vp0QyZXZpLvuQflv7
LA3zh7S5CPqEmtD0DqrEJQdd53uZSGvX1p+kL961IpZkRg0dZLuF5ZqSP9nkvXEtobH8/UmxNKHr
T/w4fVLgkFqe42r+40+8Ry8S0ewDiRya3HrpoRM1pNVfDklN/o3lXS3jIcK/YoLSv/n71xb/4bUt
Uwpe1IIAhbvBnwlfrTO4OVB/dqj0xDsP6b94ISt+wavm1hAu9przWcIWmSfrxffEMRhR7tGFMRY9
h0E004qbK+oIRsrdTUMY3+QA+fz9Ucq/kMIIczU9N/B9M7BthoZ/PsqimQpcVVIuG5+jjDsaRL9t
xxXLMM3krOG1wkrXlcRRPwrgVUEZq8f0Q5M5lOJTzAumIz3OyCUdMVyDd1v3cn4G+9Mri/ekyd8z
oEKuiZ0jKMqiJP5ctoriFk8ZWvnI1H27hgO72rmtCb7E93CKaAovPA3ahA8GwZgJ450nBhp5kRKw
nrDhRst0leqj9O1YrNuBUdzUZDekMKJDwNswd4fznMffVTHefQpkdtYNGzjPu2zGc9a0ZExMr0KD
jErWR7egvo3fy4XRY2PPj9kU/6Cr/8hgvv9x2f2RXmzZfyHHcrJdS9iu9DxT/oWwWk2qNHCXSg9K
pigUTIesGGYdQvNNGr2SYUvEpDGvjmA0OMMXc75JMiluLezS5GSWbAcgyr6nqIwzoqOw/tDGxsY+
0zv3PILnLHnm5ehzwU+aYDg7pMHuCOi8xgwo3w3m8pEvxsDi1pU7WWMUp8HmKAaxsKMY8+P3qDUg
wlng1YqPTg8UCwVIloys/Q09iglHZWXnVF0CQNROxKHyQN+AGcoGuE2yhW6T7n6MGUyl1og7XZm9
eQsdMTPt91xgYqmWfl3NrDwNBmn4o1EV6t/HGV8u89be+J4lY7UDczCsrtomRfc1Dy5wfZ4LKgVk
+aPax2bx3gvtamSbez/uGHmZJFtEg7lObE+PRhRS7cJ8ptADrwLxcYDmUtFcG4BccBh4127QnS9Y
e2WUt46XHuPK+F4KLp+iQLhahu4na6DcC0nB7ZKUBsuEV9ZG2Cwz7kVqSa5yLjChSupqx7gEm9+k
Olbvwk5m5JMQStPMJea42jEhOEXl+MUZ44biDL+i/sauvGOlSQJSMWpoAnmwG+NzlHOf60PFFqmM
vxvjdO7TcribZeavLLxD1dBPL3boQtaoSWUcu+aUle3z3y8N1n/YUSxXSCJcpXQDV2sA/shYjXo4
Jo7Rpgdbv2W9G2D0MFLDBd+M7qrANlvGyD5g5JBXX+rhnR6YkZfN1qE5DHWX/QN/96+M78AO2CQQ
v3IXsbb+dEjYn42yUpY6ZG70qcqTe8rno4a+sxHP7mY+hppxhovei6Ze5X72Hpr1q+27/3Bu/sPi
buMlw9mxPZzfvJ+p573qh1AWpTp08VTBvOGuwm8iaTGZr+AzwxT/2tCqDYv7VTbMXyIo563GN6Tm
j8GnWLfoqjZ56D+hP3wSToypG3XsWlXTPzBxg7/Q5AMcq8h6963AwgLtZx4uBbbDGHyM0eon4cZg
ig6zYmMOuKH5odDDbNr6haDgrcvHdlWYV7FARO6ZTrMV/CEA9fWcqnHbK59YhQX7MaHRKEVQoG8T
SQDOSmxVCzGv7IMXrF0gPJhjTvNYlMaqGoL2OKbTcz4n5cZcYMWKvImAOBySjNzgJaAXEuZZNI9G
mmF6rzHxyFDsPs1yECiiQfqC7TACrGWvFbYQh6wueoytFHHMJVI2mJXPMhc7mQe3Eq3vTTAs+Nsw
tzBskmKcSp6ShtvGrquCrAsLI8rAeG2qNtso6LtcwebbnEHWNfCXB3O8UEULMDU/MJ5iBrgme0Qs
4vtBsiAvRfEYxHCjIjufN+QZHgPTvS/66MMtzX4v7UOYZM2hbH0A7XJKdrVsYmwZasIkquqczUi9
ZMpqlePweGiU+t6NqvxRffzPP202P9Q0X6EZNCqKu5/++X+eypz//S/9N/9+zEWP8/u/btRXOJTl
R/e3j9p/L2/f8+/tzw/60zPz6r8enTaP+tM/thcHqof+O0OV7y1R7r+pgvQj/7u//NV46h+kUYFl
U8H818qo3+RU/yo//oWnVZ9/UaxBP1RXWnb04+9/1Ud5WFCZgdQsdvRAMBzYz38TSHm/WFCZAs+0
f5M6/atAmBj/7/9h+xhXOQGouP1DWUXJ9Zunlf+LLrMEv5SuJwTV2G+n4tf64e8EUvrl/1TdUty6
pmOzSFPdSlu/8z8u0LNVpFYMZ+5gBAJsf5VzCTLPjaKd2eKZDQnXdHA49/1NaH132xg+/GNPsK65
fBMGzbhJ/vYUYYSXHMbxHlaKqe66+s1yqMXU/R9O838ofsRFzvTHWlwfLVIVWiVOjwisn9ZuEnQl
5M6Io51MLCPpYduc5FxPEBDivM1Bdd0O6TZaoGd6B9LEz57PxGK5nf3hUBvdFwHSOzjisOTmNhpT
nNjDG4VX0wg6DC62Gkc8rcsYuWK8Cu48+3tbzasUo+s4vONp6qLFaDZcR0V1r59ulvho65/xiLQZ
kSOUX/VjBrhMbONMoOH3u8FhDMK1udDf81JdxHQA7/Chv/xIP0Q/ZV1Ze30EfkXAJE81usj+8SM3
q68MeP59ULVD/AfHpA/wcsC4g5SmC+yGLSQHrni6qMZtXSdaVjyWxRNzvRUg/Vp/X/N9O4brEHRL
5OmujdItKrg7/Zg4l9vG3dcxf8qvHQxOI0CJWj804mcJQzvEFn5356TTUfT5uh74f9Nv9V87KjiY
efhZtsRF6OcAIyZFsqIdIeGEv61xI4zgg3NUYx7c6KcTyVU/tAfHHnb6EewPEAawMelmKFW87NiZ
H8IniQ9+me3cue2VU6JYbw9pwRPwGpfj4sVrC3bgr29Vv15rTCsvsPYdov1iOOhf4T15+e90cM0v
LTN9UffbyxvgeZyq13PwvT49+r3rF9fvwTGSbV2kODvyWpzCUH/P71ps+QMoSTgicmizXbw4Jv40
TdyuRMaeLSJzn5Ps0mPKwggA8DTCsv4+EU+hzDem4nLoYHmFK2baUA9Dqk8OGuIrK/5hxoPcBJ6u
M4ZVybDrGVr1fXGlf47abzUM4SZZPiteQz9vmw47BegAz/ryFILvIc2vCoAZfVRSWOvf/hSaEt7j
DuVeslUKuTDf69/V+mm3lcM749lSByd2ZXWPJt7/ONpCueNz5qEjSRDBJ8tm8iDDw6BLfwyqVslQ
vueMtwJJCpD01jmBQV11LfAgMe148z5MTAz79DwZ4RNW1JBt7epz2iIvgDoRzPZ9mGcvYyWTjXJh
rRB+HrXgbbN3UzcWcTa9rprXXixuegbq8PB6C9LOfuzwjBG+/5QWb0KP9wxFrHWa+Ei/zPFrQeYY
Ew4onRE3jGHF95llb/Em4Drrt/bYPeAbQFPabvuS3Ty171jEflXX/f899B/2UA0e/e0m+lgS5v6v
9XtTYiT9p+3z1z/9bf/0f3F5Kg99In3vH/XFvv2LLkilY3sgD3pr/be+2HZ/Qd9sudg02tIRPOr3
7VNbTPqm67muZNOzHef/aftk3/15A/VcvYN6PKnEWMH8aQPtlWAKlKiSIBP8ea1w8K5V3T/lDnke
3vTajEN7Htq6XjfTMGxix3Kvk/lqWHIwLlf6+zsvh6ni+GF+69UPoWeEm2AJlj1p1Se7hFnhxCHx
fPPt3FTNYTCDr0mSEaq8kBsjJ0OxMCas+4r2Cp4iXcKtn2fJY0AiL9M4+3kONYdrso2dtfQY9Mpu
684p3sFmVMIB8Un8avxo5zQ01a01LFvTy8EcYd0cREnqQUWeswekfEUnw+Cb8TvV79biQFeUMuU2
aKriWIbq5E/4qzbmWDPciII9Y8ZtOjvBLuwianE4TqBZu7atskfPYvKcD7Y81CmRDgZUxFpZ1ZVJ
Hrtdj+R0qdndi3h6DmLcCQHi6bbdfT+R7FRNaOTmYGw/Gcz8Vm3DgDHBScLIlHMbdnD6GHwHJzkW
35p0JmeGzWQzlAIYOu0RmlgT1u8Sl3VHtW9ZSVcyGPFLlxWkKkFJt1Vt74M6OAquqqseC49TNtpf
mpbUW7+ti6MVHT1g+qeAAIttqepjIQhxK3IYlNEUHvpQRCfLYZEhobKc5vdlaK9zBgKBG1zZRmlt
E4RptpkUoNdODEsj82/gSkSDp+Co5+ewUwTkGa1zh/gpP7YBSHwaw8EJIyR7LobjqZyzU5x26jYZ
AHLMoHoeJGosu59r2Fixe51VkMTiGEbPEF5jDo4ZCMkSIFx4LRZO87CU1mtR0UyYjfcyleAL8L97
Ep1M7wz8s8kGcvrCup+PsiT5J+hhOc8jscCyK9eLCt2XsCfUDD7fkWHG2ZmVvaszOsG6IqAlL0gi
k+GVLWsF1VylmzmWy9WcLjS5nfvQeHZ65oRuDKCKZWzHJ3gC2boNzA7Dz3iBcJ3IzVJh6ZWmpNQZ
THp3UfPN4u2uUIh6906aQOqxad6t6h0uP+nQ4VBgDhxr/B5MrhGDfI2VexiTGSCbqcam9LK7CwsL
F+eI614iD6rnmzz2jPt2eIIHVBHok599cqdU3z06gVhOM1kQfhzFV5UlrwP0/CdljC6xWrb3EFbt
oRI51pFFdOidurnGX5gchM6xj/FiHZOM+qIDMiXMijBhjHPaq85YHnD8Sw+LnnUu3xKjXE6eYkJf
5PmjnNCQZGp+KKPwW977+Qa/eJPPtSBaLiIpLa7Z4pMcKZKl4C/VAGM+CpONURXjgRmJdSXCK8v4
7M3BU62a+i4NN3lSu3s+qHgEnZ4T/9oIWixhrNZY+X2LmXKTPiOBh+EYBNc0sAyrtBkezukTKoi7
Yh/dep68KsFsr5A0GmvKDnPrJHAJLCgSgQGXPogpWt2yPIVT1e/TIYm37SSau3Fh2tLVONAX8VMD
8bnB9dr3p01hWuo2ijwLg2+oapbh3YelfGIJ8u7HkQCC1kZWWoQtNW1OAFw+y2sTl8d8qOwtLvyE
opqO3Cd1w7g8xfXAkvXtFCnvuuyCcJ9ph6FZURH0XW/cOH5/zqt6PCVKxiSGz8V6jHroZEltb+Yq
gNpii8/A/4y16zTYm3H/DarjLmIwtzcikscTmwF45zTfPdip22lMCZ7F6XA7Jn5+v5kp96+Yxj1n
SSgQVuBPnleooAoJO7CcSUaKI+N+idEtLFM8bGPb/3CC8KWx4cGCkqKQMiQ5Xa+z0eOL40darhGG
HPd0x6kl53LOz3XxPUdC+9xQ++AbtkmcwD3QmvVbXadb1HwT4VpdlAzHBp+irRGizx5dc9oMQ4Z4
gk0g9gkh9Obv9AUoV2oPArMFUaZr69fEBZ9XQyM3Jo+BbPDWpAw5fA8qd01iRuGZWpZHVdm6oVZT
oFI0i6+LX5/60uo2RjF+zTXPX6TdsW+SYevNqJjKLNsyVyG3gBQuC4DpB5tcESoUWprxGhGEPMNG
1gTHaiZIrLQhEKkljUFGRL3j0AnKjI+1n3qQYI3p3rdiDM2X49RIE78nWp5iYeGwG7fZTtEIAxIH
+PXi5DMT11dHRc+QHlFWVIF9hDQBZjx+cSekVdL2pz18//xoL/UnES1f/DgLH5rmKCdnOLfEsxNL
8+CbjiJExyLZtUOt7cgExFTTuFrm8g2xGCiXuTUbCvhNvxhbJiE3dkh051AQr2OlUbVGFrM27DTA
gY/Wgba/3S4Z2YGmeeMPLpQzLyELpCrMg1/ArkfHuBkZBK8WZ2uw0hHA4SMyI18jat3iNnecet3l
OcKIIsm3OQjnySuQs7pouLZMdJnpo1FChzMfgpTolMVuXm3Y2gfRMZWzClVsk7F4n2PElF2QHJcl
JVRXLi7BPxNXCRdYVmvWpNcGx7K6lxJojFzJQ06y6hJHCx5PzjcmLPHNkpBCkyFTAGH/mHPfeira
g1nmb5Y3Vud8iF7xffxaoD3ZLh3XTD4rcofd9g6ThsywyWPbo4IxTlbffIISXRMhEI0bLM2GDbLt
ZO21ntwH3pI/WqI7pqHRrhTr9652Q3Ef8gbsxrceAmIbksJQbzP+FVMbHnwBx1FgB75ziik8uTJi
Wj84j76aSHe34reBnqZwCUEjJcR98kPjmWWJDOO4e/Ws6FvsDO1apml766meSHcqmHWE7yURH5LY
p67PHh0Fe9LPmm5Tm6x5Zm0z9YVo+TbJ+bOYu+4WmSLYZHItI+G8DyZ5gqM3EnohrVufkIerGE33
qpWd9868/C2swvcYr+Gj6eTOU9FDyimjzLuOm8XRg+nXwYGtDkVk2CHCj86uRDvQAJ0fljmzth1q
tXXlTemph2/naHc3e4DoJkgpOMjoEC1h/L02aq0XbJLHNIR2MOCGAinbdu+SkfPhOqVEEy/ig13H
xyodnY8ySlgas+tRzN9j37z2Yq861lPMrM2E3F3jhzDGKfFPygr3DVDSCQI2d37fXcvinOYNWY4A
AAFGlU9Bx0XsBvbwdSolXVd9Vj5+Uihf22M1E9Fblo+cKhOOsqqOfWf3OxkuhCVnTXTlo5zBIUuu
k9rv+VDcTdmQDudOKv6/7J3HctzKtm2/CCdgMpFAt3yxWIaeVAdBihS89/j6N8B9XsQWpSvF7d/G
3h1J5QBkrlxrzjHv7egy11ldOm3MxLO3hJYwFkvLB/bejV358V6VHBpbXd62RX0x+72XV843xxOw
HYzJvZtQLEGqnbJjSLnKWo2xLpnEUoTeh8nmvxRNrq2KzJpW2nzjxBWymjj3NeZMqeKxs35EdU+k
YiPsXZrpFyegSqqfRC+rd6t1XzyzCJ/1wHNIhyvY4CIiRyfZbyx8iLafPw5OVK8yvzCXYPDCdU1c
wmqQU/DiXXBIHz3VDx9+kR8CEUwvY23daUq+1QApbjOro23VHlmPWEEcK9kmomQG7oRng9uSmULf
bO3+WfbEUjLKhAm6BNSbT0b14TVcR1WH9tnpxGEKUjyQ2g8L9+mhRDm9QhefLzV76NdDzRnZULHA
HU1SHpbXhtRrL7zYYpX6ofbotAJkfR+seoxx59xDcmL08XvhxPGq7o1xl3vDU0lcTFloxDeTxfES
d9XRK/n4EVNOogIHpPLi0XMc4Cm6+aNPsVNR9zQrNZPurDDONhwT3q0Z0G2b7SGrO3OhI0VGuhI+
fsKvOXqQ5ZZj05Dzv/n8h5+U8EDQxcxT/i4VOgHyGtbBPMZfuM2jZDrUevAI4wDUYDe8O5LeQGTm
BWsgdNze8R7tWUtJ4dFd0RXt//kf6/Mecd6N1pj6KsfNC6597yjuODOyT7nRYT0NqyMCVpzyBWZf
pI/91ef/+lnUFnb9i5GXcCfQgJGBgdsRHyZCW+JdbQBpsW+7y6QzMc75s7569CfEEHO81yf/1uuj
jFgn7JllET0Z4xRv2qY8abUKt4YcyGGNkYOGJkr4vm4PvmqJUg1EzYmztFeW3o5kCiTMFqkt11ZK
0xPZyxsGa22dtlgs3QSDa+c19+VAlGjtgJe0Jn/jmwk5kqPqVs0Y3JRwojYIi5095clUqtu8a9cq
eLPjLr5u3oPO9Tk/ROdUotRlxkz+o1Ef8iHx9x7CreuhuxqzUN/Gje3uMdkHR6yRwSaLUd9KJzqj
UyFxPYgI3YwQLAJwOnZT8pgHqEkGWlS3Me4yIqeWOAopkIM4ujVStS1k+eHqgX6nRR7CWdDp6yTD
ex570bgKp+5F6zVymaeMVGHfec5MjAl504st2q+255Gso5p4U/qrTW81d1PkusBWnJdoyHdj1QU7
PUue20S9iMjeNoVxrfrgLZAIN+NUPGnVkYQx+ocuB9HS6Ghxsml13nRum/GliRFE6xhF+gRBUqlZ
hNN6V868sgX6iMG423MwOcRZdCWSUxKSrp7mhzIxV0Lq4xZFwrYKum6HDbwnrNXc1qPjQRQ3KI0n
SbnLGXBRxQDaW7jVSQDQAPLkWdjojz153c06XastX7uI6Xkbylut7kEj64W+ll4aH8LgMSYhyh6s
C88u86j4ybOYfLkNgQmDfqK5B36lOn++UA7mbFcW8a70qitRF2wcBXhKj3aiVNOT6TNl93Ke46By
OBZ2DCb7vMBwO99+LaBeTkG0DwI3OXiua+49UJ55mo7bMbWYzqGBrno32caxdu76gXz0TOzdMS3X
Ki3zf9TV9axHNRKzW4WuQ9T02IKcjm9IX6LGSSkiU88MV13FcWRt9RM8mfQM7aY6+BH5oediiIx9
UUPHbEvfP1TS9/YaPumWQ2/lqnaZtq3GIbA6OcPo0CJUw2pMh2bx+f1TzWg59Tj3nKzklZg10xHF
G7k4iJ4lr1cUwlkKHxmAbmjEfc9rmtv2d2JKXxK7OZvEIpCQ3o+rXKOOopa5N8o83WUuoQg6Yu+F
F/jfqYYq6nqfbOdAIuOTD/1A0LbbabeZBwa/vTUcg9hjTNiLTqXryUlO+tSQVTsV0ZLt9VG3R2KX
7OAIEPideTZ+xi4TG03fAqIQsxam5XxAnIcScXEVt8NWdKAgdN0DDkDqKZ6gjz57qcshvTNNssTc
RyKg/I3JlKNHDwPuEo+RNTrmNgnOKSGCs9exXw1aTjhDvfKCwThEiAGN0iDClZJpMtW2MZ1L5Bvf
CLGts1buEZi+NPQAr3KnWchxUgsAA9GObPHJq5HJRla7soxXl44E+jMM0/Uo1+QPcYoZy2Hpmx+F
VrrHUzu6mDfplM0GK/yOm57OmO/4B7sGdunWI1lR+N9ziSUzGLHp+VhA29jqz81AYj15keZGerin
wzS6Nin1l01V+2s9aVm1a6DNYi3hKojRA0skjfcehxwttPkMQGeE+9I+MIFQC2w8pGxbRnlGjf0e
yfxBL5qIAT0Ji6mcVmDi5bKPESTC1SPmVPjBWdUpvmhct6uuNduVFxPMGGNaXGrkjOH3nQcpaUwK
F1TNKbnEWblvhvwDDxJE2sDfhaojQzAZzsUDDNBtP5SocapHF6kKgIvkUrtJva7Db2ag5QtdJjh9
8JLLVD0EDQtaTitkMk8815toLK7SIf0oGm4HE+eg8EoILFV/DDS8V6k3JyBj/gP4uRBF9qojai1L
+67Uo5mK0axijwQ0c54/SNG+jtmw6yx2OdfCCMVegu9VWyhb4umajkpJ9oWcmsXCZsb5IxTvThS8
0zdEU3iHm65dx5bFBaqeYzt+6e15wroXFVfOQBUjVLuVnrwJCNdCX5S85oFx7AY4GBmjs8TrV/CJ
YL94O1/P3p2q3A8zJippQABnGL5BrxBegDMl1QkQ7Rp9L2Y1MIeqgx5plwIjH92es19F9yA07pwA
rQMr/CaivqE4uuUZafziBgvlh43plLLSfvKxOxMdvxC0KOAQ3dJgugpN7S30LHshErEp4uhKd6CC
CZZ5v/F3nr6uDQz6LGraAmbmpWpwo7sDK24nEPHmT5NbfSfo9SOa6odU2OvJxxmM+K/27J2bDd9D
Ly5X5NsdtdB604byburBL0The6cbt2rqV7rb7eGEvXQztgbEHwmVcbZqSVAhWYHY9H54N8h78PA+
d/OQhYPKSZi0TTkm7F2iGhbSN/A4yP1YxHsfHbbLkLgqmpe8lPc9p4AehFrCYp7kMZoygSDMWkwB
CQgpRgmV03WFyoARzOKCBtzcBVFcmm69O4G7ojtKvIAKFW2b5FHazNgir75VnEJwAfFHjlauErNe
wfx/ow18CfYifc9RkGlVdbSqno1VB6ww9SMPlRiPeVO+NaY4AAPf5z2J5NGQPQ4SiTLoIMau1GWN
Tt8zTz5Gsc80jzsc5TiC23Q3iu1gOO+V178gwkzgqFA/5pmztovsXE7FQbMuCSH0WvmY8d3zuLm4
3FNAS9IyJIuM0MSp58LGnrmQHoGDjKgbiz6uidlDYlViZKvyxQCNBIBIXROqRG0dSO0uCzgFMZh7
jK2HOHauXEn/A6jcYqIH3aCUpBk6YJ+POUbF7gP653GROtNL4KRo8jxr2lsR4rWYbovbBz/qzDo1
Uo08nu6+ZaJsNm2EJS3Tj2X+MdIHs7NijS3P2mato+3s9racUkGQxiKgxwESBKSQ6Ocr0t7W7pDA
1+s8IoaDoxfXAafyZJNMXrbWwvCcQoTmYdP5TULUahpLL2JGe2Fl/bbqdIucHYRwkze8kcrxLUN4
VoXB4RNwxyk8WaI3wJdXXWk0Tw8Jo4lgJwrElJ0Oabr0/FWUwtjRKtpSouCpm7lUph61xCGx4zk1
Z8wqwOIeji2tKrzS1xqPlZmA4QpTbFmJIZe1KsReYOddDGlL4cnEHCvSqx34/X7Qy3iZuuFS49Zf
SPwwS0eh6TdDaV8P8dYagJOZGuQcids+VVdAD6iBWgDHnXzwCRQp+5Mtjdcs+V56nfXgBEwIKmRN
pqdHjDTJrQWC0BOe6WebxNcTlutqY7Qdo93QpMZgRKlZYh1kVFpZFwHuM8PbKYKKpbmi2fslzc8y
7Dip+9o68AKgSrLYVR2GYHme2u96YeEbmXKHXW6kbAyMDTS9fNV33f1ogkbStNupwCtdK1oSsC6C
dQBHkoH6PNjpgaJBgQuLmBRttLQ7c2i1lWjiGquoKpaWlz2OdOEq379Hs0eoeBQ+xbgYFrIX545F
yzXKOdTFveiluEdZgjLVCcIj8iVyYIE9AQ2Xt0UdVfsxwHrXxt0b3jX4QR6Hodpn3fHpq+Zmtdbr
+s5JGofVwFUrRXxjtuAwSaZv5uO+47nCjoZHkkb9ppp4OqEKI0gRiGEtK3AvIqs30qBaG/2SO8XT
r1Hsd2tCZ3Zxk1GjOM6PLHJhrLBW2ZOR4T6zd0GZj1hwn6pRKy7Ct4GdcRs2GQQi4lPWejqztAmS
cvVHClzSGTHWXJn0RKhAku+4GjGtmw9+rMp97HIIk25qnXV/+lbLlKDuxMpPXQDZISkfUpAbuLlA
PuGj5JDXF2Q6eq9Fi/exN8wAsiTp8MUIQyPhZeOO83bZPdLtxzXVfkT1eDVY6TuBr6vaxBY1afaL
sLPz5PtrwGnbsgNuEHXTc1bDQLHd7G5QfCj9xlGoTge6+pXsqYe/maq/czJaGK7R6+tC0lDwCb/V
sqnccKogWnORwu9aibbnp/Zt3B8jxgbgSCDUkx1I/p2hWh58DZkF/gi8ysu6uvNo6YQDCzeRUQqw
THOV9t6N5qm72vLOlAW0/id3TRsTomtkwZCBxw5EgLNmxDAspqHAHOJ2rES8chW9dJwJrwF/ORb+
j3R8l2NFiJpnroyCsR/miVszXOMvp/gWCOOiU5FW36q+4Y5NXiTlrj0M12HgL+n/LgsNUYC0FSAn
q7vE89mAyAHKmWOTPtkDk0PgU9RcevkxJR3HlJRTCu0uaxvr7Y059E9MF9cAI1YVyVKa2/6Y+Ek6
KT6cIalWesGr9P4u5d4LrVfLI2E1Tt9TYzX47k0+QpQxzGKp3P7a1G2mr16zTjv7pgKnNdUxLCHS
e23/WIb1t1rFaxR4j1R5YhO2zokYoqOGWsKvOLUudCO579rmuZDe1fxalYyPGRZaKtZtYz0jaVky
seCwNVwZ7K2h6LegUg5+ei5V9uwSf9rr9q3b1qvG29pT92ya6por6YKTNEe8wwg+a6moU1h9rPWI
o8dkiVzgd1hVuVwnLFJE01IS66hI8omjTjGiSmapDFPjzhmn+7DOngcaHY0VrQbVXad2cbAAfiTi
nl9txVO6D/Vq3TIPqQb3LPv2PF+vdgYSp9GZtzxh09dz+wYT8re+oKs1RR2EgJaz9gCwIBfTQvN2
Xt/vrDHEz5QQolyl7IyC3nphVSVt+vIGP+1TCVdFVDU7gHlr2iBrGrmI7OliR9UaW/uGcfZLJC2E
W1F5U7s3mWGfyjHYV/jF7SDZZpTFi76Uj2GLWlTqpEhk6FRavDKxdj9kVcMvdxNFdKo0JEiLHPHn
Nkmix0Eb3pkqEilcQ4Br/IuFJEZ3MpteeLcbmuogEuYGtSZWQewJNK/iXJr+JmqDd1SIzSIosQcN
4SO954CVsOoW2B/Npa2bZ9gl4huNrUMyAlzIsBO6XbTTXX+bYf+bmYzpNJtB6UNdfHtYN9wjmjEe
Q2FswyjYt1Fwb0YU3mT6TURUxDXwbU/byLgCHsLUpciuvGJgqmRgmvZ8sAXtnUcTuEFoxbK7JQGb
uY2L/zoHRBJmd/ON32gAjxK6HuxpeXfqR2yFRABUlnpO4uBQae4pibEMNc4Dg/bnPkZRJTHxDQ3L
Vak/GTjhcIP9yCz8W0Na34w88gvD9rk4Xa8teyM7UHpcl53Ym3q1TWsDZ5V3b9J9gOtNN8E8DWF4
yqLilfH1Sz04OwNRNzrcdKtmhVC2yhh7Co0YTgoXjRXVabS3yajf21Q8jKbzUM8RjjQj3sHv3Y+x
vdY0c2835SNzzG8TtWLrfdOldyOm+kdcBg8ZCrFYxjfMnEmen5YxDAMUixs3i87QnrS8vLeDdsWQ
CgFx8mbqzIFt6y7zw3Uo2++0YXZTsxpbYE6aflsl9UvKU69lxTVYwGez6An41tTSF4Q8xWoXp+ll
YgRr5cy+fbPalDEbUJrjIHOvAhUBbK33ju0/mJZxIekQJJTzzmddlH0A1qTa5umDziTNZv8sjfQS
DffMlz680TmVvnmqk/hbUjCMU9EOC+A11tCTQzC1pWXHyRKHyio+QiBqVdwdpNY+WzxUNt5UezTS
VcjMNNZvkjp8yVLzKqlM+nkccFsWEx6wJ6nJaxmiIqfZWKgZJFacAuXurI5hit70Z4CE596srkCK
nLTUoP3Mfun4pHjG16Ae72ku3YHt8oD4+bc5vDt/nNZNzq3N6inxDI4Oj2dqXtqC89MtfkBt0QDN
oxVptw0o6fn0VVXr5Eqf1FmOJmY2/FYctInVnm8Wz0wvnn8xvGoTFASch/SvWGc0WiV1Bakxo2lF
rJ6XWmArPDBXFWZ+/yy6ZOc22b0hnHVnjUuVSzjleblu9OKMXXrdqjsr6vcS8ygymaPnm88St902
HWgBqfFO2XM3pm/ppFXnqRPHaDTxn5dvFoYivyq2QTpde0xRceyd0rj+lrbhLUpuNwhAXSn1NDrf
PACfgxy+51rBJMUwT00d33pLZxoeegO7Zbvpqvq6r+vnQIwvqgUHELuPgcMjh6QvEXXzfTTDo6AL
zlhkW+hEN2sm5RSJlvuhMVcheeCxQnfqN0w20MWgLz/0Lr04ENlDnB+jYNp6OGWWrBhr2+Iy9QX2
/cHG06AFJu7BbANmFbuDuINx7686ZTww3Tq6GbAeX11xxtmFInkUHY99P/m8OhDVGf1i1bvMqLj9
aDxJcaHm/Rj5c89wsMqPm8E42yXC9qTa+hasofCp7qs7G6ezSxnBdIB2ebDMi4BzHQ4hLaBBLd21
bYgf8/vGo32jW+4hKINjYNAXrvBWYGGrDqkw7lQqCasN3Gsod7dukBGjyJ0ShA8m9oGmyx8Vtp7p
KI0AfwJRlbSmu20inYMWMH+e/9KQlk+t8jnuhR9mHTQLldr3uVnctMEGwCl+A5Ic7sghuBbttIpT
982sPXgolrzVp4md3F1NHOAwzER0hgdE0Pb0aE3tNgIQUGj1tg6dpS1oimgVTW6KHTB6Jg3mOtaO
4B7yRTyyHQz9rlLd2fVs2oRi7/X1edTUcfStPU6BbTRZe/HctTSxx/tuggIQYn532rMIX/y5ldnn
H1HvvNFt3dsZM1CSdgH4vJXuAyOane8lH55wkOkSHzpijnP0+nXy7FsvxSneBnsno4MDH5A3MBfg
WVbjxBJZpPGWFt6yHdW3jGnaSjIhTxLiKeOenzJuxXpi11qqTGkrxVh1GTVInztkA0yggERbdACG
1HyZl0y/Hp7ttMyWTH/spVafwelaSzfSy6s4h63H8ohq4ijhNsF9IQNI+8ca+X/yz7/IPw1adcgx
/2cPxYYo8PD9J93nf//Nf3Wfjv4fHe+DrUOs+Fn2qf5jw3xDjmSYBkYIhaPh/7smSALXCY9xbOpc
XQobreZ/XROm+A9iT2wYqDSVbdqu/F/JPr/a2lAyS2Gh1ZR4ySx9lp7+2zXh94NOsEve7mRMr7NM
q/CsRTBnsbrSpewIq0yCYBumeNxDyqRla5Y5GZjxKuJQWUzBwWzbk8axGr1/RcCSrLJrSS2H/gHj
QZvV+8bojrUsnR0RYCUKK7ir//q9f2Om+KJblXBLZtGsZep0MH61wZWlP2FxGpqtzqVa1m24iTEh
srshJQHhR+Ql+ojWBQvFdPkv7z1Lgf/tOvnnzV1H6jqqKi7JFx9HZUWdYaSy2VZlsHG6fFsmtH6r
Ec3i3IRoPf9c2HgPYB4uPQtu55+/+2/fn8vmkuHBPSbm3Pp/X7+JuIAC+0SzTZ36Ygka7kZPymZN
MZ4qX6Oe2Zch/VLsFGtHZuE/y8JPxqqfXLxf7p/P72/x7QW3N7a6r7bIoWtaLJ38+CQUB8uo6m79
iomjxUABvw1sT8tq/JVysF51YKaJQRCLVGwdfZ2lHE2sApfsn3+S33+i2dnHw8We9uUXYfYBQa9o
GipUQdMjGoJ1honn+s/vYnyxG/HFJSkfJpNwYZuW89VHWCNSqIH8tNthAq09Onm0rgY7eiy8fhnb
jX+l+5l3mmoKWLMzdm2v9RdVVfRzVWles88HkE1s+xCFALf+/Nnme+5f3qLPj2awPlAJm9ySCMN/
uidk2ZlWYDQt0rh35dG3trXgu7DcBfDU+1Do+tL2ouIvd8KvP7s0QdCZUjizYt7+oh73mFr3jpWz
detSwk5BCFuAVVz/+av97lcnggvLmNJdfF7zn/8rN0Z3ag53ccxX81F4TQ5fo8rpbiSMp/5yH/3u
V/z3W325j2xkSiRK0HpwAGnj6SfQtI3eiyguKExRIMB9o3ga/5KdZH2J3fq8eOgrbAgNtssN/GVB
HmnWOH3PA41ktl2QApPt3FQ/NKFKN1NhCigVZwSY7bEo+vtGCQTNZbdjaXAXhaaYtyVA2hELbIFx
0h9MlMfnhq9os+46bTdj5ePrUg4oQVriC2bEQuVb0xaZ5dEbh26ZVf4P5j7TbowvlZOP8HhonRmU
0NcO5JPmxmi1b6KU4e7Pl/Zzqfpy21rYD3RE6wAefrltndq3zbzhwU3MJt4YQ3hjNUhKA59vpQXd
TTPbe3pgYapz7+tEUPIKWj5ZpyBWyI7u/11SM0jTNZoVrQI05+T9yiIhfeWjMqYHXSzMrkOrVk3l
MpH5yVHTrhgYW5T6yphM6xpvYXQc6u8AIoECO72+88BpAqgyo/ZaM6OnP39l42sq0Hy1LZ29a16s
JP99eVQjN7FRUCXNNi+ZeLftdOjL6GNAa0sR+DBFOapHZhnLXsrhH46JJn+g/jzpTbhBjqNd+/k7
QhPtWtdfTOZaq6owXgJvMhiEQJBxpQFlTuZLdJMb30rUvdt6O1d/izQneKA/0cH/YJ/Uynn+wGrW
dOm4FJ4O9rFJD6lbgzWZZxMiSm+Gzrlx8+Khaa+NGCUQSfXMeNXRbIA7oVUTwyGafBckvaJF3pdX
fdvd+EX/4KAEAeNJ8dqGq1zc4Y18cGRyV0USMLTNwYmye910jkdIwFUSZ8GyEpraTKqwVmQDsI+K
8DFcopEsoHgPkFL8BysKLy1Vf8UcOgnh9zhj/x26ZrGkrzyuDb9Ec9RC26Gr7VwUycwoP7uivScX
Dvyq1pz9PjzENdTloXgoQ1pLowD/kHfJldAZe31CHUdZmej4tVsjVzN/83tQye85uBsp7u28lou0
lN9Mw74Xk3hWKSclwjn3qWHbhPowIG0c2B2wcB9s6M00haqQRgVyJ9Yr4siq5gzD/y931a8LlyMl
VStLsXCZvX1ZQYbal63EUgbMC1pWOmydDlK9EQ733gBM2A8YyiWY7/98L//2XSW7LiYizLzul3d1
MQU57hSz7eqPtdXftHnyo61AyE7aA33vp9i1n//8jr+pfRyJY0rh5Hdd3FFftpzad7tMo5+4rUTH
hDxGmTJEd5XW1OvqVSocQK5+0BsMiIWcLn9+81+LTgdT1lyeu+7sev7y4Pqt7CJyTfi6Kn8uKhOd
gantxRRrm6Ixr/Rmp7R3rVfpX37mr9AHVgzeWIB9MB0INfzUP++Aqe5pKQoZ8B6tOrk8YcjeUoIu
/HHYx1n4iozaXsoOyQAOlFPN4snMEhA9EAjJIPzPv8JXKsY/nwZ5LRQKZShKop8/TRxqkwG4vt5+
Bozo87LhF/HaJW+FUS544KSvjVOtgOD6gjwIz1slCarTNKDpBf1zKxN99efP9NXH9vmZqIcxzRnS
Mgje/PkzlSU9dKKQa9QeONeSRFsXcx4tyVePhT/+6OreXnwyjY2Z56x5yVNq5bejYq5WJ8ZLTH9/
satFc0W+M57pT3S1DcqE64pZwr83IvPYhLqCg2t0W5r2XuOlx3Lmbwnil2SMyuLPX+krKuefr6TU
fCK0XM5qX2oRn9QJFIVWvVViwpCGSKM9GQoWW9a1bMpGTD86QtvYWQKpQTIwJKkxuCVyfvABf65q
3X41J0oXu0MnwhC0L4pmZc8BXlPKwKqHRq9LmhSxj8WmFYA4zFytfQIsV4OYYU3utTuoZidzvrAv
9uRLEbObJDuf3ygPmXf8+St/Erp+rgac+WSMQV5ZaAIt4+er6BmVm45OX2+7uAZnHOwClRB4qgFL
K43rrmFMiRAUNxDD9jZjRpGD4yWkSQYU/F0rNFQb2Mc1j3EfB0BywyxGK8h8MHxE+TMWADA+82G2
CexNk7xpTv9QBYlzlcDzAts81z+2tUqLylp8AnmlWVhLu4tROfb+uvBq3DAhtrgayGMSQ6xLPGZo
AHHuADS9//nX+Kz6/vRrfHnOEC30ws/Heuu3+FuIAKyWJtpnrA0prLsYEgnrQrHsPWKbjC5auiYm
BdRID13UnP/8WeTvVnoKcDZpViFDfV36nLET6Dfbeuumqtv2gsgsUMxPrUffsTTG61B2iuiDGbnk
+ywIiXFOhzw+K7fYuyLZTXzway9nuo2XpeGoOh4Us2VAfESrpDOrLcqYcon4TZq8SFjmrw26gj1D
aHDjpQ1/rRf3vOx95SAAmRRzZybZ2cJwYgaZTvgjyZqRdDPz3CQoVhhXP6eFrBirMzGx0GxsY/ql
o6XvA5MlyrEwqEnIaYA7WwAF+pMlvFdD5Q92G7G3k5WFYPmpbQAxlpBZMVYuReW/O0aU/IVb9+vx
hj6RbgBJsyUKwbnz9O/jjTSJJ/EillNHxK9Ey6CVmEBUgEC0/nKQ+s3+xThNCpeDMq/6C48tie2s
wjy3LfwMjDXyOlXsWDovTs/8JWBSkqUCx0Am7v98+/ym5OU7mo5rugRBKvzQP39HtC9toTzJ8pzJ
ddtFaLmdQezjpv5uWli5JsdbKZMpoZ3FNjItnTHcyEneo64HHwUKWTH4kW24nRjlkzhXRdhXN55t
BH9Zdn9zo9u6QOFpWRQXHGx//qRMgkvTi/R6mwW+y6T0kNcRBpjkMmhyOSc+1IrIkj//PJ9Fy5cn
nY6f6eICpzWHf/fnN0UNi8sr5OkyuvakWzrkBtrDeGonW5FSBd/LtMFuay50nsa/BR+6JxeuYyZK
AI2Vi8tg4eUJgqbbVB6F5hSO96HRz47Nv5RA84X69ZOydSquC1ClL/ss3tJOBh1rUu/keMAKBQM+
JoGSwBrEVkH048+/zG/vWI5IpOnQbqPT9/MPQx4LA4B2qLdWRgSAeRSCdzUzwhY6whYS7l+AmAPB
kX+7YX89kZOrTJeU25ULIhzx8xtHteHnhijqbTo1T3iZbwzF6dALVLwMhurMcWVp+Jw/4yGYiW+A
A5lerCBYcw73mFk4aW3jjOgAecdXE7LZv2yVv2lF8QEVh0edh9kBePnzB+zHFo9NHfNEaeKVVaXj
INNEm7ioj5wbP4KQ6rgTeIgYCzoM5Qp4EhDcirWqEOOxiv2w8NH/5eERv7teVMhcKU63jvh6Izd+
55lWxjB7bP1oo6coD7RM7pN6QjqBqu1UNxgSIly4Gxh1/orCcV+YNBHb2Ys6ptsMBu0d1vgPZvr9
XWv4N4FX1yc/O7iaRSStE5wmVhpAUiVhbZ7MyItQ+iljX3Aj49g4BnFEqPKPU8E2kXWUcKE+2uvA
drunuiR1jxNCONDh2ddN84pk4XlqE2DxVqQezdJ/nwiyijsj2PZZMBwTg23Nqqbimny/uqQG+F/f
3w4GP2J0dEUt/RWiBsEfVkBml/D4JcKhMFq3ApVXn0HXhnF9Hwbtja1VPwDy/mXN+ZrGPJeXLruO
IqveAJv6tYkdRkRClZUq0RUlahfprYBl4HlbfPHAAnLb2PdVddVhFrhKPPqb1mwRAHP2lwXlN3cM
ZymJQ2eeRvyyMxQ4+ZvCEeU2DsdzJRCBljEW7bDPcpgpxuvgIJ8Z8+w6Emb9l9v1d4dJ3pxuLocY
RS//y1NuTh5WipY3b9SIf8YPtqaTvyHMg3ztl1jpNYwx/jRBxPc3BQPVvzzFv1lloKLarrANprPS
/bK8USllKFFluU3aiTmnu7fwRAAfRX6fmtAo/vqNOQpZv67gVNj6HEmtHOzLXxYOJxZ5608G79kx
ms1NIIZ90diXgabNJmyquyTrkpUxlO69JvH/5633bqkAnevglVs8aO4l0l5B4AfrNiWFpg/DmYVu
+ZfWbK7RgAtwti2+A3Sxq0RZ2oODEx6AG/xyvY6vtXhQjzUtJuBbxZ0ZJE+YGlAZ1FX02kDrsMY6
uakTTG8WHF92QJ1jbzaQB94UPeGFKbI0c7CeYiHeIEfIdW8OCGE4Ex19Y34hYXivsdK2UYdITddv
6eZo98KjjFQ9uic3JutEtd7RC7Ex5bnQLlLvwEqYHtDr3rphsIH98oeVO+0COJ795FiP7WREHx19
/ao30TqH94oTxA2qbCbSldctizTjzO0EnnsbKRegrz8egja8TNNoPGLahc0xWu6zV0fZ1lI5LSKg
uefMTR6pZNp9FfnTaTD1gyxa46ohv4tDUHwsjCG6diYC19gh0X6P0T1OhXaV9pOLFgBL1kyfnCF6
ryKXCWuHGSPAI/M+JsN1OY5tfheF6rsZFNN3PTZuMgc9UxpqpD6I8Dj+P67OY7ltpe26V4Qq5DBl
zhRlWbI1QTnIyECjATQauPp/gWfwfvVPWCSPjk2LZOMJe68dDBlMov6vmLqRWIKxnFfElQ/bSmT4
s91SkXxQ04H15Sw3WQGJgzxOTcYLto+gdDp41YKqfig/0EoNe2t59HwqSOcQnbRb4dYjBIQre3br
m6Y/TYxJnk9ZofBO/eK5qbPxki83jemq/+49n4sLvemUjPdwivEqON6F0aN/ed77381YJZCfRmZy
oUcmyJQFXPZQcV3jcSI704XJMiZTu03iAguqNnGOREaPKy2Qn9pv6F7mGJZVMg74zrk3V1W5LUvb
RLCazHejkXjfUAE3MTyK5Rk2f9MdOIN7COfi0Ej/0tex9/K/G8CM64xa5RZUXbrxMPTva8bvhw4X
CTWucL9rzAMH0nFAQA3I6sfYJSOJluoUqfZ94h3YpUGQgJfy4m9u2OwsFIQfRto05w7iuWNQJptC
GK+9sIxX3bQPVQb9tcFE/mJJZsdR1u8BzjtwQrz4LUmL9pR2HcLR5WFFiX+dlnySTh+h2VYGWtpi
hEu+kuNUIjHKs+GlK1AnEELapfGjLdGQgCQrj0q0MONxke9y088fiObyBwMm8pCn7BmYyvjdV+nZ
MTN1jhcDVw/N5r2c8nJP9kSwJYAaR2pORGbt9hW1VbjvfD2/T+7i6EjUfMXGML+jNT2RGB89KlPK
9+qzXJ50u7Q86qHmyyCCfUv78j1BJfTN72sim632ezsRz9oVKNPF7ORoiJcsZlriu49f4f68R+mK
IStcBSHRwBbSYwa+kyMvJJ0Hu6AtPp0SM1wQ9v6pSrHwzQ0gOULLbjDAiG2yerlHGLOp+Ld8X2aU
K0xkAbYHfO157VjfzKpGYaVehkZ022jmnx2pOPqu0ho0hQ6DvVPwF6uM8GltjeJqTDYUdkHEiX22
5Fgg3hriR6/U8JnoRb0yni1gm2Tx2c6t6ficNCQ0AjCt+mu3hDn5Iv2b+hVycJx6zCDMdtckXrVV
Hc4WmMHVt7kaHlOo/Z9VHtbww4Q+Gtrofnj63fOC6t3JANALg8Fxnat9XLXhzyE9tTaxtex/9U7D
yz90SNJ+eD6L9uV536HKLVHlrJXmWHVCwLu+izfalvZ0IOZgJeScv9dT9slBUn5CUODHi28Yk+UL
bj//Pc13TpJV7zi8h4cTZtd0ehdua72FMmruYaW/J0Ruf/dAadzy3vjzfFS6WXatu7LGv9XYm7E2
eDeYvT64yKwCrKjfouVm6l2ikNPZPZesQDcix03n1EO/mRkuwbyxpu9ohtxNlgmHfVszoeP1cNkG
5m89Iq1um7z7Nmg8WBEuXQmv71u/3Fia+YFuQnKKExgpjfIYO9fReBphKK3a5WE+9Pm3rBYbfzQ/
o0piow51cBj96Id26oJ+zee7aBd8RtyAXIci+9198UaPB2WMsGPH0H2J/YB+3NugnfRIkkuAT+si
3IeghJ3VKFty8pR/IV5XbL0e6xZWxumeAAO6P++plEKmWeKLZiPfTdphn6e74kVXIr375XuEVXRX
Kbxsykls5GiOdRbw/iB0BMRSGr598hdsJhCp+YBfNTg7Swi6SG/BFDTnxCrE2RXwJ7suR1A+kfVc
ePWOFW33sDOz2Dhoxs6tHYpz5bt8SoM5vT8vdg3WBnyQI41+bM635w0y6XcLTf/e7GRycaN2SzaR
fXTj+NecIXFM+2qbt1+Nof4gAuSaw5xt8bpGqsObiRGBjjoCjqS3mdsnZ8skkcSrrRxuVnVa4rgl
bcTKc7OtoUgaccTfrCheC9x97HbJtZ+zL2OSeynw+Rmju607l1dB3ad0t22C8DDbM8vXOL90affR
tznmMvk3Vxd02XsaGBAk7k+V+a+mQe4j468H5TwCZiQpQYEFYlLQUFpqSKNyL+HQf8DWeCGVl+0s
Uko0dFx12SzFLkoSVKVB8RHa8cGdvT+2ne6XQG5tn2IVcawZ/2oFXscO/8495DCSdfF149gcSJte
y9Jaa5OIPFah2H2SRm0D0qrXxtRi6CXU1GrIX5j8l9ZX88YqxbGQGK2m8qEWUTUtUymwD+GHwGRG
al89I8Iztqix93j5N17JyhH0Dh3nQzjsV6dAulCCiJCnxXP4tVGyevyzRE2tbBZn1avx4gsMYK0i
Yd17zVHXrwfcLStLxVQFHvPauDI3SP3+hBYOjSyrUgjM/aOO4ld/IqHc0BPUM9gUOOyqZcgYrEem
cW0T3st8CLfkMwByiKpj39WnyvEVu0njDsXqVzbj7IcSsTElRojcsT5haN0YlYAzDve1aW8IeEk2
UTf/TYndYPlnH3vF54trklq3xgynQMoQwW57tQsz36AIASQknBdTGmA3PGBhCudfaf+w8TNMHcIf
5fFRLapSYJTIQUWk7W0MjHpnakvuWFUpAJ2q2CSNffMM+ohaigyvpB2dEReebDf4MnpFTEro/DNq
B9+W1zhY/KJboeaH2UV0yPAAiX/1t64N36yo8VwW4NZIDcTmlaQYmVVmDNspYGnh40pN1XDCEpxB
0En25AdcbCv73s8z9uTaOzEJ/LdEVCXgl7qh+grz/J/TYcMZZ8jrA5XFKlDILyveY3gy775yPltL
IDCQyHpf3XtmsIxO0Mv646g32gQ9ikGUXzBOzNTwjLXI+3NEJgJi/I05DuVVxclutv1fqDhgwbRe
sZM+rsZ2UFx2LX9j5TDT2qm/OLlLiKqpfxAjZaB0H+9SKGeTsfnEMDvCteO6JFRwrOxMEiFNJmhi
zseuHf7UXABzMWWPfsLnn+NOBJEdENouCErAWHl+3usyc0nVG46QN66Mc4hImxNxFtppzllAm8uc
0bOEwMNHVF44peeoxrTfmgHOhCwCx2YyMw6hWKgqkedwSPBrkF+u1tCBiGddnhxybMf4JC6OHsM9
u5sWtplkoijMFicrADWb/gbT7ijsPZrea7D8ha07iTOQOE5PS3t8S0NwWYv9o3HD9fO1p5Wud06Q
/2E1kJ3zRGdnn96diAKw3UoiRuX3bG5Ks+jOHtRT5H2L7ENq7EFZeGuK4mAn0tgSTPxbgW3aBkmB
QUoNzXlYfglFznIBLCqwwdgYziney0MDuSFl2V5p+DMVWUksgZYfWHLQQunXK8fvjE0YDQdCUMjU
GWNI44HdnZ837AV3QWdHB2l40Fiq7Ch7cuuObQX2hSRo6MEyrM+ZB5DciMddtzx6PkULfsmg7G9n
WZ2zJYSNmPD6HOr5M/QoluBFuOhyfLEdfL8lb23G/psvv+W2gzhvibk+8/Lq44zNKugrkE0hF/7U
LM99IkuiM7hnjel+9tIeKu/wA28ouateGp+eN81MspdbW4ReJ4BvJdL/5/N5GXFUPu+OXr5lTBcc
WjAnYAJxhjzvRel8MJDtzvHo7jrXGg+ZUPtAti5pjLL9SEWnd/89RFldnvlIDch/vRklBV1eiCTC
yPLz82YCrHPWzQfmxuq/p8PeDQkzzuVmnEVZ73rX6eg1YgSAA9AHScidRWO6ZZkRwswgj71I1A2K
l8ZW0eHL2pPTFrJDM0c2nlzXwJwNm7J3jIPFO74SVVYcLDq4rT0CdplJBc1CM7yWTKyupcZHkEcm
JCtD2HzJAdQ3XSB3Sfo1h1Z8ZsiHLaGQci3rY44XBiQBJuTBCU+TEc1wA+BVuewejJZetSzMP+MA
887qOVgnM/o7QTjQYaq3RZzxaerxoEew3tad0aJXxwBB+NByFyl1052f+Bz/+Sx4XojZilyB0/PZ
Yfkpr7XyrRMzqjAmazubZgp8hOfRoMN7ev6c6RPKiOBkefp58/zjn/fMEUdqHgGLeD787+/57/b5
vwI6rSFtGHL935PPnxLPl/u8+99jGUBgHvPy/7w2iEG8+Od//u+VYKP88Ow5+O8l/e8fgU3W32rt
fjS2yqi5u6w+FYZ36DzNZTohVfGZ4fi8V2Jx+D8Pn//h+dz/93NIOcodVObvz+efN2Mi7UU7yx/w
fBwknbcDl3V/PjVn5NrKqvnd9TWtcgicpooCd/N8+L+bOaeRJkCGd/t5lzN9OLmR9qCNOafGohZP
2w7CFelH2O/aizIN94qG0t+IGfl/AQJ1rysr3ggdhLgu2QXqfMIT7Pb/dG4BfUswQWeV/4cLESZO
Dud9IdOjU9XzhnAO5wUHJ6maca2vfkgnLlhyY99nmd1B1HYF0OURgZVdjF+lqc096CjWp+HM/H5j
DGx7M/N3SOtyTxl10Gd/q4KfVGzpRnKQw76Yg3VXOTk6V84eUoO+OriX0rMfCFaQfeqshBgSf+CZ
QY3sz8YOc85nFLxg6Nk1uv0d66Q8xRN0TZLh6P7jHvAiLd0AbixXfrYnOuwIN83fE3P1re4RF2Fk
PdBavcyTg+tKYYRIYgyfDE8cq7+UsiS/azBBU6H2c/yY1Bx8hc7IEjhroo1UtVyDVpGkr7e/s28w
Tx6Zi/9YkOhVR8mL0+gXOychwfW2VWUk+B+zL6XAIaQ9jUfo9BvVudBhWrqKnC2CRmFBY8ewiBkL
EzFJhQREURpqSyBMCDBW/NTDfTDrV5AOWOcT+PsMI6OXQDW/VQ1gswjbv2Sgvhl9i5/IHMU6qzVc
mxQS986oJIZb4tnI/XUB9qRyS673niyl6JxItAkZtZFVj8ZhgOdSx9YhVd9T5FuviUU5I7L4YqBP
OeO2nlSDGskxL1FEiE4R5aS9DcAtTTivmyHLLC7Pt1z8bVxgFB0t8M6CfbMqvKYEFYv1X5kq2EeJ
BAJJKnI5Yd23wALYnSwYa1nFzcDOf+ji+QuNY3ELXNGcXBmeK6UzACtqfDgIz7JKfBhLWlEARItd
x0C1A23/WhLN7CnXPBIuAtW/ejd4CWeP0cdKxIo1YBzq7bzwNpogjw+dLX7R3aoNO5xmnwS2upM4
ZQ6UfLXBWl4MoP5qHUi8SA679allo1gFNIQNvTsjsGormQ7wH7I3Gpppn7EmglIBmT5WeACLiMqE
2gCpwdmX/ndFzDdmmxUOZCQu5iYfKuP4TAHONDijCvTCpc6wddaVoA4uGNmS0biamSSiikp/BrnP
FX52so2TS3npfWvVhSiz3CqU5IUnqNPHEGutKE/h76IZ5L2N93ks8/VMOvSwoOw6GNEHcj1vpoX6
Q3lYJLs01et8UhX+1S7ao32NsJxiIC1NBdfSxxlI7uGNjAFQAJS/VvbhaMSlGZyeTd7QOKUNRapM
amAQbYmBquyYfmRiEzTjuJmneto3YnjxsOFuU/6QiDnXcRjAZ5rdyKemDLERN3SQoX0rSXFcFyYe
78T3iapvOJhL89eiAROGpBjht0Nfx0S/nP/VrJKNJvtpNOLfMGoXCO1skLCd+PvKR65VzWKXYLnn
a8T/H2FT2wJ+/5Nm8U4DfIQ2Q0pKmkXBNR1BJ5TgnlctAd347NhJM/e7oHMKNzAFPC6dLtwOqSfI
3s28z3tIxrE9/s2yZnpwAiKEUcOwkq2GDFTk7W4aFyfkXPlHg24O859FjHF6T/y2OZP/VDHVs99d
LP67Cl/LsbEGjxLIiA6Tis/tkBMzE+XknGrnb+xdG3EjcdKk7/acZRKcv4Btjq4kfK1hfVGbYW/e
PL9Fo9OOYBmte5BImrhIVewog73vTMgyKZSv7XIzwqd0Gc3VPanDQeTuDfxlXSSK6383Nmdj70T/
4jalwGIJAVl6ZPW3spil7oM2vTQ1MhUvA8vJOjBgBchwECaDNxbDuUM4f6ah1Bs7ZH9RJUSloqDD
VVpxUi3VpL33ZHKMJJMVO6vQIxhgjftk3NZBcPCn2oCfBM4oxvSo61+uRaSpcETGmjy1N++dqv1d
iQiL0VZMEGiY7pJGJshcOa0NIHWMiMaDay6ooTk9BrHiz6rWRgxsleuKveXZbSgysRWDDT6ig/Fh
Bn15BtdLAlea7fws6f6Mlfpjm3qdFRQ7tQlWiWw7izpx+mpsALK+s59wBzILxYktDXFB5bxXVLAv
lg1ehrZlNSDdXNmDg7pGzj8yO3F3eVZ/kJl5TWOWGslY5Xt2OQYfN4we1dAcEqZeO5RXcnrrYk7Z
Mu09whiSnwwbvTXFLdodvLOGnm22OZE818UeUue+7m3OqIFvZsSf6XA83lt+fVN6p0wdd2LAuowb
Kl9XxZKPkX9n5I35KNoNtXOP5jBCWRuABLazEo7FeBuTBoQOIovtWC091oIIjEpjHRiDfkm7MxFo
68buwzuhnIekNORDOuJPVkCpiFxVXHXR/ShaoK4Tw5ddM6gdpAWxpU5OSANBGCcnEeJQtmDk0YU0
SbYem7E4ByzTtyWH9iZJ3Hk3SnVSqba3E5P6tYf6+Q53Zts56tWaE/RzOeBEsVhiFDle2+knlo7q
VbFAIpCjdrEG1jj+GHntGpA6Kux3F41G/KiS4u9oAeR1LN9d8Z1gwVM6v0t4RXt3lJyxzLoOlpzj
bR+MyeLxPTKXmY7eQGxvJwPQUAJCHMGWqKL0b5DZzrntc5ygUZSQQ85wRs42yzZNZHeA7u/GKMC8
FGW7toY4f2ldeth4su9W1EBHMIYmf3mYmZ5Br3g4Jr1cpZy25gyYQtsHnFvyxYlflXSqb6JMNmWe
2C9oFPCGWk6xC+u+31jDTznE4g1c7nDVafaTr1v71ofQxtGZ1ARz/bNVXv0gbKw9m8LQa3N5iDKu
2vS+XZwc1egjsXli0wbJDlOo9c/IynMo+q2MoEeDefxRTV2yiACZkhBK6pBIdQ/x5GFvAOJsMEry
4py4ALsdNwFp5HeHX/PKy+HXl4R1QLWMQC0b5W5q009Pq2MJG+0hIO4A7Ra3XovqLStJ+fYVgOKw
/Nd7vVo7gySWoDL/Ff09J4z00o6/GUh01yLHptWXSCvTOjrl1QBlZXDsbZ7po2l1A98uE/uGMaiF
OgcCskj2FaIedluUnVNLrnGkRpYkNC91EmdwC32OdsoULOCIkO0/GZgkb1IEkpWJBbMqpsGN+08b
eAuAr+bmWYwLY3h+R6+bj8A4dzrDrISrdmeI1H9Rubd3JzKFWNoeVD++eq7X36ZcmlxBLLUTzYTD
Gac5xLjgiHYv3RMsEV3Klhp2BL5N9gEVUsZuz4oOlbB/Bz3wpCh3rtphjOBoqE3jIPfmNKgTWe7D
yulSmvjQvVQ6+cJax0A0CMi/zWcf/iXZv9Azjn2a1WDN+wGJvz+sg8TlghtPJfME7RL6ugsUGB72
KPldcepaBB08sswDwhBDuq1E7u7smomIwQoMocm09TPXWZtjNxxmWcZHpDzHOQVXWYYlsipOilH6
O4dRFdhnUxxl4U0rP57e09byzg6OhVVlI2VOdRXt6hBLve4y8c0qiUv2GSk3qFv2wgepxqIqWyUL
SydaLNV2202bgMWbZXZHTiSN9MMnXQI+52uIV9vEXNZ50ZflxuqoHCbDnQPkesoo+sZcwEUOuby4
MKqSkMuoWbnG1gakaxXGtKuGFhYa7fJ5pp1F7kqwtvayT5sR69ENo89kjNVVelsrzdOXRGMWKYeQ
Osk3K4qLgImKoLujo5UHE7G2o9v6Mk4nhNM0fnlHVGXqyb2TZXtEmCjOfX2MC3Ik2y6YyJqMis1Y
vOR5G9wkeFPEJ/q72YEEk8aHpdnKBPKRT228IwHjz0SteKkbGk+Ga5cwj+dtgRxnzxsTH6T7ETde
DJorNj798W8c1P6Hlf8RE/SqyNPTxQ1VeJQ19nAkzFzUCxzvRBKuLbf+XtW6u8Z9Yb2q8U0UC5UM
WcI1zcPiVgH+WDPK3xcITh5VOjAeKjP/qsqbF9LLJSGq6bCC1FGDO3nEVDD/plIGN0iGTLA9xKu+
g2o0NPj8AoFj/BsTklDNuImWm85N+p0MZlhwQxfdFmiRVVyqyQR/AK5JzvObSPsF0DhPr5JcTQP6
0UoNOesnz/3RdnP4eN4wtjvAQvsSDUxQAEJgfmVAfkA3YQZKprc5zvWV64F6dZV5IqDvc2RMzNRa
saFJUaUFBCZcSU6BE6UNuUENxK/VqR+Q6gEiBMPIaHhgxz7DtmpKtM+hIMGEikEwlYvliz1vBrgD
aBch9TvTNvDNegfpJr84abfti3AmBhNEaWabzkqbzDxNQ7HO8Vg3t166t6Z4fBToRkaWlG2uwwve
UX2KEsTbmRi/snaE6qGBxZOspU8eDWtDGsxGQbLatxX5o0MKRcYKGStaBLwn4lvtwRBDLYVpicgH
/B/kM+ykJ+KFc0b9HqfRGmAWuI+wfilSJzukLBiYgMKrdsQPlu+cIm6d7XSeVxs/66e700ywTCc/
XyDcw7YecrlOJ5ZBlvcbLapx9ABoQNTLTugN5Pl5Y8B3XZPnEm1JS6ge1UTSA8KbN8U3/pQroGnF
YAIJzsKfdZx8GZg3X0rQXiu6piNiKhCuMZHSfQy/bgaEsplGGKGNtNkct4S4V32i17Jqk30wD+3B
E/AOY0JJ9tMEZ8cAcRDTYqZQIXo4g3sSFMW2zcIfczdfSzKhVrMzyrMOMsFSpP6BMbbnIxFl29Sw
fk8kQm8muF0nGPoZWcJhu8n96mHPg7xVKtP3OG7O02TZIGMdb1dzCgHjKcyNgp+Feij9mDpSj50e
JKdjIOCLw5xSKIdyIJhI3L3kV2T/awPlfEQNuQa1X/5slqAU7er8J3N1sY75iI2uf6SxJvS1wfAH
n4pwAMeBV1KNb5WVy2tDSQGwdD/4vb8KOUchrQZMB/ZFr7IDHvu3Ok3FJo5sZz0GILS9PvRh3fbD
MS8ATvcgsG7D2ayCr3CwEW+2ZMba3vTm+lACh35YAXZArGAjQq7qmne07+k7QnQCA4I3pDYAlgi4
SFjXzn99QMG7huU43SOBQ3ZHjldj9Gv2EwjfMYP0SSN28RJ+Obcw30a6oqKHs9kjwmOuNZNBVC8s
DICrG7jzv9p421lwsnF6HNxeRPtS2KRLRM1BuGDvqiYlJxidKenG80HVQmy0QPReiM24UHlCsffd
xv03mkf8IwT5mSAUM+fFsCx1ilvj0JjlFsjsuLI18x8/Hq6yMn7qSv9JbGYh1UA6WT1PMElm1zo2
xgSvJYiuwiB33mr6cIOaqmKhyRK1taxd7cAo43q/fHUhRmsy7x39I29sypTg1PYV570LIslvWy71
QbJyo1wcHMqpbCK2ZYSj2js45H1CV48GIxlqCfR1gugPQFO7qslJzcnTH+1gMKllxk+Tip5HTLRy
OryVcp5Owiz2RTwF58TbWVaHdtzo6k1QM/wiNbcnCTKzwdXAo4llXLENKftT4/V/mYcTkey0ZNwR
JbQdWbKVRfOLNZm/nxKHsZaBtYYqaJvY8Iwz3zxX8EVX2hni15bh0qTZ1w64F86G6lPavP61LeAC
DiT8EFZkuN/6+ldgu+UJGaxa9dVkLQmC3mFY+nqDwZrqM+cwYe+FiItrwWMUjueWeFSjpXKsgo/U
iELGi6Let2aqN60gC7uKdUB2TnPmzdL4GiS9CYENd1VbJ+x35Yqt6kgti0hcYiNbYYRy12naOReS
jeZjNVYvUdA3FyKxmPx04KCDgJrT7/WFQ5jA8LiI7mXGHCRjtpblrbci8ueNCmrJaHYQy6TdkWT5
fOPi5Wf5mQAhlNF+NivkFBrKakNGddXK2xDMbxabsmUiFZwsu6xg7jUTPTW/uFFMtP++ETPytN5I
zupPnHAnd/ILTDfjr2FJcchzgMWdw3gv3boxcEe7pXxLGus3UN6SLUf9t6Np32sBPNpovmoQnhck
duEu8PK/I7FpCGSS8pBjufdCMi4I4Yx2pJP9tu36HufPuS2D7MlmT9almH8HPtWRYfrkIIHR0RH7
F9K6O6hAwjh3Xk4hi7UQjj3IaWbTX+x5abIqypd4XjK/FcOi0MgZLAh9dfpPZhjrnELkIxiPUy+h
8Vi9tba8nHcHZPpapCDAMfCfotn5JYPc3GVmWpw0kckI+a2tTbD1sa1z0g8kRwl15KOO/1mBbB6m
602oIUK5rUWe7/2Eb2YQkRTpcm5EdBuE+C7BM8uFtYqORTn+7EuZnZN+eoga6JZsxaXEWbDO/YYN
4Uw/HHbIsEb4TklDPZCVDIOmwv0TW4xo3KLnXSYwqglGYHWeJspLRc7JC43fJUZiklL4/tL8L71V
SLwS/zxXhz7+kbYn19mVm4SV4z2CT+MESLqY0CYbt42dfcCypUj9U1KFQO4nqzmGhl/C7PEwrbs/
zckIzy3xLhhYx+wYuLeGIYtjcOIYxiOxYJKPNqGkhk0Y1FgSEBPE4wljX7MXs+mvG9ZP2vVZ6Dut
QEUCtj11e4hIy005en8FszVmf1m7Y3iRHdkXvcShcMkrcX5TU5p/Suk+vNhMb+nUhjsLBGigCJ0E
XbqApkK1q2P6HxxnvMFdXNJr+kTHltlHHjW3eRw03GbvmotlPdYnbz1yVgqmMj/ZdXVsi648JWYi
j7X2Hk4dwKhuObTmomW9t154z4laleg8/vSUa4MMP+JSUpyPTrHXSyhOFRmaOsD5ngf1oRq6X3bT
FW+CkdCedRkKD+W0t2qQbxRVcLSAyRVzXb7X1EhT2jtHFcH5wwhOzk5BmybSjhNpdNcKZPd6CjHY
tzGcud5OT9LkKjromN6w9TCYdwWtwIwLw0ryUwvQ4IJkbrcI2be1TsJHl5JHbWhh7qYp+gwQrq1N
P8E4rvEeYN0a1mXTH1q7cc56SrxVRC/W54zfCrAIDBpGaycdepq5Ma/RbHEdDMS+StjFTMVCLqPR
vfpRse+aiFYHfznvcfx6K+PS3+XRQDJey7e8EzYTmrSOr5WpD3DiiS+ilj4qaOd4xzv0TnZ5S1Vp
HHSy43XQlxv569QEkALVlN4iLINpjn/CTqxyX7GnZAWlu+MsXFpl45o3nbP2SLDaONYsjn3dj7sQ
i9cmNIkL7OnbWu3/gJtlvFQW/C8b1nCNgupeCeNWkcRwHHwSeqIkAX0Ayes68r1MHW2dvKpBbKJj
QAho4dLilvbusO5KL7sUxJSvJ9Xbe7htnFa1ma+fB3+o6CYDg8CMprftI9eOWzZRKpqtAJuX3x2b
oe/sqk1p5OrMm0nKKZ/LbSKEeRDFcGUqD3u8lf632Gc5kUr7W1NTo8Qj4iNVsBlSmfUbEmH9kgXd
VjWt+zNk0EImTMdLwt+xrdvKeTfVoVdfvejdt9Yx+5cw7wlVQj9FP0xCrpPAYS7Tr8b31VcDqtf3
JpJMiBI7eAatcDZPF2X4zrGzdXENbXcP91P85DJYo0G0Ca7xm/Q0OJLpOIitG6TJZBcnDcQ2NWwS
qy2PBqt0WMRvXRa9wpnjQ2TSnU+NI9YYpCckixVEacn1I857767ErNYpIIKGUd69XW4msypxy0r9
4uqRVJvRdL/PqMZX6fiOTy5aelywGmP5MglHHzot/lWiaNdhHrQ+TT+CInfSL2NkJTdpmhXrBrIO
6HwZ3QRnjznnJsTMwPiejDHbrNOtkQzBhtbaO7adzDAB4G2bBXW/REubU9Sig2tgKPQ0dfZo4ONN
ik/Ls+64k409ts10Z0tEbhz3n4E1e1TkTX/MmjHZ9JkstrNd+DioUrKK8Tp9K6r5n+DznRGk8OZG
g3No6aNXBd/l2VTmfdQcP3lQoFmdR/yPGTS8Si7CFjccWK3O8bmSS7DbnF0wNBY327pAl18+fE6F
gCR69GXS3Ee/kadC8anDMdSdQz82rwqs8Y2026PZNt8cz2D8jDPnGEpJQdN7azug4rKixPmup+iV
YX9/UmG6cZfcg4lgwW9ohN/dMSTXu2iLc+vH5cPu+MI3TpRtAgd46sQ07xrlDcM/G4OuhpZ5YUdL
jyXUoYqsaTfkvf0gdWkxBXubdiiBY0PlvA2mebU4Mzbd0NhEOnEVMUpGt34ChXNC2zSywPLKuWEu
OPSvidGYjyg9df4es1X5p2A8tfa12b106qXpy/JSYi6g8SysHwgTMXBbEoE5a4YP+kU1XmPhhj+d
vG/Y/nBRBImaUh0GbJeIHmZmOfyqdY500RfuqbK6TzoC82xLrgkRAHYTO3gAlPTcoyfnXeFwKkqV
vozaeWtCaj0XfvXleROyoAK5MTxyrt8v2CAelgOjFEbIyc07VETg4c9qioJ13+I36jxwznEy8qnl
Junpt40ZNm05ELulCuvYRl7+ChF845vkmXAuEgCt5rPPAOMw+cnISKY6jQa2QBE5ybvMGLsmVRdf
eNdrHIwtA2i3qD8JvGpYqgbZo6oH4mDYjr6z20am92Cy57vF3a4Q3FX9SYSBeK+G/8feeTS3rqVX
9L94DhfyAQY9YQ5iEJU1QUlXEnI6yPj1XkfPdru7ymV77npVfBJ1JVEkCHxh771U90y6gOx3Grah
kx3qTwELzZ/SqrkECufqdkz6+kbnpwaedWYrdJ8OFENeG0zriZSoVdnl53LuY+onWvQyrfSTzqyf
qPvuoUWgzPNaxC9RzXin9vCLDROBu8Zk0dFCGaMI7cE4nqqUlOQcVSZ7KJ+TcOIEV5m7H17oltvI
7R9MLbzICMFtlxbjNnAhMKYBv0ba2b0zed6RPX3JJnhImJNkwa7ICP7p7am/H3CXDPgOXl3J4DNN
43sDtyGLEtNd8J7E5RHscf9t3MZ0v4gAhWUNz4vZ1O9N4hjibIe2fiKNaRWuNPZBr2C15NHNOOCN
tNBfWwm9vc8jjxRj5H1dE4ltpvX5qYoTtNuO0z1FHNwMe9NnxFTJlvEhLdUcCnAzIaDswa8+J1ZE
U2zod1FC9EHl+c4BMgas6xJEuNWwqrdy64+HVOipYYRDNeDUSyHAoevVMN6myS2PWht8j4yDbnGQ
zJuqQKjg/86rCjSmRRVZ7G4YX7myye+86UcIDUavZaHsJFTGWJJw123rljclD9x6cmZCYWOzt0hY
7a2n2tD//VO34npHWty0kVnfQfhDFp7B1tjDesEskIfvcATip6y6+ZVfPvdmEN4Ga0BzkST3QAi0
C8EH2yoKHpnqTHeN5UfI83xxnxZB9Gz87iK6sTpADwDd1riPUTbftSTOM05Jp8dURY9iMjvKDBEG
bY51HASWqNCX9escsMLCXFAd8Gb2WymZOfio2QgW6PxN2tFCO4iwCyUvnx05bpt88PCXZMXZmfBB
Fhab3Amp+bonWHDDdhdFpdOUZ7PMfxg1eNva1FEwmIO1pyLnLaFiQ8ecBX8waZxmqHSXejvOm86n
l6W2nk4uBf+yKoee+k4zdr5ht5d+puWt0tB8ntg9tJAYbjywn0lK0jyRh6y7NBp2BTK0hWzT4A7Z
d7tmq8mCNZDuJUVR7MF/6Lvg2IcUvHnT/fByMiAMm4YDqbOAyKbqUmxYVzpd+0pb2WH5cY655hD5
PJbp2n6Z4Dk81qEmH6nfwgWc+WjrVNRHQ0GPPQAOOjsjg7J2Ei+dpXdPSGxpcUU+3bPaMc5zUK66
VCQnLBwOG8jpXbqtcfq90XqDZQ8eSOYX3MeabCdrv9968XzktcoOqPWMW+Ac4q5L7yt4uscgHzmn
GbQ1rrAeZ+Oh9TXzxfiTNR3QJT98jjQzvJAo8jK6frXKHFHib4uGSyeb4QL24g4HbOAfiLxJ7MXM
3GBTTJSoM8ZX1sRAvhroGr+JBkc9nbkqW6RvO1VMKLCdfSQ+2ssxqawXdFIRIruHtqcjSVwj3JQQ
FE9RU1yE3WsXGgZEQFHPjGdO5NEItUNT8coTmvICPKDb2RCcN6no3+gsjD3GMevIyC7cjaORb/wR
z4zM5mLtowNlcJLC5KJVjcTaDIN6VeKdw20mnyOm4kuW3R+ZbUZPc3d12yhfY/wf1nPTffdVe5sq
w1uRtz0obs6hLy2H8LjwKfRr/djlrQ08iTxrrhPedjDt/i/D5f8nmv5PiaYYHTG3/veJpttv9Abx
Pyaa/vU9f0809WwyJ8lqMxF/2BbBCIpT9Ld/0TznX12C+TiPsPVQkZR86T8yTQm7aEriiP/2L5au
gPekmjokvSm4/f8pwpS8in/0sdr4V13+c3ScszY5aipW47+kAvomh0hQetmOedk3afc5uqOFPtc/
pEMeRs0kw8xPn+Cm3OkI4CelhPeUJj6bjdP0u8UCjBASQEcjjII+U1p6z9TD3aAl1RK6xTqQvrkw
lPa+GYx7r9POuDLVqIR3QIVQX2EkVrjzv2ck/Lqr+cfE6uNNFrEHLxMbaRiKf7Dx/cJQLoBR+QEk
xgBLOQQy5RUYlGtgVv4BCyNBbr4O2Apa5S9oEk4IbulcKw21Px4bii2rOWnE42ykcijwnT1yvIQi
lvAevLwayAfzi4kCmJnZwjGyi/QYa0hqnuEpvANWKviBXDvZqW6mRP+A3XMNQI8vGmWgwEgxKUdF
qrwVFSaLnrFXnLqCDV6xJmaNnFfhkLdvM+BNouiBOui+DiAYez5IQ4mRg8hCRrA4O3Tl8WiV24P9
+8yjxACinCBO9dQpZ8icHkvlFLGxjOTKOzIrF0mm/CTMiW3wEd2wQkB2r6FcsTGfJJhQYgd4RQ63
jUtJjEllUG6VSPlWwEBC21yY2FlSl0n4XKMtN+YVz9VVx/gCnSlRksuDqzwxBDv0a6l8MoNyzNTs
wjuJoozUctTTqMOw04JlwGjDHuQsMd6YfbBqtUOpo1LBluNgz/Gx6RCn9lKEHseDS0KP8ycVjDm1
trqgpFoFs7wKDD8Bxp8KA1Dcgv9xlScIf7ekv3fZc3X3s/INJbl3G1r7Tet01nvl1rLvzLb7qpD1
sccgYye5wyeIxB9DkttYLFywKOVsp2zlWcLasAgmudVQbbaYmjwR2RwK6c3E7oR3aGvTGfY19hoL
Q1SJMaot7GQxQrJEAWWqWPJp7SkfVascVR7WKqh4AOcwWznKFKNPfywH1BIa+jHS/TUxBQuDChOJ
Gc96luIDEQZOr8quwLnylgmG7EQMI8u0LjA2ecFQr3Fcf+GV0w0iZr6JmyA6dXqyt9OpI79xRV5e
vePEkt8TuNIiQSb6cnwce0a5WjItrYaROUOaYO/4wevcIurxJtwwI0LfGoGel2j20TPHU99biIM1
kn0SoHuzQJhjhYhhWSnCMYjwu2mE8y54MWuiPLZN1/lrvePwnYLmsfGI9Y6ieloV3fBuLKcgLNZp
W5PRTVa9iNzy1KT6e6GF/p7N2FMyWiAnoIiSB3yoh3m+S7T4riw5dkfG+mS5QLXqUfNFvbwrWnva
NAHgbm2Yli3m7zJFBIm5JUXo14GrwG8VcJbadKK5771Y3xlfGnj3fZuGDg6k0cXKUvc4G9l9k1J1
LFr1R1fQLYpkwCPc9zAx613IbHqnuR4ha5G/HQxDW+ld4y3NaAiXdlqTV29Y8yPDSA6j6DNG7McW
s34AEZleyCli7OdnBymcioqpr/kazoKE3R6LMA3qWlBvXPGaErd5xqy+ytiZ0no7d9IJ/zRtioW0
NJ+RI7mwD3lio65GPxdiUOFdQUqkzUbRQ6S4yVn1TTmgJ5Q9A0o6D2qwWb1lnXA2tmbDz2LXJUtz
OY9/QE7Gj86YrgiRwtg79DnSCdpge3TrNYlwSpIt7gaN1C4U1/w9yqCppUdNHPsaV3g+ox2AlFAb
Lmbx3j8lbS/4bhM/n9rVMeFZsjFnNJi6z1gpxCrnRNOrPV9jppuxjeStDI19iDBtrVcZYJ3BzdBa
i2NToyJFNVNfXGnsmrB4QsoSbOilt5Y7lkfiu/Z2FL9zAcVINQe3eAD6a4jxnrTJVTRbPjOtUd4N
doO3ZEbOq81F/twWrJL08ZRgDr0YHhcUzw/+5InG75fpCvNGxKjiU0vQFPYNk1XXkc7SM4wns0me
c2xqm6aIj9TRKM9ipDg+0NZ1rlcXj8PAJBCOdA+yc4gv3zlxP62ivjDXjUMeljl1OGxC7AFB0DL0
hQsUR28a2YTXCTNJNOn2BqN6BzjFy7dk1L9FoitJpgufe+jtAILFApXDhPPWi5aO4cWr1tRuztwA
Xgp11GP1Ddtdt/TdZni1zWY+o2m49aVTHMaWh2pEAYtluLQrw1MuxSaen0oNMDVOpiNeWKS2Y51v
K39elckMRg235mtUGScuaA1NmxUfpupalHO2ZpdhYDIJmqNLg9EoXRKsJJK2+qK5ROXeDIqUM2lK
vB4m7yxxPgBXxlic6LKtVr45aNtVS6KTKMvrV0zDXRc20QUl5NkMK3AdDnPHxik/uda4L7NQ1JXH
rO3HI5uXYl2Y/kNfINE0PfmSztmf3qLaR88rVhxLu9mbNy5uK/Q85Kbn4HF18dWUUDhs131NIhO/
W5WcB6w2B/Yb7dxvI4t0ickmmT1sbBgQ03ysOuiwWn8j65ZtVeZfIDz2K8sfk60PkfHgcTHO8i49
M3U8sX7yKf1tk0oEDYmaZKL00R513tCU8O0bROt0Y9d6sUWpQsKTN1k8sfhqcaXSmmKTBs1K5pFI
LdSiFVpapyr8Ve5KBrNJhF683U8JGpRRDlu31LYBR9VezlwDey2Lzy7xgXUv9zXsrAp9L8sw4R7H
OKA6efvdd6dl9ab7WXc21c2k1x8e0wEDDTQZAgz1UpzPvGkrhGVgImSE7VwzljrZGqwuKnQ3Zc4z
45vjcq5ymOJG8p6CPkfgVKrrEhEHo9dBH/QBU1lpJOmX4OIEM2dLsiy3/A3RSyifu+inad8nnzw2
3YdRQ1TOYyhMAj7wNUYWGyZJhENZKsNtZIRrmc4NUedZu6vcML3Y+XZyBVKaIqSQGy3iRyhFdJ0x
Y08yST6N2gEx3omQqXkpRSuPaSk+opAFiRGp1zjNsANiJ5cAhkO8B7aJ0MoMOTSFXhmAHLNvyiGf
ZXPNuiT1yJCQPBlzYnDRnM0XaRb9urWcdmVpWrdpW94qNqEykqD+tnL2qFYOhPP3PyYcIUPs+qaI
Xu18NLZuHit+00yNVbqIToIe95fTQ+ucUWXFNnW2GQzVpjMruUqL5k/iWeHOqiD5mYiFUPrsYnQg
decMp2w4e4Y7HZHgeffqkGFy5hAqfBtq1u31nMqV5qJzdzG5rBHzHQgL5DrVxWCbTcmFuc9uneWC
raO6hd4WnkZBqW+OwDorlxRIg6SXKS1RwnhiU01FcZVFskq95p5tWHMFcldeWkxhNLnODm3Wo2d1
jylyaVwQFYtdo66XdiTGnZEpoZ2fwHDNWn/NyhXaH49t67qI1pvOFRwC1ScKj/RIN8/eMuafYfPR
13aUriuoAxfffc+jVqyCysx2Iif+P4LhgSbkboLp4SixdqswH4kCfqQovD2FAMGWpq36bjaWXlDY
66riUsDO7mB446VUEJEemgjj2aWh8CIznJGwzVa9wQ7bkSBI/GI/UrpokEkKth5p0X+QUrzXFLqk
m4IT0cjfaAR3df1cG/6nkGy/IJ50bIpSCCgBJJQIIooTv/nwUaaYtM2eduNZ+g6O1o8+dvYaa6oR
skrs+CQ/dxdNh7gCeQXK+mUcIbFE+ioUSGJaGC0WRUQHEMFjGCCnZsPAY9vCdKm1ZqvNctNq7baF
+eLAftEUBEZHkoWi2SePe97ZlnOzFDDGE+LTgSDjhe3d2FTER6yI/eyjTWVW9x7MGa60LQ6P757C
G2tO80IW50Z2UYurPjgq5xHaSkDMKlej6IxTtaqc+ln9I5OpJEmku3EqD20y3Go7uPMUGKewjYcS
Uk6jkDkxoAGSKLnSQtPJJvJ+Ju/Akf3TQdsBaY3xgwW4mqehB1n2cHmqDLTubG88WT20ZfgyyPvQ
Z5EDzQdimsO2HxkYzvXwWMP8ce1rY4EAUr+whglkwAYaYQSNfN1R0CB80M81FCH1e2moF6lBuJvg
Gq+BGyrtB0V5XPZwiAYFJCLkA2HUoCBF0Io0qEX5gO0HDbd6g7A0zZVCauVO8VHE8b4sWf9HYbGc
qnhHLs+K1mOPegD0q4IlzVCTHDRXsxmfchucElEo8S9eKfWfe+TtbWG8jU3zOsBhGrvNCJUJAeuT
hs0/vQmFbKpgN00wnDRYTrP3bgvxAvGTYXH+WEB8Qrzx3tjjWaO6jiFCRZChbAhRVVN+WpN+7U2T
0S8FC6YATyGlTGLsChhT2C2srRaar1iXTy4UqsTo9nn/kCs2FSUOBf3aw4AHE3FaVoZYO0X26EC1
ii6VQlzNsK40Bb3SFP5KK/Z0ZNky1FgvJwqRhaOJd0PSbtA/ajC0moAjpTIpD/WK5kE49aKB85cf
HGpKUTKDp9M72qEBmAsH+KAttFsPswsgybXuVKCGviCFZ93B9opgfFWwvpBC3Bjl8mRAASM0+dGb
8zvRxAc37TbspzZO55yHolVj4YtOuoc0Rc7qXNu1Xn2uBWRa2jAX/pirOXeMBl56zMnEd7CldFD9
2tYB1uxbB8EsKRZCAc2E2x4Sx765kM4aiGechJZ933wTMHi0IaL5kNESCGn8pXc2V+nRUUrk/H0S
1lmDqOZAVkvHRwlnrUZRgCfmEM5Prd5sJYN36ruFDZ2tUpQ2y7j6UNs00exjKG4+NLey40hDIE/t
tklyoraQ3W2zPL9KSGUhG/+wSL1lYE9vPaQ4dcossL01WfPWQJJzvehDJ7sYvhyBQ3/wXqx1uHM5
DtppKD91JIqTBtCxbx6xRUZpdvHRx+kigMpKu5Xne8+O70vodjSMbAqaH8KV7l1Fv6sXPiw80dbP
ISe4GUZe2bqPEmZeG+FAmU3vqYemhzT/y4euh5rmUAi2sYG+KqHvJWi13QE5Xb7VE6Jm1cGCFeKt
hNrXehRvkY3cmG1SHr0Sv1QoyJ9FQKKE+jfW4ckuCR7owQGOAxEKs8PbfoIVWCpooDH9mAoiKGr9
pVBYwRS+IGyyVSWM1xbuYK74g3AIR4qJonJeB/iEnNOWYdWfgcKvq+ytg2JY8JoEfvrQldEa3/bd
ZJfkUcA97OAfanAQc6d74IQRLkLNWGmQEn2IiRrkRDdFNphH28aqdzpkxYTGwoK0iPrmIYG8mNjG
NjSnU+dwaDMTdrrryMwfL25FtL5IaIlMwtGzeCf6ek0SFTMErTlq9rs4M2i8eCbVCMMxLGwKCzkR
+K8wkVVGxlUKOVKi/a0hScYKKUnDSxTJ6CwQVh1rqJOGh5XChkNZc3bNFZjS8c3lBKkyh1hZEa22
DUkWRVKI2hgd8qTwljWcS8llE+5ddZqkeah1a1Ma4nmuOKqnCq1qrG+A+WBxc8+tf19B0kwdFhtN
VbwhTtuIRNK0zdfZtlUAFAIm/Tb4DJ2sehO78sUfy/taQTsd6J1NbpPZpYCeyPGShcYeNdR2TOQg
DwycOJhO6AkjwrEayJWHD2rACSXueSb2sIizS97mexeaqAFRsFCTfCdf4nBeGymt0VivnPTJHsqn
wq2OE2zSDkbpxPIggVnqwy5NYJjaCmZaT6dKwU0HZO8LC5vTIld4Zgio00iinCr06mDelrSBtrtr
OZm4kFNN1pmMc3A2LS24qnXevsKQHUekXaN9c6zhKkXxGuUXDSZrApvVpPvTSRmYYLZK1Dmd9WoQ
tknMHmq6lNLA3dSQXpNIvuLkeawWEekb8BlX/ShOjB7PGM1528OLbRU3Fn6sB0eWAphKa0iRH5L0
5947CjirflahT3cRU4pCIWnbWLs33VUuyi9S8taJ9Xvg44XaUTjxqrCyHSDc6nS0YdD9NKY4FKR3
p3O5Nv3pJTWG+56/ruNCAZpzNPu1Bz83VCDdySRX1JlfZF0gbJ3XcDspcfqrqxC8pCDgCyE6KoHO
K6D0qter7sq33u2ffbN9z5vsjItkixd92ymKPKxfBf1FK2RyPZanYvrKoALH0IFbKMGBMGJUMQoc
bHV4qGmFbQUVDlB/qBqRfbO1ihR4eKKLApVHRQ+TONTEQwGj2DDbA3kugiwf8MUaHONWPswB2+vJ
WGSwcU2BtMccm136C0CONw2TbFzlSLsdQtA3hcIlS0Tz3BHi5t8wUFGa++4UGCCWfQVbpkF/SGy4
0MOFzpWCKSup2Kb7bN4Lv3hAj8bpCnqzVBhnUVZbJBBrB76zDueZRXu6GCE/TxCgU7ilY/cdEpzH
Cfw5U6BoK9NMDtlsOyiI9Khw0rUCS2sJa9SAuULnYWyUdPWY/v2V7WIXxi1nADC8lk1/KjmWD5lD
g56OrJ3j3jvYqBq0PNZPTJ2p6uBkDwCzhSJnl3gySsXSJir0J1N0baRvu0bxtjtF3p45f7oGlZED
lNtWdO5Wcbp9n1NdMyv2KC080bvwvH1F9u4U43vEfk4HsPBWfQsB3FcscKNpHsbSlGvU29HaARje
KXJ4E4WPdASfs2KK1w108a5nZK5440KRxy0PAaIZkciPsfUxcf1rYMApHwCWu4DLG1niCbO051ox
zRvg5jOQcxvYeeAQkOy0RP9bioQetbW9SxQdHSQhFFzToG4GnR6DUDcEclvXIBQkHRpUCxlecJao
BB8SOlAQFch1S9ruq6NZlD+0etjKokUg4bjb9c3R9A4VfNKuTAWDDxGG5woPLxv6Kc/ELU2mPoJJ
z9/WdcMzFE8bxuzteRFUwl/5cOaJ0bSeyuwPS4YPOZxhRy6RVz5Jhacv4NQXgpcQ44+uAPboTOmQ
MSE57p2vEPeu2uGwROTf4o1laJCSHosSJSyTj6jKeQfn3d4xCGVoRUXwOOGKyySv91ZWQ0fR9DUp
f9MdiCUFvOwIiWzQGAVJ8O4MlKdhjPBOayQxOIKec+RQslIkXKXbI5rsSZdwxhDOkJsfnTJ9yLrs
G3L5rsr8ZuO7PDw2ylzU3Gskx5/c87jcvSDzowMo52VmPWmJ/VxGWJRiR3to1JEsJWuR1lO5oQaG
5ozcOfxx7WIMXYYbBSZLiSo85WCTSHQXynafd9GKThU3mtLE4sCyHkejfI4QtNtXIoyPoiouVeGt
U4ND1unJ6GiC4Q319Ndsb10v34H9I0VHCyaqf3z+2Te5ROiEk0Vn+DyDTgh6cyyeq4HYJs2Z9p1p
E3FUf3KJO+mkKy0NnQ7XlkOzCBu8Gwa+AOuPgfrAvgIc/MzNZgXYqEafyomJHCGE/M2N/hqZfotU
RqjRYUUqBpllqPmsL+Wt4vlRiYJEDsYUCbjrSb4rcrHSI21rwzlj5Y1kO0XaZe5Hlg4InLfDKB4R
nr0FDbH2cbmYq3Rvu84ezfRTADAJUTfxxj5Sd46Y8+B1xoKF4c4kPigYxi/aKkXKwpGfYtMo0RMM
GQGVelq8GX6/9+ZhNejGbUjiL32AIDvVD2FifZpyOiUkXqwIH/mjj84u9YZnK6YpEWLNdOhJH7j6
+PKPVr5YvQ3Ulytv07rN0uadzEia8E0GdhuOxoh0L/5Y7KR0F3WaHByuikkAWygxtU8R6ocmqW5w
F5cMQRZRD9c48l9cpoWL2R2/o0jex0z9Bu/GDmVV68FG1ySBFLN8CMfs0cy7i0GGiJ5E92WXHZ02
qO6GVt8zYe7pEskVYF5dsN2H9a25ByyzrEJcuWc4/eW2wS4dQzRZ5JnGKJP8oeWdYJ7qPvsIqe9B
STn3Qzpsxx6BtT7ww4z96BK44qZvTtC+6rpzaTXZraM8e8BGnbrJ11R8hwkDjYK60W4ZpwvnKHLj
pPnu2rS0BbIfKNpTd5ZwgfhDph2C3g9My2CEJ4HPP+5WlZ5kS5hnDw2RxOiGP9DTcmbUZ+oYIo3h
RaqD8xQOeIERNB593UCJUlXfWB8OEztFOZtnu4zu41a8+b3/FCBKh9SFCaOMCZsZKEZks8YocvU0
Wy5y2T6HNStFkjPrJzTKl0T03tKX0c6dMyWbLr+zot4bY3HFKLCOjZatrI03uzWwqvtIiDUU10x7
SYoNdIFnR92QMjD89dHvp5r69J/u+6dP/+nbfr/jr58XN9t0slg95cpY4j7ESWkQScNTKGuizQMj
Lw7kWxSHgl0BK+b5ViS4ZuyMACpT3fx+9Peb/8V9I8sTqNKMRcQQpyTrheVhimZ3hSwgI7elqA4e
Opy/bn4/9YVo92J+knrXt2SameUBwy8/gPRMAh0jwJ5kRWczilWLvkQ9XHtEPaO47MWhygUElN8P
59a4QO0dN4EXc1L2gd0ffm+wkP7HRw0hqm6A4yzzoYdWkH2djsf7+zD/+jBVv+X382pq1cAOG2VF
sC4lnDyMBDeQ2zH8+83vfb+f/n5BeGHP6/6fX27URyIjNYLrxbAkxa3UmVlyZ1U8E07cstGMqwMb
tOrQ2uTn4eVBYZBG9YF1an34/ejvN7/35aRm7f3u06v6a6ANX1mGN9mVJIMEXnrnhYzjEMJ+zqxv
zvguJgoAtFjxgALV3qVkei5yhm8ZGsnea5hVmcN32noDXSo35CmR1l8SXWdM08r3CYOZOU1aDrLY
fCTRK02NYB96xaWPq+kg7YnIAZ2T69SfUzkS3eGIcYlw9210KjwCXATplgmxc170fsoOPU0ANo/y
jCQL9XPTT+u5RM4fEjuSpT+6qA/W6NkHvxsmJFTzzUuG9GDaQXuMSviaU/0pk6je9UWQ0lsvkmYo
zk1ddefWrn3OqO6RLQMMZSnWpdPvRd0H2LINfo2Jrl5LeTHLnJChkM0lNangUuVpzbmcsILm6Axt
sp/32qDfW4PRnHtHnowS1ciM/7wykf5Shy+ekB1nJx2VdFi01rk3LetMlgDvfms8BJp7ma3qR+Rp
vOZbujM2slVe2CcZx65ysl/jdvT2wrCCu9QMqIAwn2nju4HUcOlV5ndjtvmpKKnfSXw6dRElC/9P
vDFgWjDxrKY+499Icqb2m49hlHhjrbK4aM1cXOb4B3CAg+x4RnjNdDHp9XTdurwq5MNR4uotHus0
L4DVi/ysa49sl8aTM4dyFVUZKxXGbQWI2U1vYOenPxcnJOvixIx0H8bFzQxrwSirnu7cHcCgH4sR
wcyKbeHWPsBFcw6xD8CZmrgwUarmIMBrWgnmAOTaVLSbUT6dMYIvpsKHG6QeCbsnje0c5Y2hIxUO
hNdtfxXZJenkS7/KJVciPyML03zleqfvGNM9UoCsdfUislFCacJCJWcnx7+KCo6stHat9e99f335
9ysoKfHCdyVPzHGOgddbGfmL+Yvle1+dO9+VuNgWEAEeyM1hhCbPJK8dEi14Gkey58YPt7a+9S55
nPLwlMK2oI8+DqPxGLdhvmht4xlXdb3Q/OpdmCRwGDNT2Xq+DXPfHfPMWtmaDieZStFwiTtnAbPT
xLKus0NlxXdNQZ2X1JirSa2MLWI2BbaZWO+dZSn6F7s0dz28HJIdzQoPHS7hCIGsG1CnopK91WE2
LmFy2cvC69mgGP2jz7VKG737gYhghg3TtQb5wEDrQHtLCAMWYa91nodgOHlT+jZoNmUqjafuNlcj
RzpjyEO2Y7VNWTL668Aht2RIGhR6VnXJxalljUosZ++THSPT+IHcrRVJAlT5ApAiecctkQfVn6Gm
CBO5/t5VGHlE7q8HtIkrzTh6oJsWwWz9OPR2i9oAyuiE4y2IOfNPY8mkL2yWGAz2hnsNUI0Ctow3
mlmOxyGdveWY96+da93s+TarYI9IhtdOM7O7xEezkRG0Y5rpourRGccxDlftrJN5wYkQA9UMA6zu
tZegYvNqRgW7XZDq0pk/AuKnaFzlDeItSNWb45w54z/6bcF0WBRPE0YsbbLu6tpAOu24954R7auW
PE7jSkzcxJCcnUXpte8Fio+0dKfNJGj9uvG7qEp/jzpWu2ojoaRVx0pNN82jgSjUDavdTELXyqHP
QwOSXOZZt7Ef8zRkEwps805PqCgbc9+xCBsLo1s0LXGiZVEtDSAZC4smx4rhIVklItiKvN0oHk5l
eBRUcau40YniylP0+iNOHCuvv8nP+BRoMxcdu0odU81WJv4Dfp5xFzkmXtHCMY51+NFHhvnSOQxc
nOaQk0y/j7vRWmHHejG0c019VpUoUGxZf2W1wWm6P5RV9GMA01oIHbeyzK4+xVlv9nTGIVoxLTYw
chE3U9JAa1G6zCRX4KiZD6qUbCz9ODms7EwR46mXKL0lkGUsxM1H4rVM6lGKLwKHtgze1CL88hq3
OBKbg1SN5mcRulZ5GRknLMzJ2wmX9Dy63eImm+oJxdRnbyffSfcFgM7Z9OYUrNw53HHeta85TxbZ
IwuTRO/NSMfPPmB8IndpWmX+JJidte3mA2Ret6kZL7eujZW09sHJtePFiMZuXbssH+sAXWCqiAXO
RwS1ZuPQUfJyXyrk1W+BY3zX0Xxx49wkaEF662RslgUb+oWMfH09Dzrv7ZZZoWtSNjP0iKYqZKPZ
aTghAnsVWRVQ0sjueDzNuAJQ5C3csL4HbpuuNRPrK24jcy3FtPY1+Fo9UdVaNj9qc0K8CZY+UvLO
TtnG21A3HiKHmtkkLGOJtqdfCqIGMJxRv2XF96ilw6JJJtphzmyMdN1T4iDRKXFyeDY2gwrlm08g
u9NIm90Z2i8n8tbClO8dOZ5bt5L3jGX9neUZl5illHSiW6ZCPS02FYA6wxs76x2TIe8cCgzSTVvp
+wRaBalzXb7zCclYew6JcWWGx6sZh4NldT9uPT/nIID52e4BOPxdF0zJc9ZdIrv5Csf+sUZ7QKFG
DN6gB2sZ6NsuCa5MWYhvCmumz/jAONvYYAYJGQtC41Nq47DIDdUt1O53yQR4QVE6rEeVREoiqa6i
SXsVUpqSVoqznj+B/FK7sL1F3CrTcMZ4QoWcxirutC72KX/ZUrZ4iCYViaqF30VDRCrnPIvwMHyh
MdfdTaqiVNOIUNXI070T/IWVoQJXdRW9WqoQVsCrE6tigll10eBxU2GtrYptFSrAlYQxShjyPhi5
wk84M33Jto4KfdVV/GtNDiyuHe1gq2jYBnX+qv/Ni81VdKxQIbKpSplNVbDsUL7AOIOO+3uPuplV
DK0ZPVoqlrbQCaglWyM7urLmUhVWBNh2JNn+9Smak620ibkl8MPe0GSzXFTFH6G4owrF/f3IZYi8
w8qwnlTEbvybovv74SwZOOcqZNdSabszsbu/9//eEOsDcYJ0Xj5rdzp5vYkK7m1UhG+kPopJ9XVb
4n0n5qm8BYu9rqJ/KxUCHKs44OI3Gbh1CQk2BXHBpgoOFipCWJAlPKlQ4UjFC3NyP0YqcJgX6K5S
OcTkgBNGrGKJI/KJf+9KVWQxypJiWbcqx3hoiDSuyTbGkePvPNKOTZV9/HvTqyjksSIUWZCOjA0O
rJtEtB+o6ORBhShnjEFWmQpWDntiHElaDnnF0QMSvuypGGZCSgagLkQzY14pj2hLyOdWwc2kG3wa
IXGNBZnOHdnOnQp5/jf2zmM5ciTN1q8y1nuUQTgc8EVvQiAEtRYbGJNJQms41NPfD6zpW9Vj99rY
7GcTls0sdjKCgOMX53ynXnHPYgU/ZysCGrmjudMrFrpYAdGuiRIvWaHRzoqPJvznk7a1DApUpBcj
7QmYGBYXabsGjAKgZr7NemqFUjNbqC96ONX5WNsH64ddjSuyuRh+gNbrp4xjDar1iruu4F73KwBb
r7iU0sU7aK14bO+HlP3zRQ96NpcUQ/AEoDbW5Xbvr5BtD9p2tmK3xc8/mDBxA8hdrWjuYf0QoomF
gYbb3awA7xaS98/Pnq5w758/EYrg7fSK/u5ggOPTTu7agTvNaj/tFROu2PnmKzi8giDeryhxE6Z4
LICLNytm3Fj0TV/wAyQ4p2xW8Dss95d12fkb3JFwauGVNyu4vPtBmEeUczNUcz7oAON3fsVau975
gM/RCUUGIHTPZ5okp2hnhdGKyYcyGLGHT1ozCcSduA9Har1ZNdA45bsDaz1doeuG2QUEWOIfXIHs
9opm92C0/2j8/9cO8d/ZIaTwSS78/9shLr7KXn9m8z/+gz9AADr9/uc/rD+/6V9+COsPHAiW7SpP
8ozBffAvN4T6w/U4RcghxkwrSCP+yw2h/rAEyAlkZI7k6W0ShvYvd4T8QyhfOcq1yAE1LVf+T+wR
P+l/f4tpFBgVLAntQzmOwjf/X2MaHenELUOW6Dyi2iqhnG5Q/sJSkpNxqmqyr1R0dvEXn3NPPBY1
GK/FL2OM8neJkdPyjNOp7NnKqjZldOiFYL6A/u1BMiwbObbxRjiAx/q6wDgx+eBX04fMAPtIgEq+
M2W/y0MThZRK8Co24xdR2YmlF+wn//dXcvvn2/mPUhe3VVL23T//QdbhGlb27++TT4qYVtOWtrDM
H5PI30wgU+fObmb78hS2yKfAvICyy4pjiI+aCZpqz0yMaM1UxALGMFtKH74WVT6YxYZnIZLMI+rO
5zJ0zotrQmtrXXwkWYonlgMtxlrZsoI7a2U9yd7r4BNUD6Vh/hJxIW5/XvIC24BUk7kPFcBVGSFj
Hk9o0IPcI2GVtoF4WjkQ6jQv2chwosJnYehjsgACmb0JP2RojxeK4CJ+dvGROTUAnWxWnADto2/E
1pkYG+uM9qA5F2gZzNI8/7x0/WhC66i802Lc/fVl5dHALAXa9bTHBsJm6ugk9nL+eYlpVRn6KWcL
Zq05/7wQR8TQJQzv4CpbQUiqDBZsqHUBq583QESe/TVUFOmziNAqtX1/ZuD9WpmJ2iNR7c9EmBBS
ozyghdI0z7URReCe1HVSZdTpkyZRydEAuyKs05+UXfO+r+7ybCIXc4z9ICnye5kP4bmuivAspIO8
M2OhRYQLFP7eVH97+fmaUXu4amYPBWgZHxKnu53W/6rj8uuikafsFBs7miamThBygVPOqHTYAJe4
feeITAXGnlqJMwoC9/zzp5l04nP3khnNEPQWhGbJlDpY+cBd3hzraPFpSMeY8ayah3PH7bAbDZLF
fAY68CcWRRo4BuRMW3t0PXwiFtlos2PdmT1fWkw7oLTRl0p6gCDigfpjfakB7m1+HsPDWnbpinoq
q/Xzz5d+Xhim48sugIgr17lb2Hjgt1jLuZ+X2v+2qgKmQ8lyJhLvKCuHU0XuistF1ZiTt4PRTWRj
vbQ7MbrIIMBt2O0CNFZpHCHORVu1l3nXV1uZ2Iy23zAKZHs8HiXEZ92dDZO3UScWMSEsF9kL0U2P
Mj31NYjcPLGrTV1u3XJJz+1wMa7Q/chbkm01QCd0O/WsJF6Pn0qnw7DUF4s8dWkfX1ATglVUyWOU
orHM3Vxvp1tdQFdrkwx2GbivRjFFmhr/aCt2bdwbR+oFdFWgrNjD4P2izjbULpvQpBg9TnvWG1tt
ENJstPN4KsN3LbQVLKFPQ05W7EHTxJ+dlntoMhnWsD4FsopOw6hlda7XHiZG70Jo2Avf7534ddln
NilI1l097eMmn449tVkfu5DQFbdoQVu8MRmDne0mgGsiAjD3mNY7hIcAxu26x/fef7AHMNhuH3FQ
Wido3ttSe8OFHuP8ECesjep5uHDpCAaBJm0snwDMA3Cme6cXYsMgQexDy9670ag2Mq/fnDFGvsjQ
nqqoO4RRDKjOwLQU8RFxFauD7ViceFZTPpe9LIIpYyE/RJ8VYuRzs77k6p6DYz5l7oIBIK9AM64H
JQ/M5iiKYR82bnNYpuKu86BSFGbWboTQ0b4oEUWBPu+IBNn21TxsM79ut2xxXVT+gxE4dc4I0pnP
7CqhfUZPMd6R85SVF7LPvlW0AmuJV8hCY5/Zw1damRh2SYkFLUVs5BgHwBZeY48BlgWUyQQVQtRQ
Rdg7M6sZl6nvk/P10xD4CaHhdio/+o4BJ9D+4cyUysankz2OEeTGxnkq7fy8zL5x6HVzXemm2xZ+
+DV7DyIq38Oew5em+ucyn3OyNpK2W1eg76Vpyn2TR8s5AgrMDIRKjSQE9m2tfIXnz0+JLiT1RM/1
QPU6dHm4IgqrM0ZCmwI/iDr7GTNPe+ScuPec584C9Axohk1wBaCFC+J+QDRk2yy4FntutvwwqIeJ
0+xtjRzRLMFM62MaA9tTLHF2S4MU0IrxhtGg7tLSJNYOzzi/nNHN3GNSN2zKXb3PDUcC9F9sRLf2
sfHa/iQ0l1fp3OeTmHalNK+K2HkTB5Wm0EaT+ktCuhE+mq+oS1F8TM1JWaV7Jd0ab45utl2vmWT4
Q7Op+Q5n7r1ryzFwKyZ5vwuzZUF73zJQZ2Lh2FYdsK/xNmFmNwdzVr+mtAoSIwvvmC1jzYzA2qIo
vqm9CJY4+S90rUEK0MBdt0GsPGC82OWxBSLa1/MxLQpA3iq8Ae2TYZZrXmygphtXMRXFjYHjkPIF
axV6ZhS/TuTMG4Lt6n1hpGw78mE5ZYY8pszVYmfE4cZCCVK2to7ExKzmBHLFG9TnLpmBzhrySzu7
X0gbRzWSHzCD0uEqtv65asat0iIYloIfYzaemErNm6WERCVh3+QqlddVYZ9tdPxgdJCzf4YhS1dO
FneLjnjnSv57q0c66g1oq70G0i1rdJDRdrf1Vo2UB1htbMq3xKQyG+8nbmasmhik6DRvR2k3D6j9
r4SnIbzkatv6ot23jsFkIioCp2faZcviidxJ3EovUimqPUxSmwTX7H5oW9DrMybt7Bwvg7kps+hq
qUGOe1bBfa7vTLPND0RfEAA0vLtMhJMc8XYkMuTwwMn2lsjwkPVWvsVyc6iAhHeJhuZHlhTzh5S9
fC8ZiEHDFSi/UO0Q8tpQsRFXc8O8h5nZeDNG/ltTdu2uI49wj8aRrXoAQuE1V3UPMMxowVA44sDE
bqFh8l5TW0X7EBrUJi6kdUsmrH1boCMXVfgaJ4V/qOvxsRlT+EuD+M5Z9lVz0l1mvhmkioqMmkbv
5oowAJQe864DHXtKQT3sum8j68WFLgGe9+Gh9118XZoMs7JoyE0X1UfVYVMYe7rxRKYofyt2tW62
Zt/mHegtAmw2IKvPeBH6S081PEIehV3YR1kXl8TmXvk2HwwcPbVdupM/WkdrUuO2M6PxfV7VR/78
7FcIUict9j2qnFZ2XKfuAlqz9hBpVGdL5b87HxMyC51X4aLVrLNig1jkqgfTTdZDV+6XxGeFmoFk
VVgTPzz2ufXGY5JZ2eJc2qhH2qwhawJVS81+FKkMYEna4k3BwG9j1G1xRfJv0+vXqi1++TCEgNPj
Re1+80t/YEKP5hGBj8qLW2GQNZAXJSua1NwOShBVbD2RCUmdF6XHPLcQnZYA1dT8axlAFlpZfChd
J2iIC5WRuPMW+2YpPeuImcFigmYw80JAHYXlsVqc/aAnRiAhU5WV4rhl+/rFIhGqgrxb4MntdGlf
GT5bCtSoQdUz9uqhwNuhfp+IYrDj7HXO643hpR+yX4NshXMajD4AuoZ6QyLkhz1za1U4jNjKuLvc
1+CDalMfQuNUapwGVWIj72mRmXi5zkgcqV76GUWCRv5G1jwj3vaAP45to26ebHt6nibvFZjaA+Bi
e6P64VcvDQJEl6I9qumZjefBm4R/dGbIunilwPkRkYzUx2tPveYOTpySwDA02U6HB4Kl0bIZhQtT
PbYSbqc+cGdgV6M1mTtYjNdDHR0jfstApsl6QkmyixoFBwaIqkt2h7NgE2jqa88R+zCy4V2zdyW1
LbkUZRSDCbPLCwvIMCT+r0p/jJ39xPPm4KhC7qSrv2sbWtkycb0mI1NCwBcnas5vT+djEBUllBgC
IQ2prhTbBCO7Wyiz7zvKscpp5a5MlnvLTu7Ttgg30mTXELufS/kGGbDYJSFl0GBLrsPxMnLr+xg1
upGbT0W4xqn4TOp+OB51+tKYwBsl3FUZ+cuJMFLUjUCVQV+1gTYX5IC4gWIk2oO1XPDcr+/YAFsg
s6JsxYs5v0Yru2+lYx5YtdHJuWQAg7IL3Eze2r0AFDg2nMMNErCY+slckPU0EaGHZXNcpNLB6GEA
WBrUcayTMQq6ld6EVkpgxIhBNU5OdtagPGHHAewWobWzYroT4ofloJjQRCkftUkhGfnpU5NXBL+M
kJCs2zGjHm95z24LRFeU3rVqMWBj7r9gzPh7wRgfRmtXhZcQECQSJJnEB69jmxrRciM33Tm4uvZ1
3L16VXQzYawOYe40BUVMG/Omp0IEZsVZ2JuYHlWu3oVT21dE/gKbYvJXYZXM85tyap7tgnibwQV/
TRIMJzmjAZ6YX9o4kk/NiB9q0EEjRy5rsJXKRJ1cKuM+Dk0WIs3sHwzVFsHi5fW2bcVj1qwfKWeh
BCDehfWMl7mHxdqpDStmvTVKeVMZTrKdcmpi3bXXvs5hcmm0SHZif0QlKzDHsm9wf1G2ZeybDPcJ
DPWV2fqf0KfuvLT2tpIMmT2LeVi22Wdqee4OT9KbK9gYmMQ3UVjB9rem6gzJPjNbVHRLedR5ia8g
2jaogja5ILSY3mxjRGK45nBcIirHCBSJn/TXeck6C7M13MJvPSdvyFbGTWRbz6plBjJ3Zx2Pn3VP
bKYxH5UjsNOOLn47VJ77Pk2qi3BcixI4FZtszD8BKl1ieSDXk2UcTjbA2hV+HX3SI7gnZYCgVRx/
KwjI0+nJqr7HvJsfDYOaA/gGu7qTE0HnY73BTi6vPklPg4Uv51tDmpjSTNjtndHBfkZwbpEURYQy
+dec77O2k10dLugHNR6+VSkL0RWinE3uSWwOK1oYHSdDq2nrZ5TweNQIOnFRKmRLdugRihyGaUL4
q1rgC9FT6eDbSlW17wAK1GX95Uj9ZdOLiKK192YgvPmdrFSTLZHHTT++swDGsmhtBgMsXDrwM+Q4
bpxqpXXKd48K3hwdHmGTZ25VaLxCDjx2gsYh90rgB80D/8eUTeSh7zs/eyVwZ19nHda3qZ0wo1Lk
9VUW42ZE6FH1b0k+lqciAkk5G/ae2xiNC2eVGV3KDNFdCSeYoii61vRy23Ss9abMWcXFaMnSVKIT
dUB1NLi34NVsjIHmEkwWKv0IvDEU252r6mFjSz/dVRM61GWpH+GDpYEs7H0M9QtIj6YGDBcAlMs1
gRHEQ7LqJeE3Luss6N03JohcrlOy7ee63mgKkpkwj9iMXyvgRYSRV6RMNj50gk1eQzPvAB1RMXA7
UBZogiJWXVvhcfuvH2RW2y/+JdBCPgyPbYbDFsK1gUmZGWnbLuvAntEjEgT7nTgntngZjrSxqlms
gmpDj/qdxxmb+gDX2pfBLKCZ2E2kjh3uYuHeuqYiTmZYF4ruIjd2YZ6o7Z/Tyjv4bvikHDnvJ+U/
lhSRW6cl/Dmuwjuj4UEGRnjr0hYRRZbfNIv/OzQSc7vcI6MDc2bB36goN8ZSbs0UjQBT8hCudrls
SbdSG9Y6Njy0jsEjD8fPxEJLQGSNR0ogTvMus+nl4T1F0zQdEeUhPMazTxGJY6gLQ2y3YmbuBkUZ
Lcu4mZjPB4t2mK+nDrGxbhxhQ8Zv7BTs9WT9S9m8YSNOmL1zR0ZDV+B4SS/iUJOQE8aMT2weSFhI
IoEe3YK6qprLejQ+xxHUFVkaSQwqufaOVT8QpQA9YL7iDGFB+OBaytyYSfE4Rze1FPupAJAbDor/
DKKYDq/bKWRgNwYhMrN30ODOEEAJG78pLWIDJXUK88sn2m8bNouzDdnmNBlZN53h0IdctMjz59Ub
RJX/NFnluYOTsvF5UPLUEwhu+N21kZPveg5RrO4ET9EJ5A36fb8CSD2G39RVwzXaG1wzYXRkHZtB
f1G7xkDS1nbI3omKFVTzeTVMwL+WJ6eZHsIuwUYrCLuQ8Vct0Auj8Mf54t67efMsYnGXQop09XPl
Ikg3gVUUQBqoKbwpvxBe9tA73C0DVT9qvvsC33DoVeh4gdSFkXeh0CS0bFFL1FUg+N9CuhtDJ4yq
pgu3NLZJ3H8hR6JrMdFhOMVJV/qojP7GXO81p/pq2vKl8ugllomOa+g/F4IZNylWCFQg8rbXXQ0h
rX9sS/sptB4MiQpTVAYW7/nKj/yEa1EDQqsBzGFK48nbTp/ZUuMP8CIslugWW+NjMsx+46EE4s4A
FOz62xHU8kZ30WsjwQjrxKOJRrHbD8kt2zaZym97IBWuQhZdW9EH7v1bdDTECdU3shTfhlE8VOt7
Nsb+SVbprtAc5L6ZIMdHPI0jgyOaFRSfSXVuSv/KVrCE4jEYBEBzMZ1yPsVrEIZTlNgnJyXXmTKV
cGE/DNpSWQEMiWhLHxzkdTKS5c7gjPk+HQg2KqTlSMS6OWGEmPrLeaaSbEbIQojl7ARzRpz1xiky
1ENCr+A0Jk/p9NkIrWWV3pJ+seDAaNAMyGLWp6mFEVaDx4/MzLyJUKUMXiE3oah2qIuhoybzdiK7
ysspmf0s4i4tWv5e90BcFuutmnFUDDVRERneM/LP4mNCqgfJwoTTyaXcUGIzwlzGzwLvMOrsbPV4
lkwk6c1l4beMCFKqV5Oe7noUzXMWWHVCyE9v2YGZiGffpaIxBvDQU51fNxlAAsdYfuX1hMaRy2iT
DKXAcpczxhhgXiQNnIsle8GO4e+M7r4JUXDJIs4fJvPMQUQwTYcyYZ0+HZuqeq/64kmRtRbEc/Vb
UOtuSaaXmIdrIshxniXYL4bp0o/b34Q6qq1IhHWo5glni5N5VyFFPrXW8jEVikCVNEdfsXAhNNCY
i0UsFwqaK47S9KpGMtC3rMrtmWcIJyjCzRvs8bQYgLg2ngPvr6plss8dgEThYs3H9phDe75Olp5Z
mgVdXZNH6kNQQZF+ZeusPlj5txNXxQ6dk9jmM4PKntKS900MUEfCnK6nlHqacbNaBMyp6tE2dbhb
BNhly0AcXQzp7WyokA5kehxZ2u4qCwE703GCvsGucMZhQiv5vnokKq7ExbRIEq+nlJimwncflF3E
F0mEgSFNzzUmnAuqZI6vWYsDyolfSTH9rhnLIHwgB67Ob0kXStmOstutQ9M9eFKO+zD1frUk5XWe
Hz6XEECJBP01Mfu5aKoFkBBG2WAaDewdLQ9HeyBtKYQe6+NTIRQ33Up74hSsEBplc7gZ7AkaA/Oi
y84vvtLZzfehw1TK9ukIyGYk3azO78jBEFcS+4lgfB1k8BcOvJVjPwGUhB+SbCaAxsnQjIgt4+ew
NJIz2J6PPm2ay7b0qXsjch3E5GLRJbHFMUzzJh7n0zytw0rYhiY4lJ5YEBOGzyZvqeKcdMAFOTs3
SeOVRBmlirsWhoH2Gsr9mKyW0dbQ9MV8P1c3xhBX29Ss9V1SmnuztU88JnAOmqcYgcGpbL9x8YyX
/PJ+j01aH9JqYZmhDHZ2xqVnDvjF/VeHncihyyjxPaNZrnTnPo02QitVX5MKsRM0zoFCR2ayTiii
bEDlx6rJj7ualIKWO/Sm8UliADjG+Y1rh9FsFzg+VpvObH57er6P5vS+nuOrfpGvJk+PTGg4Q5N7
aEZ+ox49qOoncAzJV8N+/q62wZRSJ5xD/xs6JTnoKdLEOmkogBv4CYjmCdGq9jPecqA68Cqr6JbR
0XjgKNy4Ru8/4KcMA3fxH/HCghEBAX3XjckX2QxQrF1jp2Ye8WNWPY8JiREVtyQ+mI8SUDKuADRe
yTi5+8RUr1hKHi0Y4DfhVHebHNu8duboFTYiHUom7hZAoyxZ4oElmC02YZK81GwJgmh+iYChEUYd
4lHx3rTl3HdpvItxc1HbzeF+1K5zRQWhfWrDqPRmglKbu9QxR3qgYn1ODEfbF/MJrJqHhYTxZUrK
gD/CAAu7s4f0Zt/acwzFLb6axvnoupG/9+uu2SbVku1zL/R3VgEYLHMDvDwRvr/xeiT2p8Bn7p4N
QXJVGqKLZc4YbmzPu6yvoMKJ+44gK+UxApdrNxln0w55htiCsvS3Rdx9CYOfM07JSxkwkkoT/bPF
NHTwl8+iw0ik/fjoEDJTquZVjA422pD5SiGDyshczsQuPgotb90VcUx9h4fDSiWLPIv8AlDOFNgZ
hAmSGSoM0u28KczwO6wQZXrs7CwtZuZ12XW4FNA4CQlOkyjwpPqYatthO1MRmlfpXRol6clrv/IR
4gUy0YwGTCFeNYR3/YP0hcVmNuV9ltHgIRbj9kyHG5LO36MJQRi+SezG/ktTDB8VmZyXGdvunUrZ
duJwDBw+rQFNMXsPTM1GTz7piiPJaJv3TRce/FhCFiKReHCQINRuRTT4QPU3iunRc9+zeLlOCpEH
rN/02XJFseFRYmdlE3grn94xXQnvi7W003WBMWF365e63OV19aCN5LnW41GtMcUMFhGME7VCxGNP
ius6t18QWOZdLIIsZF0vpzLbvVWMql/iQfDdnd635qD2CWKda7hR40Xfi13alhrAgORJP4JryarL
whq73ZKAG4lRxO7sZLwHtyFPGZkH2bJfsw7lCBU85CIJejPWHFSGfTen+FZn9ZTlojtOSYtsy4zN
jTFXB8QMbG7M5JOyYdn1flJtbQ+MMxLzXcK4GSwHFQiyXlo4r7jPjJHi3lXNdiS7iLU+Gry2yn6T
8GThQzDu+7xH50MZd+sRibH3B4thY+rSmN4thUCrn8ARQnF27xY8DVQCjoqGkEMbRjLIirPw7E+S
j7LdNMEoC207eiHSr9XfIbX53WKX6rozwN87IXBvRA9zhtJW25rL7a7ypgdnmJtjHzKWGyOnIxXZ
AhY15/skM246DYmZiv/SwF16PeR9fNXU2VE25c4UY/PcShJiotw+jKV1U+bZobW9SyDfjLfVVxZ/
jF52Kkzuplo0DjR/ExyFOEYjNaBGR0iSZYm0CFA/cPrCO1ixu8diCumPoJ2dEB1Bibj/9Uu61N9l
qymRkdfmrfOm3Kr87RBk5SJyntvqKo291WWgDxhmm0OLVjyukd8thbWrUTMHi+vRFIWU3uO84ZMC
OMdxUaCg2RqLKXdD5TORhsKXj+N9FXL89BNBCSBgIJ2jk0ic6Jc3pysiGEJcnS7kMXSM4WdFcO88
XLoyioN0Ki61Bnjs0ziw3sCGPkfGKa/JSsQPf9BgCC719NqWXXcyqY0A+CT7ScakWBZVBMmAuV5d
6WhXC7+/GAcjpiUlN9KbjXdGxuI8FsudHLMZ5ejyi2rDwIj5kWtCSPtx3QqVZJaYsIPou0cc1IIA
ObA0YraKO2etb2SPngOG/74mEOlaMi4PZx546eDkN2vsAjOG/kA4rZ3hsdf1Z9r21d5rcTmmIb7s
hPbDCpdoq3z77HXiNAo2wfzzXVCX+X3SAR3AKHyjyYylNebXmTbLL9aVVx7Q0K/FI0na2vEwi7BZ
8C4ocDpQ2/GlSehA7brer7RDBKD97CTNKgLpoXn2YYujZbT2KRx5k1HRFU8NcnOX/kbCjzEWnI4c
WdhX+DdtzorO9HHhk4tV2Lq6tZEUb7wEfyZW2uQ4hPWRrTtLY5updjlhOVHcuYZVvqm0vHErkgw6
EAQp8Xf5ZGUPnnleSOO9/HmBwVJcutBjNkyN8aNwLXRoOChiO7aSWb4TiglBmaT6DObL3KChTtgc
+dXF4qH3z70h8Gr5nuCYQE29OLfKhBaVsldENcAmooMy3E/ua9SXFwpQKyTT6KZ00+KlgAvW9izf
S0kmNtB7dCTrptNiX2UP0n7K+rMz37SsCM/Kp+CalZ9xMhNAxdCkvIDZvVFJ8+iQS7HvamXsmNQR
UHI2OoZehAoeGleSUTZUxIGD+0B94qEhzqbbzF62zoQk2SWYVPqkH2adESzKGfcNZSBF3NeEIecI
f3Qzaj3AbWR7IGvEhL50qz2G2XAfr/laK9wGCe4FupTloErofPaQXkeGf5+ZBVPrZTAok4GHmr1g
+CV71D3TMAbA+DobhFZXk36lpX1S8Jeuf15MxLBkaO6JcU5OAiUoQ//YPNQTxywzOYEuLG1fcBps
cICVB3Ol2jfEZ2ngvAQqdM7tlGv7Mka6nTmMXJ0hpj8N+xFYwHJaXEddOgWtAOz322jAvj3JM56J
6HXq2YDMCPPL0g4s9ARztFz0aY7h0nUv7TiJYA+SG4n+98N3RbMv8jpjtxPNu3BW9s4e05eKxeac
Z+a+GezLaeJgqvD7Gc+pQLtRGwW07aUZj0nHw912Qm6yZYgBxpFn0NUh2ZhU3phF8e1Dj793cPBv
LdIdI515DxibPn1SSGzxXDuUtbWxNct63MxSF5dp75812Aj8V+qQyILso8S7heK2RnQ1e4X9Yms0
hM+4hIc4WfIbwgvadJw3+9prxd5NcBvoAlxbvIBOWLiaKtv9lRcKoU2RMsVEfmYa3mXXIkUpAfP7
mXwrialokehdETgWPaQsHtOSZJRUcDLmT5h/xmvEX3YK7sKNbtiE0NGV/onen6cMBz9r2H1L0hUG
i3VYWM1B5UHR64r0WNv80nEooVceVjIWCZZbjZzenmSANvlWsyBjfEcm4KFrkAeWhJ7yFLtuRwlM
gTTfaLGDkGHhRptDvGtjZih1j2mAcXdOuBj0Wi8PbD3xkwqmb8V8Yg3IsprywGCzC9TvPkoIIVJJ
Io4mNC9MOOWb9B+J38EdOmSXVe6yrymZbjBXV+nJdcrivchtum1mQKqf72n5w1Ofso2xFAKHNrS3
ddi2955v0it1J6YtiHRTHN2T7SKHV4ziWUfQI2vqW5NsvDhXmzS/q7qSTmmKzzFyvoMSDhPusRvY
gtL0SvR+8KMWaWFCSs15Z+X9m8x8BPyEaoU6MW4aF5tL6HLuLgVjM9OHOSTq+HGQo7f16+WOpKFk
7zghKsxqMDba7SjdFnVBmDTcYUbeU01qY9KL34qIXjQB5XEYK+tQivaMWG0+p6joM3KpAxr4+YzR
eOYc4kWYej73MiZABzFzR/gbC1Nr6naQ/dFgrC8/agykCQNkAnNiCR2jMWqdtGAKhUrpTMfBwiep
KFhj+inUYWXfkMAtG/ZC/NXP3/+8dPCNgt7wn/jRWflCCcRrPJWMPq3uNl7/18+XIsbRzUD+ebpK
2xKBcCiHky/yhSUVZwaD+KwPqDpXpyj4oLg7L+sLmkIEIKlr0ofBpMAbPpyZcOs/X57znvcLG9c8
l0b66BE0HqSDXP78klLW+L9o+T+1z/+dlprOX/5NuLv76D/+UzV9/VF8/fMfx4/xI0n+TUn957f8
p5KaxuUPH4q7azvC8f4SUiOD/sMWUiCI9oXrmc5fQmrb/gMdG7BN1/QEcBf/LyG15f+hTOWiL2HO
ZfE31v9ESG05UPL/pjBGk+3w9FAovKXp+0L4/wUzb0oFAMON7AezTo1jPhP0zU0/b7jDrjJq+Je8
ZDhJHOaF1Wvx5KPShI7VzuesIJaPXfVzx4AIeUM5Av4xrZ25iOnck7UM89q4MMFPs/G2OD953m6n
nga27vvTqFHxlY0b3Y++UV46WfcIli4w++TIksVA94uBxgzzEb2RtSV2Aue1DRSJ4AjjGA4IsqKx
O87WJN99jKK4OTxmA2rNa/RH55j0AH/mcvSODpO4vYIhfLtMlA+mJNqtiicGWb6+a/CkbBcTHJ0e
oSD0Xepf9WgBl04+IfjZ2ap7aKrpKGRIiC0C8IsIItmk0SKmznJEdk2CMomwq3vDEhxHXBjt1kxC
tD0tga+hhyApFivDZhg/eZjRAdZkf6e1hssw6sNoyF+9O7/ghGmvx8i7s0Vbg6Zf/SkE7o5NVtzN
pPKA8POQD6RKEEKVuPcjAifReP1L57PwoD/YyEyhhnSksTEF5P0EAiyQ+F02ZjCDCRPbA3grj+Qt
cUqMmso4uiomYtxSJplWLsW5qqbvn5CwURuv7LZuu8pe7gtiqMHzd9FDmbRB77FmjBtRXw0tQTl2
nYsTgr1vIHDjRRKbn2mv5HXr5eAeJoK8I7MnC4806AbQwbbu4/JQV16DEZF9zd/uuf+HWF7+u1T+
50KW0ve4OUxT+ZbP3fT3vARmyAIrcycfygZ7tBnqo+to+sEpn/H2DrDVrbrf8+8C5UjfMTnu3JpZ
p58L6COx3d0M6Bd3BqS0nRyrw5gN1p1H3ACSrsG5RUQjVfRoVTUY69mPmNAOd0lmDoclTuc9wZIB
CK3kMGrrOrey+lQLl1V4X5wnuDHR2LBhbBcEf42X7BzSnS55IrDAKfcmhHIEdt0hBuy2lzn7Vkna
lldnH96wdC8dRka1eM9Drt17Oob9sIzvKGQRXXZcqipCfAK17Sa1ZmZW/v9h77yWI9ey7fpF6IA3
eoRLpGUa+hcEXcF7n1+vAbZ0+/SR1Aq9Kzoim1WnmEzCbOy11pxjIhVEE4Wmc5LRs1aNXSogAHGP
Wbf/fMBlkVXw35cOVVyb7eRhiCJGEHVNsPiLOaE2dQKLxbq8GU024OLsjV0PjQeXsHJUorUu0ggQ
oADJDzMdrX26COe5Ht97URBIB64JgF2UyK6H9ksbKOSNfCwDCpL2QF4ONFD5yJw09VMEtEhpeIka
YCpSBGKyqydpl86T5rQhMowhVc5SWm2HuINgOn+SZprt8np86TLBxGCcnBs2OIwt8cffzeK5JaZ1
Qnz+RKNM2nOUyoMgKxtziNAPtxNqy2Y+a7TYI3WWN0DR4FbWPFGzcmJgtQ6G7kb9NondIc8Jsy2G
O34u89AR2oUor+29Bjq1M5o1ksfOXCFWOwv1bSDele9SHw5TK0uBweK2QP/eFKPUOGSiVs9LNB3U
UHG1QjS8XhV6Fx8a5exc+3QaEXGmQNzVqLKIri6cYRIzN4lJk8WkgWxblrY8h065eKdvumgWrTeA
Trg1isRwpLGC5L/mOHep9WqskEni7YgPDw+1+kTHMrlp6rjFgY/lBX2Cg4BkE1fxtTcFE4wwgGlh
oqslDpEYFNawIZ4CuE8J+p+GAH4E4TTGHXaE9K7tax0/SXl/gPTU+GJH73SZ6dznHUM6KzazgAh0
uJSxUXA1L3vx3sqOnAyrMrwJmjxTT/QwaHpOeyE2eZKM3NIMQpZ9g3EV6Q9DEh0T2hQNW5X4kNAy
J2dkN+c3hmDuyIxK0L4ghrhrqnYzzYF2GvvCZYlIUNCKDTf6d09Yhd3K6+5ThqgFWuSLAMEuKPJW
3uG6y/tePHJd0fBFMUfQ1YHtmBszZkBGGm5Rw5bHiba3vyDmpg8Ox7G7Zw/zclFiihf2wSV1oLaZ
EevQYtLqjW4Z9fH3xaC+rRtcKQu/GV3vrA7KglmfpfWwyMPFvU/mO40KCJ9Du8750E+aMibIkgHW
gi5egKNsl5M8B6moWM6YRtlO6TRnkiNlQz5y5y53g8dTFh3o2vLANuszHKYvgkCm4D8vA9LfvVii
aMp4sESgp4qlyLKl/PsyIEcjemDgTleiBmgCxhLCihIlmWWkZGtqVMGW2tLfNEEQTabbGgNKPCoO
wWCkXMFwEIG2QEhH43MvV8lOOT5HmNkdicc72v75+x6JGkPaHXqjehjmQ4c4KdcatrqCvhFaoBtA
jvqd0A/s5pX+1Jj162yBF0T1N2wnuNQbIVpIOO0X+WBFeeLpxiZ+EHskNHLU0hEk4ZG4EmIWu673
ClkC+oZKk9TCYR9Hg2nHsgQDqg5HJO2o/WCPo8gqDw0eDp8qHO5SHPL+c5J6mii7pG+SoPJJFGcU
FKJa7NtOdYdqzgNQHDtiMleYFGs/WPvEwWeHhpUfb2s9Ip+FG+ug1MB2exEneTrQP6/0nBRZwShc
gCGF35OwA4BC0PbNIj6PRfw+1smnTnDHRoaNYYl6RIAbLPIxkmA4kDHWGehGmSv7TCMwsKua7FhJ
Oe3a7u6kdcrUlBt4T+uEiLQRxQa6RiLJpV49TiVod3MpRK+wFvZlmIqZYnJ6+zkFtjznKQsAcbUt
Z5TuOPKKOjuiXoLEXiHeqaJpZfZk35Uh6ZtmuSaCFfuqgW9UVJg6o7gdDnmjPyolcNwKhTHBWFWD
1HhYW9q/L8E8Dv80hn7N/y36gYCYL1FV/tVap68X5V+MdVy0yO5Mg9ITbyOBTca/X7QT3QIhurfh
lcwS+HxjZDGFr639nUFkIKryMwLiQBDu83XUvtK7tRxV4tiBcxAXem8+RPIsBRrWmNhydsGwJl38
QjLEOnk+FFPWM5G7CkuXEvmgC5usNS+Cli9vZgnE1STH+ormidQcS0w2KuPnBIiIBwJ7dGqttWiP
tqOrlsV8bCrWMsVo7/5v/1COBgu80RSid75/6skk7XuNOcRMQC1mkeM4E6dtmIcZo46j48VhKqOK
V418ZTbRnDS9FZ8t+th3+tzBpNxByqqRfkB/13PnnFOIUqB/cwS+Wuc2ySD4/3m5UNd64m8HXl1r
G+ybomLI2t9Wi/Keda0UR8Y11++9N6fSfGpqVs9XgIjhuYQPvhHVGDkhqctT3yMgi/cVgvxDjbMU
jx4pxkV1Isxc8Jo1DmhJyHFlwv8sMiQnDiUSnFYdrZOAFIDnimJXpqSdypbYWrgre4mdwTasopw+
BGoaueoQOcm4PYAp4UBflOxRgt6WZ+ZbW8bVjoYZ/TxyNBDcIWLjcX7rI/q9dzGPSJQHpQR6YPef
jxGKqf/NQTJUZn2ybAAP/PtBmoqWDhSetit7RJ6YaSY/JNKlu4u0heNR3PAzX3WZaYI+kmguDveZ
coXUhWaUVEjhLHWCpZX0WQcisLUZY1IIUVBXGX/WuDZx1NP76VMJt711P4oWUy8lLDDvldgI4IGM
O1KPjkZDi3EgWrXqDnExHkS0+35Xx6AFZYAsZkTqgl5YG6szPqEe0VEuIfIauPXaWbG2NZyTu9kl
h3EsXKnGqdaKawwmO0ZXNgsmAWa6nHKVRS5LRnEvJAz5RMZ5lVWpu6YvzUMhrl3bcBq2C9kkyGpO
DDTjV0HStIAU01EY2kOCPmYhnfFo6ErkDkusPooSWlclu+t7+pzKOj1lIdlBtB+dNCmor2TiCeJx
Auc7+0CLeqfpGLsikTNtgGev+sRtOVHrePNUMkkzSZxSK2imE14NHEq6tCdbRRJzLDS6EGC46M6S
OiUe6mHyHhDmH6d2IZIoTtyu0g8gCIdrcoeO34fkRvSNfrpXZKSk2E8OQH9eB9rsh6KbHaXKPmW4
oR9mRn5xb4IN0kIzKNgTTmzFwQQp3yMjpRm3Z7+EuUujFIriADPg9wmkxuWZPMfmUInNKamFh3yS
zIcW7ZtvxjloXtklKL07qdq0bUSBXjQDrMqopB2pFJUG9kNODWFXx/pWLNvoWckKjc53slzICUAG
DaU+WcQXFDnS0zRbcEbbzi1nYaHqJKRkkZPOGwmf8WmLAUw2jXNfPxVykT6ART1Vch/7OM6ZcHSs
PFGxWeNM991c2kUDQ2pSE1xL+fRjSGhTxUqPfCROIvwBUjGJvYkTIcZ6E1V+3aH7/P0jPIqNUaRf
CoMXJCXs4rilKHvxHkFjJWUh47CjrT6wWyIYdOpvirIUiJgYxxt9xJxjjsQjB9e0//NdzGL297sY
qTTlqGRq2m/D5m8VqVkyWwFEj+ZRZ3OA7illRjUYu46OyomH0vWus/QDuVQfjEy4yTGsIrlByJdP
c4Nwp4khL+rsKFbej6K1eyVVBy8Jz0JRXlQ5LR9XMKzc3y+inCInW11jsRrLTxbcO1iCOnOZkaCb
Sq4f+9TUNmLHc/t3nVXaHoFb3k3bOFw4E9EwPZhZ+D2a41XMFeuRPGe/4jSfxoz5HtKE1g9poDg8
M3Fr1lXtyKM5EytEe5LuzACfUMr9buoy1xD0MAilGrtAjJLNElZ3/WT4LZD9vXA3zVPYVJCBCyZX
NU10fnDE4GxQ9kS8wXSxMCBpZTS8GfV9SzLX/VGXmtHLI7xaDZ1rp6wvY4kb+i5U8ZNyb5ogS/i5
uTCnj0V40631X4t34TiHZr61GANvhwR2TxOyuolGdBmlQgQRADezEJVDih/Bnsw2e2Cn+NLpGMHi
Rc4OOmi97RirhRstYupZg/HFkLW8RgMau44Bzd5QEMjVVVAyy9pjHOyuEdMsOjfwkOsRmbnGluna
S3eHaCNl02EewK3Lkysphy0OD8OZpTu7+URo/DwfN/hoembKRXiSm8pC5o3DLoa6j5CChnbfC+Wp
mzP6GpPwnIzE/JVhLW7aBcWbQfafN7DpqBik7Ev5URTjBlgvOqowBDUcVqnG6Au5vBLjAyM5wx4H
i3B50MNA0/WVBtA00IjqIQtyK8IvHKUvcYqXuJlFBfAZnocSQwGmc4salrDrMdWXC8fB1brsa9Jy
6VZhhN1olRLtEngiD5DpIGP362y5KXDGP/DEDT+EqmOE1XNHRtKUb4m2UVbc/j5Ui+yUmMmuAi/8
hKvtk4aNdGzWP/WNtbei+xWWnAL2WieDquwzL8KR4OvJc9EJMqJchnFhjB4almXumwDB7FAsTE6h
lV1N2cDyUlF+q9mfsJ0+9cbUL+mzrAjRLu5QHc8BRJcKPsR30sdYsNrW3Mc5HJTIII5jGTXTlcTK
fFLveYE6uG88IV1nmRN1F4+BZwH8KBJInpVZpOgwcpG+xDx/565YbHlNeCOgunb6uUy3kVY+1VFF
Rs1KO6jFx1HBRFtVSvJmjkXQtIjEogout2b6fYUUVknN/VJA7TJ6kJ33DGmVFCfkW/XJZYqgbAqj
7kekXLC81sszHmR0IYsfx/39tZlBYpJcV7qFJhFSwSp+gO6TQXd6q+fCcFTdMAI51Q6MP6qzsYLz
hHHOz7Xa3oYeEBgeUcGvNCs/3gci+qyQ9uSYzOzJhG7ZRUP6UuLFXPWqZPSZqOSKcmK2FSHk0DC1
vhaSgXxlGo1zqtX0HNpv+hTyKY5q5h2rKKlECuRbRq5v1FHtAN1LfhL15mPARE4hSMXaogOVDqYa
P6VhL2BtDvK0b4NmQTI9dlqx10nqcgfqJ3sQ1DAoBLPzMSa3rpJK4xXrbsF0irkwINq8jJM7bNvw
PGs0TtWxzLFYjL07qAqAhgzxdqGhgTAkHFRll8A4nEm87JvpFlVwMWVzmTeoXnZFAffxd9u8aB99
XrdbindA9AssiYVY8VJY5BMJJvgGN/WQfuXplPtibooHuRHtuzCamFRDDBp41CN9CQ/C1NxP04g7
1qobxR5Vlc2sKJkBmtY3ozQCqeveDAaCgQj6ES8zm4Ssx+eRJcZ0ktLm/U6z2BNXG8BoTldmCBYH
zTpzsxADJg7TCTlwR69J+ZM3WFCyWVpe1KV8iFow7GrdsKapWXvNWt23rGfUgOUrgZnIlHJNtGcG
nYHO3v2fT8r/T+n5v02W2OFT/vwXEuZ/mSxtvz/i6t8GS//8jv85WJKkf4gqQyVGSIqoM0n6L0gP
8EEmSAqjJ3oz5jp0+h+Bxar1D+g8lmiY0H0A1kn/miyp0j8sS7N0rop1w8JA6v9lssQs6u/7n/Ut
RD4XMyZmXMpKJPprfxiQbjOgddFP0pKOQVZWzsRTE6r6HV1DjQsbUNUKWPl9qVHk+4igiO8xul0u
JZ3s/X75+5J2eGW6lJzP36no78vvkPR3XPr7x4p+BFSVPPbzSU6CXxbG78svGiNRZCAwKx/jn38n
rOqREHZXxj2NWBNYTLK+/H4lY1LKbbXFohwaaPulua13dYq0f9WE1LuQAb7DcsbSWb3cGx0Xp9CS
9rYC2wzNDPSK5GFwGWAOmxPmaBr4cUE+rAn5rkPazXuvQGQGCpPfm8Ux7gq4ZEj0JQssjdIPIM2g
GdhE+G27Jfu0eN6ybDVgIAjDIHsEVAtp7pLfyN1ZQOS0a/ty2KkCKima5PV1iejhCAafKUrNp2Gx
toaMZ5zgK6xydK+zjiwwdqBol+8Wg+/fL7u2W2fg0JZ3ijTToIfx8Ps5fxkiv18lCI+2oGN+ARK/
L9K9iTfilDzMY1cFSbsEEXztHVANjKbRronCJJghSuS1PvoSxWX/kSbZPqYAYzE26KNOiBSmehvh
mOD4zFsk4beiQOacMTwBCgRSo0vKnYStDv/iZKJNg9r3r5cIms5f/risnBa3nNLLbEqD/6+5v7iC
uX//aPzyGFYtgGzKekAFalsrJ/z3k/++gA5glL++CKtNbEZHicYtx662fp5+xUtE2UZmXnq7Y8Kx
SZoyCA+IcIBdlIPUUdraOKm1m5E583cron5HT+VUvU/kPXt+aCISsRl27oeb2BGcoibw92OdlQk3
yC32MFz5iiY7IKPieSTSC50YqdbiQ4+BeOr8UKelt8/W7ZFdvmZ/JJfAhJfqGCce+zyFPL+MfQ+m
Ptnp7g/KTEbOd6X5dN5b5C0t45plsevYlYD5jPbkNHuaBNgckTuDsguWcXv/FAGc2GwdVawjV8wr
SM7YJCJaKYy9Lm6ZpBFQgxJJaF2644Z6AMCNw1ctPf0nPdNsQqYuE45LsBFy094ub+VNwVr4rA9I
C9fDhoBOg1WrkjjhJuounzYpdS1todgKmtnOUUsim57txsDNe6qtz/qbgQGH72F8TC5suWgyR15/
6G8jvQ82m3A+SEnfqA2CGCAsx2VN3LKTfXWpyda58vf1G1HH3ke2Te16L5yKmWwCu35DR8+gJYfN
AvVoxnkCHtkhAfruAG5Vd51uz+NmSc4kKuIcW34G3Z7ar7SAb0EUBMPXbdU49y+RdJGeQBu8C3aP
v4nAbcsRP5hEILrGidyd5njTquhvsN/uCLwarhjAyrP8pLwUcPY11hCbGjuF43BRSFVjaHqDErUd
W08sPUTkULR07s1rbQY4qYlDSEgaK7CNeflNP8Cj6l/KT+OpfLa8/CFFtTZ5xrC32jdk7kZAdJbA
WRyce7hhl0eRbbIijV8G7WASAzfJMV8c8QxNo+hdUk+RHx2EVzyd/DJctuqH+jM/4nohPXtXb3uS
IpyRrofsImbMvyvgMNwO4Sb9gjUhomTG8HWUFUhUgfpMwjLs6MgeLll1Gw/N83wGylQE7StmaWgl
XGzjwayBZdsgUPMdhn4Au1bncUFpaKcQZOVcCXv6eqbuRO/t3ku2wGyqR8q3hDPhAGrDw4rAQPL6
i8qk74+1I1Cxs2WqAc9wsp3+x/qKH+k4/Kjfyk77SL6tC+vO0nn6LfLwrxK6XdyfQsLhsMVOtCD2
9bkjEKp3pBfoz41j7cByo6DSKaQfyoAC8WEpgVI6FFQLUKMP+aOosFIEJtdDQfvCi7+bzp9oxrvf
45E8n/FI/pj+oh5iIocKfzxaLgkQhQtihtoZ185rglHAy49T7eh0i/a92z42FAQQVVkziAALzD8l
LslnEVU21OL+tVPeWDvChWG2PevfVKw5cu/Y44sWrPJW/ljuTsVgFMyFnfN2MzLuu9e+SUzTgvS7
jza6AxmblKCrFLsc8+6DaC1f+qx+LJZQwhaDRfcBO44sUa2Tvi5P2gGjPcvitIk8dLzghMkydbSn
5O3OXt+vNqyW0/uY+vdtfU77QEKwGkIH8OLODcOTKG7rx3AnhZuyD/Kz8EVMKed3EpiA77j3ysc5
dvmBgCv4OfNheA7vePBccSV9w7rzTX4P7OSrxR8uzl4bHAZkJQ861h26WY/IlkdSvAQvopdG5jcG
Ry/GC04mQhpkoadfuL0vxTH9jPGsf0XXPtxpD4bKAqL8MGyjkLJj8vXm12p8SptjRszLjWiXWfB5
m7B2CLJdsA8J790CT272KfzaL+nWv4ZHC/zzcs4WG71d9DxBbKieNR26WBtUoGFUOiubXnqmSSmK
l25+MMQ/8cCv70KzYPFICi9UyadH8vmDNlEk7BitxWV+rRNs1A6/tnG738LxXe5+1iBR7l5C3WUD
QhUOQ6asiPhWBW1x5j1UWlzi7JG6yGJhMEBjjN4z/LaR+HYWZwbpzns8vqijW6S7kCz5P/mW/5FK
5Yezxy/G+i9u2Jvt4q8IrrD9yHDsEuWvmXqUT5hUEkypx2nrhK/trkA7yaNvL9LQgJ+B4CT6GvUD
COasgLjoJoNPRqFcBDRD5cqT4nPV0vj1pP44Ths+HokvtAeSAmrAEUDPnShY2pvb3l2hsDZdbjJw
/JRlzFW7C+pi6Az77M3aKbv0qu+XQD0pD/eH8MnccUXDCdsLrwbjeJaYjNwd0alf+QgA29uOSDc3
lvxSOdFMxDHhSWEwJqdSvskEbmk7SuXwmnvTY+WTBgaDwc63RJEmpPOQ4tefsplQ8yMo/mVPdoz/
TLYOZ1D7luIvNfZDOZjXUBe7qly1dUysoAkdx4i6L9nr9PXtBN+n6DQE7uLHL3HasYkkkxKOSpCm
m0byMEEDmprSx3vlD9pRGoNRdc38qIMaKB259qL8Qrx3NNgZZSJX15WF6Gl9K1DPD5i8TXa3Nn34
nwri4pNwVpuNpMOzxEVNd5B8QDvFC3aRU4cvY0gYy4amCuhmeqfYX7QBusyGTEKg6hh6UlSn2bOB
yVt2gJ4j/0m+1Jf6aL0Vpl1e+Nul3YT7eD8LJ5OdhoNtqHb5SFcZsq29HOaN+am+kDZ9yK8LE+p1
Oe3/CFiKT5G1RZwAyswdN7JrbcAVvfcXYTNe7l50FqTdsO0epr3y1gQXHRvpT/s+n8h5MB+wVvD/
8V4NSpoybozlaToWbvYqEuD12FaYCx1zzzECl74QZMoU6LYqeYn+Y7tqUStsSYwas2ckPj02AZwt
TEfcCar7Rvy03sSXoXsZJ699GjN3vEC9zNzutuzZK/EpNuzZtWUz6BtUcfkOOK7upBd1n1+Wl+ml
feL488OSYV9Dm7BReBUOQBCn2naP0yOYZK7Y2r3XRIU59/wE9O5Zerr/xDBDElhCRxJjdpQBU42W
DuOWF30N5/pD9Vtsoys+nWvIFRHK0Mkmd+c6bKOb8Gh8c+G0G+lJ7F8QNmjPkrKREPH3DkWELr6Y
91vPpoRP8rHavp9z3qxmKBG04xX0tFZtNAeysaHAr4Jl5IejfaDvmyJCZoVHgfyeXno0zKGPhyoP
BtGvBkb410T3hnGjj3ZX+BMzahCIHyANUKdIH17XPFTfPKdBd9F8V55XTuSm+ibhBjfz0G+BKMjh
E1VV89A/iZ+Fe7deQWeKflb6AD0I9+i6IwZiFNLFxO72PF7baysfpcQZrwoa5WybvSHSJ0zE3Ddn
zGOD5Te37ItfHufQhLgLPwB3DGPvXXNmzkpSQkcsOt9vnGQRb9yOMX/3cO9s/mkF818Kyqvab3MD
dj10NfK67PR9gSZ4yh7CFz7RwEQKHGQZPYwV+CSXQF3KJuuPxvZ8zT53avVCSFSb3IwaKUAwfDf0
1KdXRrEw0hlp0fLaadLDtOWYF+RnHqY7AHMSV9hzxiaCqFa5qy5lGenIK/IczBuxOcOWiCNz9/ti
xCUGDLA+ptm+h0o+7mh2EuYyIBX+/er3735fIpX/CvCGHYZJUl1Oo3JfIxJU+jB1207Gr75ymhxQ
iBWDFihdv19NK3bm96tCEPhc6fpfMLURbZaP+5n5NfHg67fMmtKXOBr/D9+t1jV0bh1aD84TIyUs
OxNemxa6kFyyU9S6X+0drMph/YGySXkMUP+UWQQ8FRKRtJjHAvUO6Sws251VNjz2f79Uamr6JS8m
Rz4z8EDd2VcviAR+EhnsuyMeKdE6lkcniejpbrR2UzDpGt0EAwL6cBR/3MnlWqVMP+YWIHqgqNvR
wMJsl5+6ZJvIGzDz2MIJIEei2uIbdBqsOMaBcX+XIkKyEZYfR5EMIEdIicPb8KaqfhqOo2048k2/
KcdFApe9F0xfM3Du4jL1ip/yZTkLXs9e1EIJy17fq1+ApISH2ImOw5v8RoEECGpTnHBu0pF1+gAH
zmWJ3cFX34Zj807VGWH4IzEBWAcZXibJpiBL7RG0h6u/kSZ0lt71W/8pLG70wyydA62+VRtj8uXM
5dwvDTIavFo2BNzv9EyRWudX7dN0tQshewT8ZfFVO0EjmT9Lv9yy8VgheYf+wJADdgeoOYI5X7Ng
+Yl96T1l3/dmXEDVc+hMezml32yKqfQm3Qnfup/qvYkIGXRS8suNjbTn4BG4TL3Dt0HelZD+WLb8
3N7G0AW/ENcg/WztoHzKPP8u3YYz0rMfPhL/x4zFjX1Od93by3mBKx9oFwhTKLJs5bRItIo8dLkK
6lwmk98T/uLUtgADPfRpMCPiXZM/m94F/IOCi2/irZguuN1riNke+qdLLJDd15CNnHSxwYQduCoh
0JSfOFSpqcaXmMM5cagF72t2Ztax5BA+Gk7iYD3b3kU7O4KoWLzOT3ZKAB4SD8Ww6T9lTsE37wrJ
Fb8+PmzIyI71SdincOtjr+D7A/7iKlwbIHJHtUb8wfP9Sv2s7OmjSHuJheWWPkTYXsHQEsUyeYyt
1beOIdBVnPCzkUbDD6mD/KUNqfDZU+FNQE7p5zzIn8g5l1x1F+1VL0Is4iIRnTbNFZUYPgUuI5MB
PIJRRJAbBYOi4lhHcYv4Evf9U4q/zTVemh3hNoRsPlTv8Q1cvwKx8xt14iUcPaB70VMfcmU6nBfL
Gz9pOKPyjF+WidISbIP8DR0M7QUTdyp8fg9mWwhxw5u8bYP5hbPRbCy/fghpCL3JUHCeEL0WR6qX
Yd0EBsk7LFmLQiBb8X++oGylK5vzS114XeSucuzKzWlyaw45fmQqaowXAlWi34XA28clpatX+v7r
g7NwaJgJ0mVNfrit4dEfxpFyoDD/zKqjCEet3TLatL7Y/FGe6pt6uzbLJBsnTht7GhUK0bx0DOgR
EMr5LP4xi814oI4UI2d6vx/C8YM8rphhLM+Jjg+x0RuHNEiKoaXzhw/tswiMAncYXLYdvRFDBi9x
K0lzf/HF53lbEwyNRoFNTDDHWMHcKXJKxWZejmlLeSnfFOB/uJ8Am4lwVL35UyI+a4+GYu23dE73
vl5F7+YPXQQEgzcuDKyP3IarXjemFKcrILxSfGufXCTxK5iBGeveO0g27bNbLgVpU6mf05B4HX5Y
4uI37Fg6mNCcvdp+PHcnBi6G4I4vtRykLYskn4vmxFa/THhiBT89T+8oDGhl6GBm2IJpLxkgYAPp
vyf+5K3XvS+1P3DQpiPkvBX1EwEScMw/Hf2v3Cd9uHhHMYfqtdgItH2iZDcdLYppGNmfIYYBLvWj
MtjF891Fk/pg9Cjm7PtL8W5dF+1UZBAGXEly8hwk92PIyvQSVbidnLHdRNOxm9c2C0uonp7mkGcv
zaHoEAo+fgjNIYqEeSo5V2CXcK3brJdJc7i/jOdqNwbhbWEoxPTGvl9oa+Ft8Di77Xd24SaJlJuh
8eA83pVAMf1i2RTxzgLYpNtAy59kj+qFTloAK215Ki7EGjXHenqm68WTKNTOACC5sXnkwH/1jBMd
NCItXrh3e+QQx/pBPy9nRsQ6hC1WJXxyNquzviO9HIGHvb7dhRRmzmMzbZendaUAkHbjzHPLCS+k
XJiXhFRcVliTm/GTp0a3bFKEgAoqjoGVd189ZcfpbLwjXAQaG7niz6wGsMOHbC98Dpq7mmnjYIl3
BUAZOqGJPxt2xTYCBBC7GNBWODAAdgs/v8ebE6N64mVkETDfXFFEjrgpbBiB1Nnhpn6ArKNJTkLG
F8Jgg7nxLq6ConLAsEkUn0haQVGLy4YWFpRH8G6Tk8DGzl/1dL9yxjqHC4tAKAMAJ+POx+kq//Sc
5hu3m647xeTREqd3lwqoeaHAY6D0+IGq6kpwHni+cqPINot9fCIEj9of1s7AbW2XHzE6BSYBr6ib
i9flfTpyp7Fg41xOB94VneQxT59Qn5FnnG/bLbjrhfEhl1O1pULlWAnKE7uFyfBg1b+AewrTjSpc
EfJYV4X6ls/O8VZv3RRwX+jVgbyCeq+8a7NngDvAMXPfNgM86k0z+2bxMHA1fice5TH0R1+KvKzw
dOkReJnRBgtphp2HHBOEBivIbf2dWVkwkHLujgiKZib9XhFgt2Sfoq4nPByPcR1ExjlLkCRzKVBV
8thmLgvMMgSk4ZDtmMseqL/1QsEbb/l9fulZYDoea9ORx0bbeAl1MkDU0ocY4PBU8fRnJsBYUU15
n1s+9930I3U3y/S7keryJD7xUKQpOFAlfVeXLtpWm9RPtDMnRXlRn6JL9KR+a2z/T+N+JKnyhSxU
zA52FFgP0tr7daWv9BwhIIK8tS2yDfeoygO2tkl1b+BM2uJTxY2JeJxL4mX6Ye8FZbNnOOQgS7Cu
auS0D9LnMno0Ju+fM4eC7dylf9QwhjwTaDq5xP2Fl46FZG1HZ1SLFZxd15+u3ZO+Kz6yq+jp703l
6jFkKBuVDA39YdpKL8gX/1htEOE99WOHsU65FeYv1CLdBtfvB8svHuXiiYfkHbrljQMbDuu92/2w
F8eW1FPF4U6sj8IHj/RsR4ruzjzWrxKe3T+6QbXt380n4MPg7RxT3NCxyTiHTrgjLqfkr9S1sSrS
shzo6RQnan74hEzc2O3JJJHXLgTh6WnyoueCO4AN3sSDzy/KgOjoAgmJrf+JWYEtG6kV7FJ6pOzU
Wv6lLe/mg/yHVRcFXHJ3hIdoz1XW38pvFUmKXbbuzJVg14fl0hte+AN4lhVcr52aPlC6uzP8mH5A
Uu7Sc3ONAq7WLz5k2Phdf6BZWtcPnORmF25Vtm4bEjVlyvZ387k5qd68Tza5j2Cxu9uKzOVJU2f4
w2PZguzwKD+x9dL2WKIZJxykB+1+XsjCpUfuKC6b8ytrVKsE4PZyBmSVO2vrNiOU9pF5iGvqHvIR
HLE6UNqNn9YnN6cAA/2Fi0X+Bg3A8bO74/Qc7sgH5ep/ml+W1OWGcjl83+/54/3Q3ronFsWU/gn9
m8eEbYInb9W3+6f1gtZneYIsiG838+DI5cMpXr540LD9Dw/Ke9iAn9ubX+xOIDeUJUaxbXwt2D48
apeahs4tk/nINohH/SA/AoXOX8Zg+Mmpe3b5Q3acL+Ir1NNqmyNwOJSA6TxiAin3kFEiIwfewN0k
b2vPOkZnyJhxMHvqQ1WyAwe18Cz7ise9c8CbG1h+ebb2czBfp1dpYx5aliSKJXJA151D/0BLnEFF
7HM2WkhTbKRAGFG22tInTobxxhrZreuGnX9KAGLGgO17hDlt7TmbUPapxlj52E3WXttsuMJV5NAH
bUOqGuOARzFxKaZF5DOmq0AxvZNB4MiDQzjigpLMw3eOtKdC53MbsIvvTcXWMXYLdkamPMA3ywXJ
7JgQowiqeKpZWDN6UXQbdgNbZDnIJY8NYu1NX9Luv9N1Xr3Jc1Gb/kWW3MsptjEtlJAQkhMr1b13
//q5zDua59No5iQKJQSMvfda6271rv0YXvpmreF5cScdw+FLp2Lu5DWsh/xE10dh+kz2uPRBCta2
eKXj2wMIbGksjNdF6vCUHkuCZdG/66uZayRZNe/YGQQs+sEGohbnjvDpb4b7+Ifn2YBL3VN1x8O5
+25vZJxbwya9VK3d4YAJZ+Zm7sUvBlda76pvwq6WvPB5vA21S/4Lo4viJ6ZC4l0xzddpyMRNq+zg
9hNFLy8GAww3+cLJ32AcgmkKtgfYFSBStOVDi4tXxzjlQwtt8cDcZ7pO80FxUaddq3vARAkIimKc
bL2MYQxjkmc1+ej5RNF2uEcDGqG1NdkTpw6z+QOT9O9Ng2HRpX3ma6v8FTIcBm8YiK9MyZkYkbOM
IJZcCT+tbfwpN0APxJFZ4GlAbNImOivzk5Q6DaeFHXR2Zb42nVc2a7L8QtrgFAbkhlQBMuIE3No8
FbsqfAhWaU4+o81E8btcSXZwR7wpqvbMZFpejn+E/yIZuc/SRGgwlQY6cNpOWrzplB5bfRlKFWfz
e6g3PJm+IMX1C/PdJ1Ztcm9BM4KfaU3i3xps8VwdYcUgU3PldbnLuHgoldlIgifNxfzps7tpX+0h
7lcZRMFPkVFyvSy/yV+BZ9Nf+26Oy0YF1qd7za7Zh7gXsIArL7FnvTQ7dEs0/NOH+jfCvY2wqF6w
UbaQcAP3iysNSdazL5xn2n5EYulq9ne1eJ7nI68Y4qd89/P9COtJ52JasVjHHeqgnZnssOPWVOJ+
V4B0WIykPd4Oa4DNaNmzXqUvAjRzc0OiBqClgsWQ4Qwkf+L81dyhyFczoJsNTFSvxg4bdE9e6ggw
URN3YxveafWsUpTDPQajuxNQAWqaBetixMiT2FpsXh3zk+LYP2KQgMmwth12FATghTR+uOWshO/8
He5ZLjislrl10TQvSm/apr5K1noyKWBW8XeYr5Yty0k22SfWcUG9SkUnAQ3G7LkENGQoDfq5oXHB
rYlr8RgjcVuJT8GHzDpGde/K2I9v+PaogBP0mg4pSryD2VxlFxnL5ZW0uGWv2c7c7ik8xdpT028N
t2ZDNOyeSYzHkn3k41IZx3eq5aw85Fiaz8WGGs36NF4zxc5v2DHpLqd6dkhsyzXfmQQYZMzQejFm
yi7jITgCn7YvUPRNkppQjLzQwwMoWu81JDMGJvFbBfuRIVTBJ3CF3+HbfGeTkzVn2ZD6jUWx8TEj
ewoxNkABAq+c2nY4qr/ZpaLE2Rrfhb6qXLyDJ3nr+4eW5sDT7orDOZGzw3IlJWuw/nFaR7nb1k4+
oQSGaAtI5QEdhi9OVa9Bk8HLCBqVVu03G6hik1z/Wpgu5G7KtOKJjAjxNrjjSWA5kkGmZmqbalhZ
ihsLeDM6BX0YVxrntbAKX6N1c0U3IUouWX1mvgk/cNauzuVrUWwMmPNkbCUuhlVtsbb6rYTF4nCz
YtcvqJ1ZKCg2eCvr7ithzuPpjHccYEHOddVtnrCk3WorYcPoiHOByq50+lfmshMW0RRMV+OMBah2
kndsj+pNWdfr5k2BOi6gZ7D7V5nY1Zi5LQKCEEKMHfd4Xa/ma3CbrxBqO+UjgnzJGwSGAMra4O8E
MGe0dqzZkVAsSJWhb3Ftmmt3gJASfuhH3W12CUcqtut7BNkAo/TlvUafY2r7Nka+vrKZiOWczgDm
AEZDt9YNh5El5Qbmtq56ADydb0wuXGCsewdM+SqdhW12ql7SZzZ1i8icPelPnvIDYBTTj2JctwVw
iGzW4quonuLdcNJx3/Dt9Nd/E98mel8K7231nnvxDvq/y1RH+WTY3X4w/y93hYCXli3v64/c9V1h
275GVz6O6viSC8qhbMNtBMGA5Roy8lNwGp9y/B8XPCVeELootDlpqO3Sl/qFS3N84SRjwSM1SLsq
d1QfwmnsVtLWQpksH/riXWSEcdMZxrQe6W2EM6YjmKxt4LzE7OY3V/Y13qfMhMDK2KI59pQ72aaZ
CDqx0xbMZY1xoMbyQnQNFkUJNhtbpJUSkUrGtitJVHTx1JxHsAwiHdzMX+sJZz+2hAv+gKDX7OwU
U4DkLS0pZYx9LxylJzYWXA2Avjh6SLOWw6s5YrBKDPDolfJe/0bX7GtE1fkLIHzh5TljlmftGvyh
BpY6O3pr9vVvjduKxpa+Mg7xa6muzGf8V/h0CnxtkCVGW9UKCJD8jZ6p3wvfDp+RdJ2ZMuxN3neO
8aSfoAnZ4t58Bjsca9f4IVPU8ZlD4AAHUIgRZLzX9/3n9J1IXIOr+A+cY9tij7NqsQqJvWG4BR1h
Ni7un2Hi5pfgjtQUr9qL8WR4JLheRWpbwpc0b+4cpXMoNzIwOwjq0mr6it5oKvzMq8kTB9EBPHG7
ncZ1CqXny9yXgR1eylcsGwms3rI6iGsl9uriYBWERG4wxZNcLoPKgcUqv6jn4Fd6RpzQfBME09rQ
Il5x52Z6WzCWcOQ3/l+/5rMzs3pq3sSN8gqkiCXQVXjXn8d3MjikrUw4lS1/N5QoP53DTsEg7lUI
tuSne2CLr8bksWQ0VyxTUGO+BVcWBV1ciGia6pZoxE/B0XwaNuAMpW5bi6bBrtbRWfKG7+TcAr4J
5w6fd1h3r2QIAfJE11R1ylfzC8a1xvBn370AnszVcjxrD0vl6YXXaC/1hby8fXIiz0CubSJZqfDg
o4y3+aP2MOgHam0YNDAXvQIyayvNd2G/yXfZya7hB6ddcBUZNtvmCcinnJzs8PlJW50wYdiMXkIN
9msQ0PBaMRSyCQ+F6Q6IqbLgXePX+Qo3IKeqZQXH2rzbCj3RRqvqy+JvrMNfygG1DqmHnpuFE+4C
2Og18x1gZYBbeFNu+jtd9XV4IdiLCnlk44UIsIJC8srAct8es5N+FBy+0vij5MLaR+v6ubxYW+2M
vvY8euqXAmCII78d7+WNdjYtt71Hb1y64S5y8kt6HBzQReJLRXS3b7hqKpSdF0fa5h6CLHmNeIiw
O3h4jFkYzD+j4oInz4fo3tqP/qjzaYFvf5aRbcBXDUo5O+FewCCW40y7jhvTq7ohZC9wD9pfRRQv
4+sNCb5RteV7/mEWg1+c0Hgddr1APhAOacHW5G8sIKKxmy+KvNVPlJhJ9WLtxH3G8snWUx04L8td
+kq0g/Gpf3Ffh1PtL0sEJ4r0HkOnobJ/q59kR6Jii6iInEo+D60bg9RMqxyGFS4IjEWnlRp4WPOW
lc3YeQiXU0R8qS/wPgUgNzrqjGn5J9V7qbxgTNTPriR7Cr07YSff1YFXgixrKrbY2fVtuOpLkMIq
yhck2Nyrez90tM/uJXsh05jBC0mACHKYbEPEvLZPwi556bawqPQHyk/X+Ixj2eQQ40iTztLHW2TH
pEEMN+YbEHaV2PmT9M5c93ekqjoEt/ywUMQCxxw//GlrnarPkKBBPF1hH8IJAbfBD7tbpQeB7R76
nFtaJx9GLHy4W31vaMEHh6RZ1u3xjps+8m88pm8wOoSDfmEqgHLb/2Cne0mSnXmBWHaB5npp36s3
0Vm8T9N1+cmKjYUgtgqkpF2UEzsIO42+gzWkVtDQGITbFJpS9RRU9nShyjbOEp7c8Ospj+vL9NJc
tfOwr7002UYEZFLZ3mqPBeaEglDYWy9psNWPIgQSdmbGH/O3QPq0AylmH2MXDXltDeeRMQtVL4az
mOROnuWwEtxrwxlvYN31Lb5ZrzSlGKlFbDavAW0Q5ZeLLnF3T/0nLGUM6lomxtyLpzHTewDxP1Rv
1j1+oWFo+SIDL6VpcqtzfYypOWhrKlIA3EKmUnazn/aTTjXqvfhoffhXbJ5ZEkVydzInFDcYzFFP
+sM+L4+xuNG/9e9EXrHohBzEg0HgQ0Le4yq601N1d3UCDnF1gCvxZFDsZnZyHn7EdlNc401+VLgw
O9v4FM7sdJlyyoL3Cg6Lwsml0k8NG3E6tMPGyp+j9ILpjh/igQA9ye5/CXyY3qghIvbXDwnHZKZN
zFZeg+8xcZcwBngStDlcQaabFZuhdCvJHokxrN+SHLzGYWuqGKdJsGU3nGV1wXQZ3JXhFVhTsGII
Jj8V+9az0w9ea6Ks4n6WFtJq9J3xnpEn4Q1fUb5tGqYA+l7T7XBcGmp05iopFBLN4lLRBJmLwtEi
TBmhz3XatL+jR3Y5V1C/YAvaS/OWQFENNmFxIMBJY/qhOoWyKdInrCigUbHyobrBuIuRHClI0ve0
C0lTtqN5KWHpbphbBnZTuSF7FW4seAZvKHLH9oSpHbBpv1EUaKgH9mlg6XXAgoPOFLdoUnHGXQUJ
Qt/J3ZqKhDecpXfJhzKKj5BAIdoTE+BIbCqAEdTW8nL4K9lNTiWeH8IeMXhbPEfJSc6esnJDiiLO
f5AMZ+EmDNuhP+cYiIF2gUFiR6bjY/2kpF+TTlYiZLEbvqorMd9QllCXUQtRJKDNqRmGULJTdsuu
Ga1ZK/k6ZoILxoMleD6kOoSv5Hv3jo4ciuHhXX22ztCTuhZuLFIwZEII63F0XeXlWio+A3WL+FUb
4XDcWJgjfdu/6l/9+QHsdwva/w/nf9zEhgLySyYJ/3EBHs8LzWCZjtTw4fiDkRBx0UbhM3iaHG4f
902+rqKeMs69n1lbLG3crGMwFjdcCaXAUE6fMbiNgqFjlMJvRgmjfpiWAKb6YAoqveLjrseD8owT
R9My2n7cJ805D1vLXzxuk3+0NqvK8loVin0WL97mY/QjDQvX/nFfvTxQJVDtHz+If6v+++3fA4/n
/fcnptoR6i1Efev0KvDW40lZaiqseMsLPZ7aYhRNLJuc7HotrU9Bj4ke3biKfdPU+RuFNyvpkenV
Q1OsCWTyJjhActy29oiJoYOtX/SadNNTHUwXbPNaJ0ASuSoyRSPKITqlafiJr+Ozogqfsti3+Nep
qm0Bb0TJRB5w7NZcr51/GvNRwTgGy9cyvfsCanAjTsd1Cp8uCfrRm9smWGeYNPoFEwQrB2pMocVO
eNsgHZVoaUyDNrmDJ5oq8VGIknvWF8MWO3BY9iI0bWwkIeB2EcBV042bTAfZjobPQizkvepDi0Kp
PZmqy7eCOxXHSBOJg0SmyznIaHQ4Z60s7YmcBd0wNLRoYPGmsi4N8Mmkccx6+kAVgs/5TMHR9XpG
qpCHTpDCiBxNt4ngd2qwLRrcBtypg9bYDGyECR5j0yASWlGE9z6WdwXs1EVIgtwVDK0sMUjERARv
1zUHhFwbxKRQviuIlxYhMFoEyWtWY8h0ff8U6PJvI0Jn1kMY/g3xMDN4eRkOItbWxk+caZ+5xTwj
jTQf4XbiaAbMBByc34Ka8Q2iN1s1gPZ6hUxN7ExY8ASxJPeGEFY61lMWQraDEDjlP+aYk8XWgL1F
z/intQ1ssbqnDYgn4inUeXA05PG2EFopHl+3qO7zZ5/sY7xl5YsksnE8HEyMsMCqPyMeT2zSbNdo
XyNu7LmAmSFrIOk4EemYiruYJq6kKJ3dKOvuvhiW2zL7E2OYD34NYZ08lQGBo0Yg9KHqET1EEjOH
uo3iY0yQaNcua02af0YVagvpGJcVJAUCr1fF3NKRJ8ZHaBitJ/v6lxXOT5OMvThKEJjHorZGXwzM
xycKVGabcqiPx0yrYLUU/kZbnIZSLrWtoXQu2TAIQqcZNndoMQ8GU1T04lZxJrrSIDGHrLYooiBH
JixmsZn+1UNY73E5OM0zMxHiQFigc64PfyDaVMOdDOkftavxwRJY/qlZ8BPrNaO1lL0tkRhRyZyy
LTM0uRL6w2xOO2NWuEpiqgGCIt4Fk72gZIJWtQBEtaoLrtzpLAZy+qlVGaOuOr4bJGGvWh+us1Fe
xYSWoBdILux6UFWRuWEQs7XFinXt1ICxX5loTs1SRnKkdpLo/uXh7HMiOX7PMEIOTAdvDti5Kezv
/G8Qku6AtxlmCHjMW4sUlCCgaDE20nYdJU1MNobnz0ViV5BuCWqEZ4j+fGxT0UOCrLGhFn1KUrim
73UOQF8xPcw6TrN+ZgoeYCO3Qai7b+c6PnQRhUpGEiRuwAki18+oGXcSYm6IiBjT1mqwWRJqJhUY
gjyznyzFazyJgnuIAnpVGKm0KuTEw2Grs6Ma92y5U4l4NCcuE5iqQY/9znc9E3Y2d8kbhq83NTmP
hMgPLRjimEyQnzvO4HDx4hMYYhUAnxFOtVkyiRdDzdpTIdPCJOO3aIjvZAHBnUbw7QpT4kLL/moK
ens8i2S+WqIsTJWRo6DecI9gr35QgCYAl1iEbEsuEIenfh4zQX1PGDfKClglTnFyEPbrVBV2A0WE
POpsOI3Z7pI+WpLIsC5OlT1JAgasyMVtmOiMZgyQJfiwRKKpulhSuyK8Od0XCjBxXFE5tJIiOn1V
1Gv0qSe5JQxHNwJScJHp+7VyRW+9qIiZGaIExjcMY6Z1N9fIb4zwlEuBfBTl7l6TTlHUXCfdXLjt
KNLGG8wnwqAJj1lJA6oB2s+auFLFhGE73ZwxlCWvy/omC/6z4AfgFJWQ7OAiVhgrhrj1ObEFSG4d
fJbIwryLCWNKP4sB8FEoSPHUbppxcAU9fbXGRa6gdx+tGfpo+imHB/0r1bPfqdUtD8sTYntEZvCZ
G+qGTBoT1BKZ2BIH+Zt06gqo5pZUJI6p0i91AyMtOdC9OSBDpGxC1wqtm1qIKZNm5hRcZjDlcMI2
VXN2As5ymH52E6DvAXEe8ljfpua6D+AbYoaW2+xGN7F7nobm1hQYqGFl6RshJ1WIFxChmSspVjTO
k/QWWUq4DnNN2mF/BucYlxNgHDgeksVkxGy5FDHjbNdWRzGdA3z0utBBgRbthkQ4ew4Df42l2Snx
qUYNTS1cq563nRSWrt6klyzLJoxSGI+auGSopF6I4QyxYR7ISc0mH6J9yozRmLR1ljQIRHiRkQ6n
ix1s+E55wClvxDj/TsuYuqEQVyO+U0ts8bLr4a4IpbTSa4bLOEubtjAx+5J9ERCi1d5SkaFBZh7m
lvgAtYI9UQxNC3OJdIOyj3fFiJJSC1K3IDB9ZWVI++KAKX+p+d2q99Gd+3RhCakVIGi0MBBPBigL
gcnUUJnwRTPqiyKVghtqGLYrI419rDL1aHR6v54dlrhYhl9ESaBATMEwBbjYMEeqqe9xsm9KL8ih
8Bm6dpxGZsbFzkLlT4A5+H5ETLfM0r8Oa4QyCZ4FTmBo8SYCaJfGFH8sCPJopt8kk+kyDs6Z2zJQ
K2KsnBFOvlppYzq+mQFyDhrjDzW7ynl8E6pgI40syEHXYEue04yIuex0AaKXvCEDs2UzyWoD30JN
vmXqcVJIC1SNciN0DDCJkEKx1RY/HHFadtN6001tuE+d+e2n2XXECuSYdX2zH4KtMoIHyHo07DUZ
NwdMMSDDZEyhass84J3+qflIz3sRFL+Iz2NoGjtl7l4Xnx1OVsoaqrtywJUSFWgzgTTGZHXbGbUX
PK4Z7Q34U6ar9ywDyMKZzI4Nn8Y3YoaliGkKG036URLtVtTEZowkNxDOcoh8SJ89/csSYZY6paR6
eQJ1IWyeZ8PYRjpepBGkBpkMBrMKGBUGaH6UQP9QmqGi+2rdNBoZYuGEUWojp96MYAzwoMzktSVI
wqnj/TutFtTHYqqPvhC+TyNBLPrANMaZYnJ1VGKhAryUcffHa6oyerev4f+IDci2KqbeODbx1o/m
ndoMZ3JOIy9XQsLsmV5JISz+Iq6QIZEQ7WHL5JpCnbohtUDTs01H1jEYpGlrdExf6rhwEqG31mIJ
SJ+GsZOrT7qQkcIUAK9qOkJGUfrDK/vbFFueFpyhQU976jsOWPnqZ7O5rQ6YhqjXWdbR3WLqjiPS
fqY48eZbGEfqGgU4PrTSjqBqBhM+Z600a4ch1ABTKoH4HLhChlxvI40p/djIFX3OuQwyBLcTUlK8
KwyzneDWZiFhqga8q+FptNglBrCfptIJSZ1gQw7dTVGUeEtM8hkiwijXCC4h1FcSX3XUjgo2prWb
o/Zd9UZlbCej2qujGjyXceIExHU0NVRFU1H1tVq1H4ZVDgdC+fbEX+x6SytJ5fwgmF0uo0ODVNgV
DLJI8gkPxch4CyXt2qYjhpe8Vw5TDJuQfF0KyORlCsyvSOs1sogVa93k7bPU9sEhU1nK8il51xLh
N2k5oBpzUkvrt6FWvtc4u1DTNXfSFcA1xOIY+RU+RzTcA1euQy7pampbjkJESpIhpEialKuYiQ7W
WCdcK6aV5FUBWdxm0dtWS+VU5fOBHMYfYyC5Qwi+/ITJjp9Mmksxts4JfD8qhnTMQpJFhBaWwlqV
SijHJUO1jq6Xxd+qLqIFokIGWOOVC7M3rrqtZVSCTSpw1SHY1OaeIUZA7dmgEKm06aaOGWJFQl4R
HzeSa2nVvhIzt2jMd2x/cHZJcZ+TmB0VeQJTqGH4NmHDWiMteBEBzYaoec/GuLEJkYc3OSSGp0HM
T/Z6L9NCy/1eV9g/2lBGZJJn/DbBnRMDpXaMCH6aptTkJ0DVqCOVBeZbnOfYFtqcT3ppKzTQA5Ky
UJoCV9cQhw59BE1xCuK179PqzUpy9UMdi4wOrJZvo7CJOHGx8mxcKQMxootmnm9ic0rbsVUE/YyV
CPOuZo1f/U6ANzFmwEMmIIVClwqFOcMcFoIajfyWK9l6bspDnWL31C0TN7iCXDxwnEqMNMNhqxCT
FGKRDwEgbC/MFF6FVEK3kQlEN/EFClLNDGTsPpIux2xNNV2qecFuWvHgT6C1opbBgmTcOEGW1vSL
TjdEkNFlEAHE4ukWB93GSsgjN0LckbIAg1+Ni1023Xh40yRBtUNfglZrLXrZ5oa4e9xjqhytTmqe
W9j3zLihqh2MWC30FH289L1E511TzBDrxii0Mo+Kzuw1EAi995diWeLkpC6FkNM8cZ5njokrJIkR
X2bdESfTxntJ6M9xID/xweeViWkp6YwNGva+Ohpi/JEoCXaOeCM7XcbiV+SwBI3kGfesyu2VFmrJ
xPEVl+8d21Nbkfy97Fvpm6hjXxUK7T5uF51i1oNATsRFZ5XgpRjRDqMI7jJazKb5KlUMaWwtqdOn
cZnzNaVwrMOvbtR29dQmexysODtMFVinDlD5QGk1aSuCSQG0nlHbDoqxDePnAp8nkI32OxThVNQM
B8g2gpEArj6qrSMaaPvzgaNbMpxZ43IVc3kBeAsFzYVOJhNK7REfGSYOVlIr8HThI+qVPjyFhbEu
LW1YRhlovGVIcRGR7K6OExcyJDnfdjX8uk6dc7pt1R4U2OSiX5peB8elXqxvClVHVFX/TSy9mhVO
h6xLsdvEgAcSI+yjwdJ8R/X94dgk4abv56dZlJN9bsL7G+dyb3Vt45S1D3fQj1wt9i/4sjAaneW9
ssA7msrCpGbNTU8NIDjR0Ye3OQjEHYYgt15VIHP1jbHiTekExxHZpwo4UOMuBx6IZY6SdwilWrjT
Ew7ZQyasFQ1dw3RTUh0pqkg8QVzCrMLRcxVw1g9zIa7HHPNIuuA3qBmlWMvfc3XF91Nyl1Xf4AtF
YGo30VGOIrTBSnQpIHaUMgzDkpiohoSbShL8q1ijEMGcFUzWTaX0jUjsdT9vlQZtBXnae8rCCxOT
GbLF4OWi/MdC+RNi9WUbOd1d3g0SV0Dm+I26xNoowGtyamu5Wbh6ZNHQmtZLjumuHeucqAZg4UAP
f5JZbBBnEeUcRXBCIL532EStZX14R0HV8iXWmE9rfNgQRnVV5uNaqGJwDqENL5P+ZQbPSBxKZlI4
/3WWawzyh9gCpgwLejTdjYHOJdWbD1mkrSvXja/e/QJtKRKsndjC80i78LMVGQrFeAbEJKJG8kBZ
FQNSNlV155JjwORL6EVE9b1WumElKRBPRT2XobmLX4o+XOcaTKPVj0ldQAVoTOh8EgSyIfkJjSg/
z1D15QKorFj6WI0WTqKGK4fgICCcMAdGIGMqHfw5Mq9aDSAyAF5NDL8CJZLIcpWcQkNG1fRQNZNy
zK+zIn6ZpRR+0dv8aD6XtKS/5JbGVFNpftjf3jOd2YvWBlRZp6LqiOyodtoYjOugit5VrAGRiHcD
G2qkIubFttzrWBoOGQwXggNHs5XxJcsqTwsoYgy8GmplWLN1AU2oeD0PqWnnUv9Ftgu+czDFC5/q
ZPJrH9V1vwnVVFqPJstbPkmfqW+9EuSKfiV9LFaAT/54JIHp3ZSawZv1rDlUo2qCdwmSo0diASGn
+uyJE1vaDLuoMWye9CWR1MLOKqZuKeY6X/eS/8RCF++xQ1ZXQZkz3DCll9Kq6A2zUYDqiShO6+5s
XtElGVsCj0zrahqB5fozBo5N1byS9uPoU6U6Y1EhSy2Uq9qy/uWSWjtpUHqGIAoeHFW5RP6Ee13G
PseMZ2Tty0cy6oMEn6+sVkmHyvWNAfNASY3O8wWKUBMlp+KTiEOhgh6BKkmMCnTytHp9yIpitipu
pdjLC0GJk3lsbRRqi11QqN9RJlinKC7Ps4iok9zLkaxLur3ZRPGSkZSWqLqrxxpG1+K6n1owSytv
j8rXAPEkY+G36QgruL2JQ1wfqIP/puS5a84KJP0ePCOMP2uc/88kOfJ85GN6b9wsyHcZUj80L+qE
qaDwl6tEIuimTucmnIyu/gkYvLlFDVdiKJXZs2BizCXD+sqn7F6m9oWYFevAIHlpwJhqM/jT0RxH
ZeUbYKSaP1HIVRQHhgCj2BfgIEwyK4bE/AonQ+KHwlGwja57DwJikwpDc1KdLjks87s8zdlG1pK9
72OJPg3ID5VuIVm2rZPhW82uyUJaSAybleZcCyZWDAGxnkYQauvmoxM6XJ9xCpPnAVGHXuNX0HQY
fYVC4/QSWh4xnxtHw4V5RXofQyl2ODuWrHQTy7i/VzJHVRjFbx3bf6XJtHeLCLLYjMuPWB8/xVY4
yrV+YK89D3yzt9LXdhj14V2YNzBWGq7BLFXXcX4nIMnY+DU+MgJshpwMR4T8MdT3bGDxb5FlsZGM
K/oR9me9+k6DnIJUMqEXY7yb7/7fv4ZTfcGfF0GVphFyQKBefHo8PagMcwKoXpoIwvIcGv8cdejy
pOXHv5tZpeOJ8Lj936+PP/9/Pv7vz+e+5n39u22YIIyDJwnDH/+SiOAldidafjx+e/wQij7f1T3K
1H83H7897ns8+u/J/9d9/9fNx/N83GbK/luqfXdKkApbmCbv/KTk00zLR/zv18e9j9uzMvKQgN/l
WraKK/1JsXv84OxCcfvvtjCTif7fbXXR2aKjie5GNmubZMaeVhAb2VYZZe7SpJ35lEK7Vf1slZaT
ufFH8thME/Q06yttF4qhtptDwk/xxoeystxsq/l/P5AsTzF0FeRBUDb//uDxtMdNgaGQpw/h/nFX
pKnqbpTxwYX6kBAHr+Db83je45HHjyKr+ec0nc9xpCDc1nMEXeQVaLvHwy023NtC/p5UWYMwbPWo
W7FUdiJcxPYUDrhsLW5FRgWYj1s1lrwl6K8at9c2BqDp66m2dQwmd48f8thCiAiLeobfOMMQwXUG
q8mfUYBrkZsa089YivYJG7hag5iFTQNcKAi4y4byBr9NspkWoyjs/ThdlpuPH1k2QN3ujLre1CSJ
FlKPvOHxSB/kEknPZU6UKlP5f39Hxigb6tTpOx8fbC95vMLjtctAWJxHhH7Px4m8f//vv//yeNn/
nvN4aGxBUqQBY/l/L578n3f2ePbjgf/x2v/fh/+9QmnGjWd1zfbfc//H/ywicxMl9Z70nN7GM4vl
z8wwUtCwqg0D6zqoEBdlCZ2dMbWHhNEzdlK4Z/RmDhgmRIwuPxNVqjZG5S8WyeHWSKZ8i01wfRC6
AVQpAcdvg00f9m5MjI0QwFupCqy8sFhxfEv47GvxT1fDbNdXAPF1SqlfU7nQcWp02TgVCLrOTAzM
UvbpPK1cGXGAwYOIPCHPB/vAbZZ5e1szeLNeKMCKYzKwpFkVxrSSKLpBm/hOSfYeYiXA+j6vIX7i
P2mrI6YGDR4eefbbBxHZcCUcKGoB7MQxjGZE5yCXh12kFy+kRTArCnEGkWBS9EzJHIpu8G7sMeE/
qsG2GqWrbOQnytvGHlMRIkIUb1K24E2vS/WqxRvblujLMPWHTmWi5yq6cyoR21lFfnccJYClDgRT
UoDpuoUNngbWri8IXfMTRFuxAJdYm8uZSwtTHAOuMr4fE0RJsxTqcwG26Men0J9TmzwyKDRS+6MF
ienOcWU4soVndTh00E99yOh4lgcmAhDRsN7IAMFDQ40cDLJREHUwejBw1mfhs+swUq3z5ks01kma
tgCNGoh+kpwbIlHgBJRwqEP0uj5sUBlwba9qH4amfMpJh3i2YZhGdOhG0+GOhwXEgOLUJ9ANjbR6
Q2WQrSwTn5O6DYJVZTInlZJIYwvEy74nfQd6YjFuK4PeIQCDxZG83huDcAQnqPv2pRKpiyU60zbH
w2RqIhsw+Dgk0mEg8gr+WBe7rVk8Ca1SrQfNPwmy+pVXy9yWt4P5JtqzVBZWQtxhGZgjjEn8/M9I
o33qDwjHg0p4CnNmaGxneApFxHnrqXwMcBlRxJ7IOMJ23AoKzFQGBOwm0l1slV89ETZk3tgif/rE
OIALJpzPmaBfe70ez8we5YBiLdFggOmaYW0M/GgqhiEkUYsTqqkk2UomXVBuCXvDvyZqr10wy/3T
ZFT8UfoaUKCgqM/h7arvfUPYhNXOb+FGCCTahFmON2qy8Hr19hswcGn8BsE1K3q9tkDEp3SpS7Ye
koBMmgFXqFmVHEgbCmyTGyIhwMRnFonxv9g7k+XGsWzL/ssbF9LQN4M3ITq2IiWRrmYCU0NH3/f4
+regyKyIjDKrtJqXWSZDkrtLFAnce+45e6/9FQ5N9KukvRUEVuVEIxl2I+C2gL6uF+Rkc6Xxjmbm
Ta7VYFfzCgmWItDqLLWbVHbHLLfQwJksomo+YqtTte2gROa2q4ITzOBmr6oF60iZk5iHwRwT1tQO
b3XWvIsVzyCvEMHmwSPxPJc2mjj68XoPgjtolIJKP39LqS6Q2IpPQG5p4QlA6YEkG1ALkYEnWvAa
xYiql0KEqRPlFJ14gLsoOJULSGqR+wN6hPDFcQ1FhbgrLAy+YX9QUdiNGHvaBqQSy7mnjND4KiEP
0dTm9Weu0zZoISQ6ig58T0XfJtHaQ/yStp4Bsf857xpUhglCGV5bBMxdJDxQ0wPwkxDdzsWhM+Lw
YvTsySFjIVUl5GVSpHcSV0XUMAX6Szm9zWrc+23KMVyKDI1gneCro4XWSxpIDBl519TzvOo+ucRd
BT5wUXDPBj139zQMyGLmjTXQmdJCRFPDuGbATzLJm9147cuRseV4rdtWRFsa3WWlV+yaZoHXaWh+
J4nEytzgmzIlRuPSr07E0bLsBs901uYdvJNEdoXhzFMkhbQlk63paX0Q6Vj7BYxKxvgoYSdSzYtw
7EDnoSZFyOEvgqC5Y4KpAhpQnqI01gH37mQFsJAmRGdCJMgomVYSAtM7L0jMbteF4pkMl9RnWHXr
F4JbSN0aW0JLZJPex1xJ2AvFkFxjs/9KIKXSaCu+pwQk4dhEBVWa+EsQ65ZXvcGDpEHKrLv5IGom
xrbe8Iakp4VfKjR4FGPFgJKpLdbT89TJ6MHVmG6x4Cxk/Rw6xDXAoPPTKjLjyjXKgfSkasndJs+P
9EnPgvgjQI9Vt0z0mmOH0fg9qH8Ahku6nxveaGuBvB/GwGnIYaKNML0ZoM8hMk3nlL79fqwYrORA
/+UpUTANl9ZOnNK3EcGrMU1vmc4wXdSTE3FT6KNnrBa6jIVJbBQ71JDCz8N87Jsk29fePOaPWSWx
phbWBzBumvkdFl+9+ZWaYoxmpnrWGWoVC6jlWmdnzgXjW19vVX3N1E7zYzNyA9Gzo9pbps+APIFR
nCugOfz2CY53ScSSbeZYkOvoCilYk5DqWvUOXU5eI0SAAsq3y/ejDtyOMTM2qPVrP3+wmLDxakO9
lm0XHqxIe40zyIZJQ8BFvxJsxvVBIpYZc1dxi4SILNK8sfazOr1GAqCKtlDmvUS1h7yEh0bQQlfL
kRMk6KAOaV1Iu9paHHntHgat7E/rGUA0OBfUnCPNljBRceV7/jzI//ujn0//eIrrP2jjmMGc+/OF
oZMp56b1mZujdBXSDMiPMYqOibccXeRLPnWHqpgLn/JxoeE0k6hsyiYfMkgvN6VeKI5kCQBIGssv
YCLmzZsSov2XLHSePyX9z4NqcinI68PPp5Fg0kHnwOaoXdPv0+A9VPtp+eNJKS3ocreb28dovcJT
lf2gA5m/AQcPjGw9RNQy6JJyffj56G9fIyOBfVPHYNTICc3J9eQkCBUlbaj0qC9T7SHsew50xfpe
/vnQroVzH2uhLTJxttWaYedWWsmsP4hUkqc4sxSiP7UdrIT1ITE0pEw/n8cre3Wp6cZYmbLVhSFF
V79mq/6QWfPmaSBfYqcbEIvM9WHJEPIKawrrKI4rqQpY7L6vcJ01pXaKjJIFQpfl/dyXyv7no0YU
5H016kQoyrRiw5URW5OlRi2mceTgs5/n8PORzlGXbBQkXFFMykwt7bvWlPbo2IdIJzawhmYip4h+
wyrCBJ9J6ryLlCfGIuW+kMzajxITKFv7tozUeZz1cpuxQc1bWIpOEApYdoxW2VeypOxbJWmcnj2U
JB7UBwZpWpsVnQzr0jIKaAEQb7IAmgJkdL1iWje3qmwrA2cZ5piXKghiX8oNLieLI69LgPvvcT3H
/Dz060fSGCCmXxQaQ//C5Bow/p0moyEC0744FIOEfYmwhByqV2UhxE1iFM480F/dld0i+dOaNbus
Dz+v/8+nCi3FLKeZw8sdAtBb3wMqt38+WBMMFROtgE0WLgpcMuX3cqQgKh39skfxUlPwWhWApz8v
wJ9P5wRPeTkvgdO3Jtkc41tV4akbllUrmSwkw0fi9Klgj2fdN3bjVB3+V64ObaR2wvQgAyNcrB3N
HeCbITsvPWvgk6lfpm7qkn60Fd+X74gDREKbkIwjB56ja13rT+FaHhhNiYhUUWqvtSDM5YSC2MbR
ZByj2/IGXux7OjOxCG7RNUfr4RszhFM7/w1Ecb0pJ5+2JxPECl8So4B5o6jE7VC4Myynx+p1r8UK
HANB4rGoL8/wpJsR0KvXiz5Ux2jYik/Lufsq+XRGNrhREUOAOGIG+CZz+0rEODrdKz9KZxaH/KvZ
iE+Y0RgS5rjBEd7ox/hT4hSDPZVwJ65A2k/bUjjgneoSl8q5mXwcIbLqRdoXYhhgNRWg0av09gjA
yo0vazrrBpsxQourQKdU8LCdJytoyjzOX+FFPqJOA1zg4o+FSJAxev2u2M4yW3/Wv7UH+Vl4V/bB
M/14ar12TYyHvbsJoiM1A8uK/Ja8zOfge8Ib/jLCwO788CgRtY6Bv7dHFm2dg6Sn1o7AFAs5+RH4
7FJx6N6Ur1wHOOAXphNMjY7ZIfnEcVkRq+dKqgfbX4WjlKG3wNgL4KEXNnXMCMtGHgcoarxQibFu
IIm3Ho+oLfzpMySS4+ludV43I5U/zvi8zZrNcKvWW8t4FjL/L7j2y/8ZMyabf88ZM0VNpJzQDLLG
wLFra4bmXzMyiQ5IMkXCqEnOg4BkxU1/C4dym372+/AJymmGbsETg0tsOHPu01Y0juZp+eIKoa5F
o5etbBeyDSSvCSibdkK2clKT0I/MXVBcYHaOFQxVRxF8wZKZsVM3+DKSv1eIJigDfy2/oft5uZe/
QeE44QHdVr+GR1K0rtWvjo6DTVLbPdlDrH3NPlQMLv7wkO3Z+9FhilywGOu3ij8zkfCNRxYztAZb
ZDPYqZFP49tXMDbNvjzaqsPdYYN5Q1m6qLijul/GCQzzRDf7qA8EqHj3ZvjWr/kRHG/0G2MChgbj
Nw4obbH1A6c0B2DaW/KJGFL8pm+N/HV8ZrBwrXnTsdrAKuZPuKvhNQjI+pGS7TDMBkftkUu2Y/z4
hNisfkFiYT6U3gNGCby69IYzXr89kqg3I6bI3mafaPU94VH5BQXTs9zwTpYaxm7Fj6/ZymmUX03F
jY/9TtxGvvqAL1R9J5AQ+5SL9b57BAOI4Dl/KSGL4HpB2eQid8YcyX1q4Ab4TFw73hEdRXeSO2w+
rwiAqyLad8BkseFSHTidHTtbYJbAPplgRxgID/1qvDjgUwCn7kpPDCuliErnSIscuvhKb+CyRcb3
MDtUGY5QbyEy7PgVQ0+5SN95vqu30wdHcJ4qG7iv7eu3+WC9ca70qdw8avOtgGPIWUELD2/aO0pC
FKLuPvFN9z9c+X+PMPu58HVZlFTd0C1LXnOn/3LhA7JvUXTJ44NsDg94liJnXWO4vG6G9SqvCtNN
DK3rHdsMyiaMRjccSe1K/F61yv/hyaxJS38NnVufjKSqKJ5FEpmMv9+FWkIgYWMN40Ms0yvk/524
iwp35iUC0YbDhv3DwWeXQMdgDnauunPIABeb5Q3/SHz+eTr/P+/iP+ZdmCIZwf+XvIuM9l4Zt/8e
efHzj/4ZeWEa/1AtXVGIryAhhliL8d52//1fgiX9QyMNSefLpm5J6ppV/K/EC3n9I76uSrqhcgEQ
9diWfRf9938p+j8s3TBM/smasc53/H9JvNBM6W+rPZW5bCgWK75FgqVCyfbvF32sx4SAS20E+OvW
lpa1m4MVetaiiXmd1QbpXE4Cmx5ziOR4qGKZ0FuaM6LpqWn8rU/V76XuhFVzXCOmxGtAvrI9xtZl
bod8z4DP4kiJhFLgJIRK5WjKLaxfUhoBdB0qKdF+icz5pK9QGY3nqdaOizABbNCM5WlsFyTMOQs8
nYjgovUzYgwgrHmddZ5ewwJryNvdZgsxHEqLeDp7HcuqpuCivhnk45Slols0mS+NyYs1w/1PzRCG
b1ZRxmpq7YYivVjE6KxZMQKLStOObZL9MudwOYjKzigK2ZsYBXYybEYkQK+jvhd6due5KJoLgdb2
rBFXYxjLLl/TR5n6ghZQWL3DCXZE1q/0kla5kAsYAFsB2Big59TmofBDbKCplTQv4oQ9qZwY96PZ
E32lYtLYawrneLgmi5G4JsLsh5+HTpd3qItmNxWRcQAJsjJ5JEiQ7SGldwW+IFHcPGFbhcSKfTcW
nlQ0uQ8aP69tqsXXpPFQNbBA4pnzn7QErqUTMWRU5AEwHa3gZvRoBaDAzGQXbVN1vjfjvBPJCnOz
llLAJD1KL6ezuo6KM/j2yGymS5MNxiYZBXsaSoYgg8DJPcHNnqJDpitg7Rf6O3FImwi4T1W113xc
AZETsJ+CQWPM8d+LdMyFyliSHGCdOcrITaEARmK0m5f0UFRN3yZljgi2W0zeQapjLclfYpK6zSwa
nDKsgDgbryJcJOKt1EdhBBNBwb027ALlosss3oVhvgdaNALQFgDzZBV4eiN265LSM8fjslesEZSO
XmXYQYX2lJZIb9AqOQVmn26K4Qb2HYyiSc/+eOBX0+Yoex7ijMYKB+K2KenbV+dQLt6YwRJmEcBr
lAmNEEzmumNQbfPajLdmzGBUiah9CrknHHagEDBaJMEa1J0Wl9CUpphCRenJ0BtMH0tH4hzQCAKW
TylCvDZUJKwUzBU6gcaYMYcPjOp2QpoChlFK8zOlvGKadcwrvYVcTb8PwVbIPu4otbzDxJDcdTM6
FYH0qUYlir+AklzAxXOuGzytNfohGnukOouQJjr6m3avx4EjTohFdWtf5PEjU+TEnXr6RkMnfZl5
CIqFqbOYarQsiQ0WLAvBndCzk1t4yxdAEeFhau1SLSV7DLIBEw1U9HhYUnfp6OipBPals64dTSkl
Uy4j0awGhzCHKRNi9FPWsB+JblgW+Utr0ivrpQBTE5z40hAXP1fmSzJQpdVlkNqRau7MJALRVC+U
PFIBq4nqeyYsTByBahUKWPwyBpuc0swo15PybBg+IlNmhi4ZXYh6c2DyBNurOe97KpwJBkTaNI+3
oSxojjZYgIWWX1GPYaUTvKDLCohHafyUlfKXTCMLGVm35WyOqFLFf6oL02rorNsHztcPCoiVOttH
qIyJqQejkKL3ZcqU25H52URvhqpP3l3PYZSP8neBEghv00a9dF1xzqaKXPe2fp3NhdQFk0DmbElL
D6VKtQnKaNoMbcHxiWmCVtDKF4vsdx2OzzT2alQRTl5zGK85vprBBLK4n2g+cWjplegzQ4LGi5d+
Nlm9CytkCHI3/mb6EDtiWn6RGNbZyLuQvzUTbS/KIQUR4WaoUVIuceH3loHsI4dwV3JSTSIJ2Unw
nIfZ72FQ+FfqTC9DAgG5lM2lWBaf/LBLZl0jk5NapC0vliogGc4C5PvytuZ6m9v+Qa/aW5zV78UU
X9osQItOcDRNGAaf1UJ0QGD27znqxn0FxcLU5Jn2AzK+gSaGa8pALgwmXlNB9lG0iE4x7DtAtjkn
q76pvot7NIaXLMqmvTyLD3qncSNPyiHJzZNMuE+UowVWUUsmkSYDsx+wIFa47AyRZrluKi9ykL1n
GXGZRjh/V+TrVuP8Nlf0t+tBeQ3TCoB0Hb9MovQQRb3mS6+VOKYA/kMSclRs2XmMDr+ODTBwevsS
g10O+mDkpIkXoBZRJirt8kzO+G8UtzVydFsJgkdNEpHlysi+5N/lEpVry5uAlS4pz1YbGmRSLDRW
IviW5quc6cmxNJhZca9b3hQBk0JLehatB7PD+K3LaIQFQkGGqvlGwkjYaZI0bsfP2nTEd5I9aw+x
+RHH8YkgSmr8AI07a8tNaNpneWRnDZLurmrNwWwSxl2G4E1WeA41cqfo+1UFK3eC7e8QCct2JKUV
oKUZALQjblcAM5Rwf1RpDjhq5knGv+NW+1D7tV8Rq7da7siMK1vSvAd51+YMsqzXRFSf5rBWT30E
pnOYy/0sxM8sPWbLd2/1GmwJ+wYa7ENhLbfZKIEB4BxvZ/1sjeYH6YO/dBGvmqLeTXYgTyYZe6Q3
yOwH1eSMbVwRnCqdCceVpR3Jz7jWGXpQRpQ70gONmNMkGQ2hW9RGio9bfsuDoXrg6UFzUmbHMtg4
EAkcDQV/JYIUtCXrGj72803lxnAwB3Rh/s2tuuyEaGQvVkHr8BYTmkgpUxu+1YykUUDnoFo6MN/m
5D8U91EhILTmcNvHA7JOXXxtA42wIxScYaV+1dNjUBPmuOj4b/ucA0FMFRW2WnToDZp9i24cq34J
CXG1peg8LypHi1AE06SwdCXSvc/ZSitd2sBQVaTIrWLGx2pv2FGdf8pWdu405YQY8lPutPew/TUN
qGljyS8gAaPsh1ttXoN0yzD8NmDCc/uV9qobHPgBmoudl1J/LGl+MhoEDWPzscy4X+vpYmXqk1SH
ZBWW33Kt71rgqXJHU5O8il6rXqSZA67OJSbWCCZqYcvV6FXiEvk4QgafSUuBCd78LPrfXQSRrWw5
F+VjA7osK7+mYD+nX6ih/ChFpy+FxmtbMNcLtW/MViAKA+MeQ8QbB4HcmgH8YEL/J9OsN/rLAeNT
XjHGSVVTadtRE0Km2MVlzjrDFgLjPS6qQ6Ewa6RAOIWVxoQmtUybV6mkSyqfI2zPLaUfF6wtD58L
mGCGeo9GE36GQ3fTE2FvrnWlWCt7iJQKtgqJyzoml6COOFlDbuF3QkuHaWVJZNUmCn5XsoKXAjgp
IfLi/FWoUhhrPQpFTJHmthxmRwL6GmBimsblwGj7mQE8aOBQvHXSOtvIWVqmXLz2c7MjWnSXjis0
YnpZckhmFKfB1sSdC85MZiBJP27RNXC3neXT/YfLZo0F2A2Ld5WTAGAcnfrWFBEMQOUMIuklawRk
3APUQkuFoTD4nSq/W2l3SkLh04jMJ40kNnSEoNbHtTm7IOVYQfYVRqG2JEEyfZZTgkEUXbtKTVHZ
I8kvwdCe5DaR/C7j7WdATd4mmPeUhU6N4YPFKAp1LFZQz5IRGBSNjqQNfS6ZmByIdZMRk2bfCzoi
/XoERfHzoWb2BKjgS0D9wx+boVD/809+Po/rOnLMHtvUz9/+efj5A5nXHpbn+t3+fPj5kz8/NWSi
VaQ53v7t63/58T9/+eeJ/e3vpGlyUOSeWHQs25L78/fYYXFN/HzIuo+39M8fVWvS1lTGiGKdZKCy
fy4NCMM/3/jngVR3WEPrb/jnAyO1v37aY3rZ17h/g2Cm/WV+5D8/4+dvqf/+V//4mroXqVNx2dC6
b1WmFP36sOQ9Lrt4hbwEIo2dny/+/J2fB61hukJ/I7db/VpGC4znf//3f346pDRE+w6hUZ1RRwCQ
/NcPkko99WteoR8R3o++LqqZRkjr7ODna8YwpfaYobVOpzjwWmZOfyRG/IRFRPnEdOfnw14ICRzN
nbz36zE6CqdWfWC3WrQT54kkuWF+ILEUtYrLTr0HQDG9jY/KM42oc2nXgOMOVC6M2W858dJ29bK8
UJECoC+/0JPhMbKppPfxVYLOja3OPOKpTJg4cAqyAQLdk7P1AAtwAXI9VcZjdjUvyrRsvuhTEiTQ
zEcssbnNZJ2MVFhQo9ffuX85q8C3kyGVvKM9IzFOhw2wjT9GFp7cFUn8JYZiDxiGD7uvgpgegCoz
hkOnHN6hS9IIJVsZktZnewrgUNmtr7ywlOA+8EjCQhK0CX5V1/SA95CILVCL+Ofo8ZP3h1uSLe2U
+ZibpCtCu4gBDI4a1dVpnZFWccnO5gVwYVxvUr/rPRHnTMhhNjrn+/Ip7LzyaeXRAd9B8nos8D/g
QN/J8is04QmdiTlDdT/xKBkbE9TYHf/0ojOT4NsM045zj76P/dynud8KW9r2HFnxUkLjatI96ygh
fKhaFKILSsq6nmwDdnVbvQYwBq7TUyLehI8LAq0ucJatBu3/kD3n7yzQ2SXeSNvSzkj+qx8JOtyg
IMa/bTpMkTYyRe6GScaH5b0a1hlUD/iPAGoi/ErMMr0D87ATye0AzyejNAORZ3PEdHCmJB/QQ7aN
O78SKu1+cTANj9apG535tcCG+s4o/wjMVHt8AXp6BlJ8pHk60QFG9KMqDsfDTRbYF7iFzdZ0LhiX
+PJGxd7K70jchq1egm+So2mVIvsF52juoPn6+iU+6Tv9u/jkvyQ43ZsXnL+f8Q27YvAt9F73omKE
TjbBJXQZ+Gwov3gBgOm2XFcR1tg9mVS6cxcvxQsIiwu7Ykn4xE5w8Y5zGHXi9+Dty7qZF/OCgmwV
WbqTugvCvYWXUAYHeaGJRCqZ4aEPzzY+YxSa5aFb3ojSeO8E2xNTR3Hey4dz+PSqISpm8GcfDNgf
Z9L0MpKgtK0OZJ2WdbChI2vCrrInm/mrLz3NOOlvdNMf7srTUzzsBPvegTv9rCDilU5yjqFo2QDW
+9s1ccCaS4eFEEmype34cYr8DMOCk3MvFTbdnHYEhZlC+qyFO0ET55mgxgp3wIZYkduIEO9AtkHt
E2s38UqVp8yZSALzoOsSrR2+o07611dpaHjhHuDGAEeieCLzQUS0oCQOdKRNuF+A3N/4vsm59us7
Xh+uZcJSkJIVozPZ1a/2yAlFxtDt02eh10NQIxfb1yk5Tl7jDB6Gkpi4luaM1lRhCZnP5mmCeE7M
1xYBmh15d5VoClh2YIVjKNDuH1fKPbV9y844o26M2WlevlK/2TKXuNLzYf8mTICYnNzOoeo5M6SI
k/CA30fYMM6ja7fezryZXGUHzOQhkRrEB953En883pheMvMqzlVxCsKdQY9jH+YHca99MbKayBhZ
HjH3Bdse3LC+nepd/BBdQvivhl2epk34TpOE2cQLg4MNE7L32E33aAjjPeec8pGCiVeu9BEaDvmj
hxbJ+EQkm7riadlF0cErSeMCT/fwXlYX+bH/XYBQmM+N4JEcWW/hgOvoXixetdKy64/2IX5i/IqN
Ea5c8y5/p0yOpF9UurSy6sGNffqTiyNVMFhh6BKQsxzhiVrqx/CtrYFHpxpTG9FJm3cM6lCbf8fi
OVE2n8wUdWaXUKe12ktvxMK8wCyHfOwIq7+q2GFYpRPVbaIz4GliBionv5d+I9jUVpgT7oW2WyC7
Mig3N7ELtPbExVL6vCpuuEcwOd+i1/5x9AfjzKuzHADW2umauWA6xrLhbCQXcL48lI98f650PFzq
8FaeJN4iiKGv6eAUABQx62zyPXchfgSQVsuReyR2xeJJ2UKdu0kOWgnVPHbopp4S+jUA4dH7YxdH
g+/DT5h468c7XqAN+HtiOpRPNku2wNqeDjixWBwwdJfvgCjgdYQur0Hth48EGmXe9DlTqaLbIy2H
7Q97+/re06opP/L9QmgLqBrxWwFTwoVyirxhq67XXsUAq/9FWEmwvu0xJV4iP9G4zK7vxGUCZXr8
SbY9P/EUxTtM3s24/tInlp4p2MXRlvttlzA925FtGTrQiLfwbX/+H45kxzLUOYSu194mcU1awnrt
pg/oPu3gsbjAz76RbBqpW2R/vBKkDIylDTVj0v3sS4Tnbd4X9axR7JIHwDNAe4tgjwIc6C22TzzG
qZ0IPmzf8Zbf2RlYRl5ANKyEHHxDDCHPXOdsb8G+3oguGuAtl1Xybf7WgXwjQG7YozwuoZZ7pfbZ
oDx2Un7BaUMUB1lHOEhhXH3Kd/RKLOeZ9WUAdJTtgP4cY9HkGbv2op3j/U5lI/IQx5Jgtedxr9c+
2akbcB5ocOARE08rElv2uOziu9ZDPWsrRvwPFWoztGnR1UJBwDXwkF45eH92L+KNG/UeOeQRhHvl
UL8TkmSzeLJmoOLH1flpHEbotuHGCw/9xxrDym3wGn4E78IBl/Ah9ABn8grag8cWuy/bC0R9uvLZ
Rf4IDwxUJzogxFq7PwuTw+LkTIaHoyz7dYEVgiFng8GWYdkDb057g5zDSwj+c30TYfrz+yYO0aDc
S/5A14icCnMV27usjqsXZNMhZPhAHr2w1pHU55HblGD0txGvHFAq2hwahJW+Tzm0lO8oLih4Vt1F
vp3zizpkB7IfHIGohczRgyOsZpkgOlJy+mfD9KvxGd8JzFmEEOIu5K3Vk52mHhLGuk/Qoey7b+q2
sD04os80GBqhZYGwJm/ThYcMRIm3XEE5sOnfm3PkJdal2hquH3h0s5zAQ5Joc5U/KU6MJsUdHyfS
Ac5h/UkIXP5VC9cmC+3pW+E0KSvWSUDuJe6RGQrk8BnhReorVE25i5NoKclb4FrOSXrAmI0YBB3G
tjM+MnSP1Hsk+kkYkparWmWuuEOJzXZFm2oynmlxasGR2bEKd8IXii/52sw20HKkdjLySnPV/wan
YGsNZLPQSUDetGfZkbbEIpwTRu9b5ZO1jf2EQloCys/Sxu3f887lj9guG8ujXKlv2HzricbYjkKV
G+/MyhPhotr3d0DjN8zmOKErFg643gSWMARi8XhqVUd7qvHlsW5roPWpIN2v5TAEjGPW6Kg2dSTN
H9ZEE3ch1phbm+2KTBMq7o6USFB4dvO8VNvKU+/qXai2AHfvo6+YlBFv1Zn73HhJ3W4nEsS3o2Mi
g/jh+Swbuiub/EkCjoNMtHNpEjfw2iQ/behAbyZa0CHWOtYKmxzimFWMOx42HzoVlEnUOzIkDGYR
dIIY1hc7mbtVnvaTeqalsmRoiT3hKUgeQqIGT+m78RoQtqk+TIPHyzd8YxX84/Vg7UME1qeuynP2
2ROqcsernZ0FDh5kmpG4QulC+1Ecd7WK3YAXzkYXlAout3+f/gJXnHjczzOECH6XenNVx60WHjXU
DLZ+mveiO/QkvhzL9DIdsIQRikrcSr3PM8w4d0E9JrGbF857LNqC5IqURaRGAajYkNfC/vyKrqt/
aC7zDVTVKHti+TSQ+wVbMXVoqoi3Nt5CIOh5BjpF2k7RT0r7PAu/gunNjO0S4jE1AwTY907cUBG+
dHSYKcGxQba2jF4Ja4LlGURn1i4FxuyH/ZkCdTmgXuGa1840Gg1SFtYQNPJcHDJ86lOwvnpcSuUt
exbSK0Od/VwDz9kRM8VOMF4yj2CfktgEDmFositH2g7Vtskf9Wg/wS4MrlkCRoEjnF04E0M3GP6s
ZuSLr3k15eeqORYz/AFeplx66Uw5swb+EWUPXulu3okSxh1PInAye5bh16qXQonJymsEHCUSvIq0
p8AWK1flpTkzpA1BChmsbTZhDQoEhxSU8NbID3UIHteZ+t+cEyAmmM/0QjCZ02pEVsCMDhjuqNH8
dorEEStYo15guQQFw1Oa8PgaDiz983r5kWED+qWwfMYxae5oX1X0lOwKYyt5OmKV5DgDzqcIYx/R
HCY982NIqG50pB1NMjf8jBRbOdZE2AVPeQpFggOJAN5DHGxqRP6XZBgxqbV5A5ZPqkGivnSyYdiX
6/RCWA4xT9DkB4zd6YH4H0P9MI1Lg0pd3LNlSzIchM/xXaW39VnhPuMsc2dXkjX7LoMTJDmv34oX
8jAYfh2BcbF6hbxVezrf5KPDRsCmkXij4rFNMzqGrKLG25l6WbhpXpd7ZLzrUPNeGsnNo+8A8dad
LQn9XrmLpytPmjUHjbdS7UN6IWxFFEysdUv2OAGmvbI9sD9tujP3DdGYjLC9M7FX1K81/XCPuqN7
BhrOik4E/UP4kX50x/dqV27eq2+FmLkvFGM6nkq7+65UVnBC8YiW+4hZmOYTb8KLQU3DJfqLtkC7
aS6cZbfxKX9MYG/SY6czy/HuQ3gmqn161nmRPhRnOE+6m3xRdhGGxzZmHK8VvHkHo0p9M3fN5/DC
Wlo4ZHNx7UlcxFPjtySIu0yTmCJTpfJYnPNTuucX2nTP2nZtHsBs9NaNl677ZyJ4LDec9FIyaIpq
Oz5N331jU9LE8kC+8BbfvUYzgqu6dvP2feKqrGAtepZM38N0J1wfXJnt+oLSleAz1HLqLjaPKfPc
CwTj8bRuJNMz9xY/iZO7X99YxsrH3ueGgx1wBvtgsmYdi2duXu7IzGNWTr+ANX1iDdrIlE/jlqRq
huA76QigjatsvqPe/8ZJgfaHSLPAwQtKtJNHL+q3eJMeud35KTmHhkuHA+sbZVJ+jx/zR+NQ+oZL
eaeffp5POJyTL9FdjkSkrcdmivyKsMNz0J+L5G0x9i35XiNnb/yHZHKYyUNJC4GyeB2Y9jeFgsp6
SV45kxseQXzaVr7TYBI+UzfIv4zK6R9ll0qHBbIgxtjhfSimC5dWd+akKr1QXup29wZEDceb4p3F
He+44TdneiU/aWpL7K3pdlS0vDjYo2Nb+qJxFLcttSjNaib6WcDBBe+26a1ONyRJ7/pbSw4eAz7W
PwSeJ4omzbreDYiwrnybRo9D+6CAynIAu/iSgxa13HHMEFNi48+Nfo7z3wBuXvjh3ehZXNFsx/Uq
C0k6d9Wahq54FbwSfRpbtUasSUgA6tNIuqdHXkQTbahmVeUCCFF80+l96BfQZu2dC2gX+PwOMlQH
myWLFJ5lNzjpR3Ns5E11BUwifK1x6IqdI1wYXGwOF7KSZ9UO6LzUTngkEeyl/oIAchyv0SF4aW4j
GyaHTthpGKLNTfRow3p6bowXFNPQgj+mPdAF2omb3HPK2QF6A5uc6DqHzb7GnfAR/CbYzTriD5Mq
CLWbNH4e8RLrDndiqV9jyzGgGA/HangdP9jP+DHvua9RC3VvL9XvnKg+jX4TZzZV+F21DFXt9D17
vpZEoRzbR6qR/p3UuL60ZfmwQpmJaC23KC5oM3bUsXQH2vvcbiL0ahucawsoxLty8K0navND7nLC
ZC7q9PQw5TXK1eONFNOH8GEed8QKzfIBWWSyHJGKyB6HCbbn4plaIH+XZ/9qMA3jSiUKYj3QUYSt
6zQpzfRB1mbHPYFh7RGac5pTn6+K8kHgGpp2AgON9iQu9Jrd5NimLRd3btyqwB3VC/ig6oWebwU4
hYWHOtRsD/kvsztPzRPv+klkANwf0oFf9Ww1VALZZ8lGUNODS8IK3fAhN47i/EqHrtDxUhyDAmPR
J/+jI2MhwVn/86AEB5Cxm7G6Wcbj1B70tQ7V4wuAni3hZ1eMvmb0neXOIBz4GT0dfz/4XZy56r/o
jViqP23JYDEJYQkcFrTj/7B3ZruRK8mW/Zd+Z4HOma+KgTFqnl+IVCqT80y6k/71d1FVt6u6gUaj
3xs40JGUoQgOTnc3s21rE+Ov+RGIAYcYGDITK+2cuKg9+vGZPj+b6Ip2/w/ydGzhoSS/seMlWiJh
2Z4wr0NTT7nnpnuJR9Lnm/FtfON/a8bt4L6Fj139CK/6TK+99zEZBwKvW8Y9nitFJOk92Y1vkulH
tzu2Ycwad0QaQf3LVODD8CCsOYHtXF6ZUfkY0tdEbTzMKbM6219I+Yd8v9Lk6FvFj2E3fhFcInFE
wjPdYYe3JnStM86M2IERfL4ZtyxDzZZJ1UNxQuGHTRS2Q8mhImsTWRjEQEKV+/mwXpBPjmhQTKQU
wuj8XKNoVkTUYUCU6Pr8mQGrK9PtE7F6+wS598fk8ourJd/YazGtoRYGkLeOPiY99qXxx/SS/iZ0
YV9MLpcJkkabdu8frPxMYHH+A34v/sicJ7aYOUk/akID9ccvZrf5vRKR5DUeFKkzkn7suunLeyKp
waO1OuiUxyG5QpqZ1EGwSr8Jeuq+BEVsMKSkZmKxL6Ijof3NnKEViUwHV1ETVTFR2Lnww5v8mV6+
rMCy+27AceKWi5x1eM/sEodmiN10VS/ObjlB42Bfvechs7/GJ7RkFxIeHdkaNqDBB7t7cKp8S/af
UIgthSBnxR4BK77iNSFWRNWxYzMi7IPI76bVTg5a+F/sC9lRFd6GlDvdZmoHuaeL2JagjAC8Jskq
/VHuG02xKK2SU358N57IiTJlREV6IqXEYXGDsH5RfxLSOX9XammHbLrZ49PEtgqfO64owpSCEKk4
ESTFH4u62m/1XbFjbfvgspn5W8w+i/g7IENTQKnAvPprxiU3A1h8ZGpYcUsv8xfvxLQCQYy8FCu8
mu5K1FPPHkHtJgAJ0lzsL8c6W0xwGPiiip3XEVi8YktJYBNf8+LOdyPerByAyN5aXBliiyf7IJ+q
VyrJ7nLB6/kVYvwnr2+TC8SW8QsaR/gEv4qHmCr7Dp3dlQFOpilg8WlaMoo7LghzF4ahJHsI1Ndw
BO2G2oXBDehPHEjN4tXt33BLpdRGMZT4tXjmtSR2OjYXoONdiIwRd0O6FJd2MykhwmqsJ/17iBp8
w98pOKLb+UAHCJGE4jL1EW8V1kfMERv3jeoMPt/hR2P8HVHHQOMkw5SdyLXP3mcd7r3k0DpHds6D
fa7cN4Opn2M2cPPsoyU5lH00m8s6eLI18mDKJrRePSy3ilFZU/vdcR8wyhrvtCRs26UGxKYtS3v5
xMYE7Ib9o0Hn6DlW3plvbMF4Jp/O3e1IkHbrteF8R/uFD2Qm43q0TCnzM/9aYTHibmtrRzaR7wm5
mhdz3jjiOcewy4GGU2BJu2nS73b+5qJO6oM/53PWcAUYxA0oLvZZ9pnLyhlxXjRxY426AJayDxyS
oF5PCYx/1shr1nqOL+9ZC7niXC+H9uZwn9P1hmSf+AqC4NaHQjWR7CEubrmLpCg/GZ28J8Ay1j3a
mRrznbMuSTZ2xStpf37g8MmsYwoXQ77elxZ5a2ZKVj5CagEfkmqmi4EcWc2165i6HB3X1QOt/uwc
uams81xVGAIGCQ1U5TzxVLyRtsCYpQMBQIe1Y2zRxxvGkOihHK63iFmBoRS7zHAPxvBEy0/UfYZ4
dOzxGtujT5DNwTT+OqTtrwGoTnJock+ehFTlFOzWQRvsPPHOWOFHUq7Yc627hJ9P5hPouucQsPUk
p+HccGaMScKT1l7dUZmrOVDOdUERBAu/wCf+yOXn41n4a3z4TlxW/p7K+HpDsSbFC5axnK1YXE6H
QW/vOCoeIv6Fl3A7VDSnlIbX0+ZscYrm0AAYcum4BBwjnATOX4NwS1a/bf6I42UQrDcJlNKExV1K
CYkbSAyK6eRavjGX4RKfCDZAszIZcZoMh2DaLlf1yQfLJ6oEBhHTns/ldPhPD0+8oUeax73l9pAX
LoiaHQcL5DueCtc58shX9nl0jxNVARcqMEVgc4v+jZvIm60PRrbhQe1cbO4o1j37Z4f4J9hzY3lA
+AxeyG3nDDnNFQK0lV7UPSQWXgJkh3YaGzRkkmv9ABkou98t4E08p0V4qNqNjvczVd1wK5698kzy
xChIJjwx5vnwGNWzgZRzt/j3+bjBYQ5QEeejGErsBw++vnAbeC39pOtYRJhC+hlUCcEp0lcy7mx3
GKvIOl/UH7cHArU6DnMUvI7bIAIIKDSAQ5C96Vd/8X1ov/AHqXlR4YV6HeODWznTnVFFnYj4JGru
acmG+4RbMe9T7cKzWp8+n7CPo+Kw9YXCBo9F0W7G6cwgG++nRwqkSY/B4xY0+vhM4yRZj3YET8q2
BZVORIkNljVOvPXWTn/RTMzR8Ry76Y6d4zztaU4xw01bCZpYjo863DKdhNODHD9yZGIDPaz0CTtX
JG2mtYfSNFhXiKyp3tP02phHSuPYwKEYK8Qucfem+8Y95jBl/Myz5w9P/Mjprgou/H2yA/vyWBx8
edMbWyEZt5S51gtLRzASHWtH8ITCUeMmvl7+G+zd6x1ca8Zk0L048/GfVxjBtjEe0FRyfYDSEwsX
/UYBn3qdj2jdOLMFu1CywVCvHaiIEQ9cvVadNv09tnABFOAtxImmOAhryyhEUwAw2jJ2XDA823EH
5NZxoVbGMO0/el8i+OTCMgPxc+/u1kCq3rUcd45MHLLWiWsKEZBH+Z8P5AB98GZPTu6b8+O+Mixj
6nbOmp9U5Tn86h5izonAicGYnbiwhHkcEue/CoJ8xEWb1NvFJPNvkmaNTdFHZjDAqhetz3z8Oggk
qcwNYKIANjUNVXHkkOUkKruhcmHh6xTSlkxK7WaSy40Ku03E7LmB4FxBj1SPmffOwxie09+oVKvH
dbxCHSVIDY6g3/P6c4WPsuQVhBk3DlFbo56LkKb/izkDPzXeTDSeP49d4Ow9uV5pGC/MZGT5aETv
I7YW9oAUbtsyxmpwtBG4AFxa1gvuwYjYtJjQv6bEDszlyLuoMKKe2i48FMtZ2g9I+rtn8mwoOcIA
hCXOCTUZoge/jCMeg/X5cXAPRV+4bZHf3dMp3UwXfsGt7rpzD3tQbkMK52hYbuNXrqhpXVF25WTu
rS1PQMMcghHrcPBc+h8OffC1jmv7gXtJotWkIErZs6P5i0Q9kCYDR6JxNw17BJdkcpmBatKkyLmq
cL1uyxKcmIctK2T2J8QHrYm+H1ZHiAXgtpIH14mqcVskO6bnxjkxDDkLwJQE0AYbdR7Qfoc9DdbS
7EjzY5jejgkC8H1i8vDsxjyilYInDUVmkB8b9cv4jWKFacz504FFhQj7WDW7gWvK9iZ8h5TdDls0
iOtIAsCHG/La3rQxr/DsBy6PPtvJLZW9pDvL9LzU8JnfYaysVS9SCekuxRKYJ7Q/MVdZpJzGdaHh
WcRmxflFGiGkTBO13YGBya1gyKL4JyVVZ7hn8gS65PrYZPlAauFHvLAYwTpjtFPEU8GZf2JqX/cc
eLU8GF/8HKQgmGGlPXucQgtVaMNKXpus9iejeCypmS3rWfDKBudBfvS2LVYICCMhViG29rGhh7Sy
WZ97A+3nBxkRPt4ftjx5vDMVJ9btkuV001iMRor+yzqBrGt2SSbtyEyCQFljYIadOckg94HHEnF6
PLx2TPRYecmTxVvRfJ9BH/rNgKcGEtsPPLojfmG0K+gdgNKZE0LswFMB9k13Ww9++Hiit+RGS24Y
GpjpbLuHRB2MZW+SOk+2LY2JFGLgtMgzcGcSOVxuo36I2XExsfxMRjys7X35wZjhkeLImIk0PFWO
4Gc6ZzJi5uAWJXQWl0duGjNPhWjFAxFDeQmh1nb4hSCECYr1znCPvBz0HnEz+2UAQmjWqk0j7pjG
puzaB+iM2ZsDBd2wbeDD+FTWPpJl/Mg1ZHPG02LOxKj3VHDckLT9WmTgtvJXVUJjDprxayhY7GjJ
yWdAkc4rZB7qmet+j7diC1JETCGlhiq/QhPyguywZPQnCprckWeGfFpp/3pEE0BJhp0YZ+//ZpK/
JzdKsE68ui7fKE9If6Isgge6ygzGAdXfEaUFyWQW554ME/BnjQO8IYJ9MAM63AzQaKDaM3m4IZZv
SUefut2NMxdz/dnoa6pF0vVy3p4Jtuv0cJr6zkIlnLND8tStDkqaKOvRP7mwXxI7x9WlQMmJIUwW
tZ6DrcBsnwA82adwdb0wc0RUtVMdaVj7zEfaKKpxsU4FgHFQG8XRVCmFboOmlszrMa7uC7Ds+Byc
kilOwDpbGKHVyjY3ErwJg53EWe8JBWcE96fMM/ZCc0egW70oT5WbJB58GivmFS/n2IANnjsnIJBa
QQyBjmFsave7r5JfKmaRaW1W51RX0eTvcvY1SRLAJkA0faPGEHiRL57mACtVvJD+9eex5y37uAju
fn7VF3bFJsd8+nnrCsOMw0zmpl7bgmprHk/VAMhNdRmXbJKXzEJEWfzPL1aiEWL+/DymPmJQqwWz
0/Hg9k7bnZIi/e8v9hC5bsNSopaO7Yb5+O8X5F7+O1i8Cb+vmiLQ+qWXK8b+3z//fCdBaEL/qI7L
yqjIfhgVP9+WZoOgEU5wDtVGn40OZadR9AuOOHNP95PPM5Kh99+OMd5PP0cbGChC+64Ysepbv/35
5T//cP1rlJ38y79/2RbxUfbEYCPU202PWw+0Bw7i5wuAZnCFP4fz8+3PL922ewtNKomzTbdSUpmg
yhxWOuDv//qi1h//t9/9/OvP7yxcpe3cyyLbB7+OQ8q+lkmH1KXDCB34m58mBjNA99qb1gDKL/WB
idBekAxqa0rX3VgeKvPwMuWBhz2030QDSEmsJE2NWMwN1vR2Tmagnv8CSeqJ/OIv0BslO4Lu1MTh
uFOdS2FEo2nLSaHlPjCDVtbJXb3aM9qOJvRbG+nSgZwn6Dq25AOdTasxE7gvCLvTyr1R9+3IgixN
F8P0skXTvBASlZifrt2EgVPArsVkIpyDr2p46l0Sgm4v6meTUgjMeLCoFQ7fQZfjDtZSCCFJ4vTe
w2KJe3heTWQ7CF87Fd+MM9uTBc1h5PbQM2BceIQE5OeaZW+nYH0zhyWtkdPjgK6yJWsVFLj8tdV0
hDRvZsKmCNd323ieqBoGxFoQ6A9DqchDtc4upLlvV81c6WShzRuuaA+AaNv7lyIBGr8U3fc8GSzQ
oPpBgCu83Cmm50ZBtZ5FiN5Df0NVIcUCjqgQbwnq2FinA+XhospgqyT50dDE2UqhCKkEEQZE79fG
HI/o6TMP/HuTEz83vp8dhUaD1JBlDkgQegpmHi4sn7LhovWdcsi8vtohsUM9s9s0gXvRrLiVFR1t
8yf9gcA9fIni375J7fS9WwBJpFOawFZtnKhsIDeQAXJF4R5mG+u6tmTzmNYUYCaSVV5MPUqT2zEz
3GMnL09oaZrqa9VZT5g0bD1aIY4BKUSkXnTQ+iiPQrgcYP56afiRmaqPZuKIDaNAFGgEl2mc3VuT
tcufMBef8dJzMsSebVp8+CO7UdP9CvPQvSQTC1zl0mjaZsmb8IgM0TFjomrh9prKGQ/Cuj6HtqRR
AjMv6bvNthTr9l408S5RdXmlHUw1SkJpkPa1ttoHrSYUUhR6aUHRZ+G7751lIyWQRtROGRwchatS
gMdjkjyo+m6wvfAtW1OI7i6EXHeuZoDiWTPiZOyCpGubs2v0V9931aHAOsFLXLFXqkOrwsO76Qz/
YRIZ616G73WZBNk6iIhzMl+SzfG/61YruP70tuWO892BnDcS0GCjx37EkHWNU5WPmAGjJchN5jn1
cbyD/LTNNZ4mjY/jtsinDzxNqALpsdjngvV3cb79xFcH1dPYR9vHrS0L62RDJk2akt3/Ev9ybQwR
jUJhqJ7Aon6uOn8vHRFe+ra70E8znulbAbUn/trLQANNS+KMJYBaA4Ik/IBcV+SRkUtg/3QeVaI7
mfpx9GieHaCznWrEEbT5HQPpo2KzFoKkNl/terzhRIcU/qKx+w0buIqqxotiUbIS9MOL6utP5ZW0
tE0i0nZ5u450OnVDc+capXXx0+UrKFqMl7J0F6S0vClaVDoxRDP7byc8GLY4qAwgmOnRalOHaD16
reDnsI6Eo8y2OqbZGwtYuG9uhwzE7+iA7Vz/aEzst1wLhrqV+KcKBxy6fOJlW0wpTuHJcBSmoY/K
rpcHJ00PeeueGSLVVxlb1wB/KGts5hdMESJ/os3NU1TW1EDaMO0/nGE+OMFonHWGTANsIg1gswYK
EQwvi1nOR9u0Lx23hpQj6u8kxc95sv+4iviGjitQHyG7IiGW25n6rgLwBqvL1XeuY7/1oRjIfOjs
2IPoJrVIIgpEPzEhTVheC7XL6OV8bARuM01KFRmCDHTubWPTpmN23tNC/+tpSRwVZTGA3sWq65Nm
I+OVzerxZT9MXf4ci7DbMxkXRyt/8ZLGvB3j9hIm2j5b1LO8IrOex0VS1EGKNfQAQDBSm5fwGzQR
NDOV/V1SHNosO31ptgktp8cm+DQyLS9h21zjbikjGBAZ3QPmLzBqRPMx9ayg7S9mi+dIIVJ8uSRx
HpWMpRRXYWimzUCqvVH46U5U7SujdNN2RguXcCQ8l5C/jNAtd9lgUAVM3CcHB5RSu96OltI/+Rxf
8sGykdNW5Ua3bDsblcFFJNotC8ounUMZKCiEd55i+TziEXlM6NCh8LCmSOgdTvo8u2ZFt3f86u/g
C/oDBDY/wG2SWKnVAKQAnmO9jVWidqnjzpGSLXBwXx47d2GpdSxv7yrCIx87ysosX4W00WgMy4Ph
JxTFbFyGKzzvwqapaXzEb8+aQQF2TC2TI629Mq3pgofIPfy5j7kZ7/pqIEdQzDbIOXmBUJxEY5ZK
ctAKO+pluMv9DReviQyrwhxoTPyt77nYPhYLEhcDy6vYio/WLEtCC6M/jS4NSYNHUqEbrfKZ9p87
tcwXcGC3Ru5B19cVXRBs6LsWMJVLsyTGWWRQcqP+rjGQLHN3x/7d+RWb9D4z2B9rR5Aq94Njxg79
gN/G6p84XeB+PwrakJO6x8vPDGoE3Fs8nfJDK4eXcMWzSuig+GMSbOkk+J1pdptNMCGV8chT9VZy
9ExSmkXtu0f8+5ZwX8wEh0IiNRlTlKbNSG4u6HhmTDFFjt+gMs/lla7Huaj/0rgPVdhzf7X6vetl
sEkyMPq15Pw9Ol60DrPrkt4FboW2YfqAcoeYdSEasM6Lzs9j18+XHhg4uuHvxPXYmCf9+JoajwrX
yG0RDh28RPmdAXd9CqksmU02gRMIgmuSyN/J4MeRcbTd9oClAVyucSYNoJtjV7GlL0R1TnuMkdxi
+C1GGfUW240uIAneB/odx8TVVIO4b1l4jD/9Ydg5iR53rpCUm0XMEqSLWzFfFztLL1NLCTXI7b0S
IQVCnyCHMBx6IgHvCpqFhAdzKPU/+iw8Kmv6YMF59IABY1oCUQLTXp7THZwz99LiNzkLPdJtvuaY
zOZpDrPmmKODW8qZk7Ro8HVJ0NuhQ3lwsOl/9qC7dhcXF8Q7wKrdFTABaX1w5CEZgiCV2MrM7Z0t
AGcVIaXXmUacIgX7onIdMzcVX0ET55c+nlAH5UXkeS4p19mF8KBMfIr9bWptiZHcs5gBwvqLeIME
eqcn5V1F2b/Sts46GaDezGlItyymnHkhubfU4X3hcSsBRaBqsmxQPil1TlO1W088kDEbywrSzIg/
jzbra+0MORnwkVyd17q7MhlOuZTd64Bscd9SX4fu8Oh5PekLp+WWlWzopEmVvhMYEekep8OsBDWe
T4TDABrxP3KPADutoxOG0HtBQE4AetbNN5kzf5DPhKZtNNCGjRyYH6ugxGurcD8XSD54HvdnRZMx
SUvx2TvdXbUyMyetx8368HjFAgYz4eK6nrNqctmSGtW+9uZlD7TQpR+bbYTBzFRi0qAa8iBx7nw2
7H13dmX+qXqYkrOpwGqC7Txn8KRDHtLWSpjGbAb4apJTqkkcY1lhW9nAkveYJmtFp4Ud0CsbD8+4
jgVXHEOxXbaaQ5OtbQgIPmvhivMc61vTlOJgAYc4EE/bSq+7AqTrRYKpiaORMyIII6A+iaIvHqYs
zKN0oriO4UJ/aBofyJi32BczLgDwSY+sWRZjzz4fPUX7UeBPBH3QEE5lKVPWq4KcFBBFR2ib7UkU
2OVC6/eSvAYQbDe6APOdN+I9eS99WvBzNvVbz9fFZYCZSxNczZpnmfHt4hdrvwDlk9gtX0yTvIjn
CHHfBjTDOmxtMJbH8WgeAjrlbVgQjp/skQHmURtrbCbH5kwf459u8bNTqJuMzAnWBF571AaM52os
1V434hT3KLdDfwCTTxqtTjhZM0juRpubuxoEdaYmMHTBfqnAREa2oM0wcgxVm3p4NwwQeLYlQ/Ys
eX/sF+ToRBGknDJU/6MeT5r+l2G8NSyZXAMzv7McZTwT7tqsnb91P3QbZzhLLyNjE1BrnIzHpvah
mxEo+BNVTTNm+S5Hqui1f0swtK0L+7cqUg9dM76HuVPVlB3As1fju4znV9IOLuFTwCznDofG7zsa
KML2Ek+2oiBRHguC+5Pf9swtXXoaqPQbvRlHRVdIeiK5nbQ0R4au6hvs+9Yo1JSE5TbCyYSa4cTW
uS5Rhgqb7hOhqqNfjfa9o+RRkh6RuKBd08VA2o43yC3jk+k0tzVYYmyt2Kex3faMb4vOgnMgsvc5
Y1k1U55GRgsPNFvY1Yqs3vei2Q/IXgfBNLp4GGa2iRPwgv6jsZUN9rP/NJULFizLeETblkqOfheZ
+ZLmlAq1pCwfhOB/rZJSf7zgZGjU3WeaAd2254QiJVrzoUX+n3ZUP9JUEnZVxe2c2U+Gr2RkhotP
3QOXqC+VIL9e0haphgGMe7Tx3+jTh1Ivr1ovtJCFJICnprqth+FFp/XBKJPkqXTfBil/z3mIiDYl
lGxJc4AlxVHMIndrDeZpmCu6Q1CQgP9HrxCcZFBc0/5iC/Oz1yAZKjs8+9AGcG/zArS38nEIK/lQ
mOqPrWgjCTDNA6gQujeDXxRP+Ny9e+q1bRr3WztPdVY8VHMPlrbWlIHyeS06UwkaQtKthXOdWZBg
2o5/ZRfKwxhSy4NbI1npdRhBUAJNJlA0wm/5ZWgqCwI0t8Sremug4duJ4o0JS+6nHPNU0kT5uZXZ
76wpv1s/6cjqdve9iKdLjZZSsqr6OvgOB1PgIuVQjxz1668pEPOtORm4SHCR4FY0UWfH6AB2sPCt
e9HLg19UxDRq3NfM4JtJzBcpcYSzEpsNf3rVFXS5UPqULlp9mKFrbOZloe1gAhyRecfKWnMua2Oi
6kliLGNLQnzqQM5pNlNWe0ePL6ULfI7QzjrvdRj+sSuj2efT8FV73HEri9to0d6dXQoy0rm/Hwx2
RT6xXRvQSuMYdANOdUeLPoLx2YEEEtK3xV3n8XHS7TD7aD0Kl1SBTC0mbFoFjGKJb2XYfmeUKcex
+uvGwCAnjx5UrAUNZpo4NH8ZFXIikUCAXErqyBnFOMMBTjn0X7WgCwpjgmXommPvNEyvDqFcLNO3
aRjeZ6n1XenehxWdxtDoywjmR412EaiSYbBjHsilh7yHUQ4PY9Hj9KmG6eb/g97qMRuX/wvozSa4
h/f3fwa9vWZ9ktXZr/8Evf3rj/4FevPdf1iOx/tYrhME0I6t//HfrLfA/gfQNsd3Qt+FrBnaMOX+
xXqzw384rutg62DanmcJM/xP1hvvZgem7/mBZVme9//CeoPDy6f8J1PQCfh82/d5Tw7DBC/3v7Le
Auk1TbMk4jDq7gEmXUcBAyN1/+JirwAFhOprCGzA77qo1HhaKzoLpYg8KCI4MtnxeAJ9C+laLDzK
/m0jk62wZsRxc9+emrYvDuRUdtAMJckC42Xosx0B8IsWExP+hJQnTMGMlPStm2DY2EHGYn70sVdM
pgDowPDkWS86GOTNUCO69mmwFaTD/fS2+Kt1/0a28j32W5PdM6vAksyfarjPXnt3EDeYgumM1Kxv
YTY0JF8zW+lTRdYgab1HTAXgdw5IkD0KCcZxATADitX34n0yrHUS35fLAYDfJiss/6RMhI4gvKj1
194d67p1GjAmO7Bj2kK38sobJ50Je53gqB2ebc9nMkpaDfRl0Vujrv+SaXdpKPagaYWQn/A6QxfU
/crnMqYRMH/szdcy/LaRS9uZvOZZ+DILdqfVWmgo10IDt+8xiyXED9vqYDTxpXJvqrUIZ7oznaxV
i0ANw48bmMKsrymbHcusF0iyBYUkw6QVaA5PnuOnW5KuzntuqGSv8ywaNY6rRcbxW7bt7XqG/Uuc
du8NMhYC1zPp679z6LcXSjLnEsr+oWL3cLJIyeEOmN1b09BTtaubs3QNZrpUJvs6xFBqSbK7yqQ1
QckpSuccSyqyJ68LdhqvixbHdhFba7UvtFQlDouK812hgYY5hQe1In+wC9+6qUJFMjh17iT7NfKn
Ja35/QQ0Bp6gSiWUDZu0q62dbVu/tAtXKkyQyHsp9nPCSc4ymy2x6UK65IEKHvvZ4O9kGTUIQ9KF
unciPqcYvmm8VqeqwXrFzSrde1SksJLuw+PsHaBFobcrzTX/TRowL8k6hc8KxIFKGvBIBmV2mhOU
VaidGS+IudAtlJC1wa0utWtHNY5VvVD9yRI1VK40gKmO2Fkj0Fm3oTRYFY+NEPa+SCioGnjrrLsI
bByc5jgv6bnoHTrJemw9G696alegdCOWr3m21C5fa04hFajEkwUMKh41l8ZvJDc0M/ybn91XM0Rb
I6CnbK0jGcmClmct4knYaqdx/eJMQPQooWDFC1Qer7msDz8cs7rEvWsgC4BUMf4uAsQmY0Gneg9R
DvsQf1v1pP/rnhSX5ZZ/f7h5P0M2G5IL00vGhW6+S7966yszhp2wS6aORqLOzcE8+eZRgZv2DH84
/XzBBu6YLVpF7rB0p2EtnuE7pe10M1dxg3wA0XueYjFdSAwQwhaA3XphcKa65lX/UuQj8syZ/XaB
t18uPX2K69w8xRWqE0BT5U2TJcO5MYeHfgIXonPvNvBy74cS33WuEXkhRIs2v/e7nq4ZN6X3CszF
DyUc1yR1shzsHsdSI68M94CSRtQl012ao0dpLWgEskXOtqjK3JWq3/WD0Rz8ycD4aXC6jVxrW7kM
7H0vsYXowONmXoJWiarWP48zc5+gRai9xJUetYDDprORtDrOeISr9FcAyWg/8CKxsub7tSypkBDr
b7MIAVusX2JNqVw9FjibbdRk2jgQbeq12mv7wW1LyjvCzAZ+Vl4dZyIAdjbLP6n3nSHKbRXDbJ7o
Ag1VD9PMgHVn1L9URTV0WsR9QuL4ZmIq2PR46kC5ArnUQA4YJggEUnQPrmCmMcgTITQp/BOudmv/
Qb48lgGYk0mvfQiGjsZjk3iIl6BR3wYmnUSlT6EhR303OxS0e/+k2+S5x0sDpSwlHdKFPjNCsM3V
Ik6d40ReOnAz3OLbWth1eR4SKJLBzXkcymzbeeSZFmxo1oVo7h24Tnm7XZJaXea5eKqLGMnNUDwU
Td9jW0R/YR+GERWr/nXpG+atbvj4+SlJBxof7Awd8vimaktcLQELRrvoKLrSSKJGFOIwTWzi6zjh
qsdeuk0ow6PrFM5FdNafUaanqm/6hyK4KMxSNjIY9S8rbZB/ow+oKhTOXGxkHV1ov3Fpb4JpGc+L
2c6XGrMS8tkjVLPM3tfaQiAStkixShsRkxeLBMduRb0yCcNtsFgtncqSzqUC7a8/x8CJHUPtzdKI
kQJX3kY3nn9i4A97tvAw13WT3CfplxNr99x0Dh2MfSt26Tzd91oHTPldxrCji8/lmYLimHy1mJqg
maI3qhAQRdzGP1krLd/DeKB3Qnp6eoXt9Vy8DaNjXlzyTHvDq+1LM+aSdAvNtUGAUZOB988uLslR
Dsk47EA4vXoLIOXcHuYtVkfTiTW921ZpGaA2SN88t6qpdSHIaDP8WgqMEQ7zEljwbGhfmWVIo9mC
E2053MV1e5eSET5OvulFxWjJTZFqDHwEOoiq/K5tVpEx5J52RXBWmTMdqUk8Z0qYB5w+BPPEhEN5
IOhcM4B/iDoprybvtf35By4hdhrtRO2FJxI92X1KkJPrST7Vdu1FzZA8TgbBFES45dYL6/q6RulZ
ZuaP5WSuGbPwOSH4MQz7NcbZ63NwQY9nsmivUFqlzIsnaQPr8x28C2a8psSM3ibws/FXv0C4UcYp
xcFsB+I2jnIngPRWlVM0L128N3tSrdIhaUwifX5U9nD0feM+V0344Cja3EfZ9eeBeiAypklStZp9
pGLNwl3VsJ6OFmpTFYzPZI6rnawKWBVL+cuYwkecq6u7wuvRCsvukgT+cqnbyxRSIYbkZ50mf776
I2mltA8dkAfOnfYHmPXF3TTbyZHqIcRXyYu0t5bMY/Ux6YCO87GOiC3DnTvikNoyZGNpP3GLsP7z
LuxOx0djwTHME8a7zGiGE2FdvVSJcy3BjicFNm0xeZQNqxAVrf4p1bAzUkuVt05MJnDBUOVsDc6T
awIqz6oecKe5pFfDY2oNPpc6Se7ZRJhk+OP5MDlplOeANSkKNTet4U8v0sloRu7z5iSGbHqZgsJl
zlSonjQd3Q5P2xI03Usl3vUkeuJlbg8dcVWKTlZgNraSXrkdlg8dBA8hsLWufhqzTFzGAhk5RrrW
W7Zm1ybvHI4aUaA/kzgeszMsfBbfCcJsnutrTKr91A5IHWUa6v2kC9Z9VDwIeNM2ap3MviiZupgo
IsidaT2xXcT3HeNrE4YgwlMv+dUTjOCRirI07OHW5UkzAhNAF6UastKlUwUPs+zpJl8eMK/on3Vq
zbvOt6dr4RvJCdpAb5TnNl/AI7a5/9Lb1idTHw2u2fiSzePeTpaKU2fEsQurdnqmr6dKoeH6XfU7
zxsaZQyILTqf3Pdi7xbJp1XU8i5li7hbyNyiwsLyWrBC3lHdewSuiN/SIrCGptKxbV2sj/HeGCP2
zej+Bx/Mq8Y6KZldQmLStAeRJCiLCxvd6rD8F2Vnshw5c2XpVynTulENOOBwoKykRcwDg0EGk0Ny
AyMzmZjn0fH0/SEl65Z+dauqN7RkcooBcL9+7znfsZ7Kil+XFm2AjwXbVAtXygxV9WwiIyJk0ol+
yoGghqHynptZwSdIyStVzXORWA1G3olVvZ6r7y0h0nTJjBA3BXq3YkE5Qm7+VHmDmknTQnPLQu6K
tn7GG+UtOcPJ2FxlmW9izULvlMLdBJopqhWT89F7zJXrrMJk23HQSdz+JcpT8xjYBYkZEmdYOpt7
l9WOZQqHItKC+RL3X20Om1+PiuIpYjvvUgriweXq4HVl8oSwIadIDppXTaAxfmZ4vJQeMA8M1z7K
XDvo2TRsp8g9N/6MFC5fsj165b1FeXCOM1c+as1ExPaaO/iai6ElJw5S1ROQnOSD3xKci9r11kqV
8mPwQ3G1l3lE7I/hnnPfdg4m663jbFjP4S2cwkUhWBSHMo8ARZgm82GL1z0JnW3VKf2QQQYEMsxQ
0p+jHKs5fouMYcpeZt2vyS6jpzRFu4nS57VohnGT2xSHJuJTh9sfr5B98ayo2+XMIanU/BVD7OBh
yILHPpKSO4cw3spOiHhDh1AeaSb52yLHAo9Cad5xoQ20rwyk6eHoHDwNzyFojYsw9F2yWGdY7K8q
CcDKeGD9i5IrP4rzGnHGsItNl+g20rhRcnEyIlpn1XjtkU0C6WpfLrkJ8pPmlIUe3VUr06/A8jHD
2sfDSHgxEdmXKXMf4777NvpVeqD8xYwxVD6nYKxIdYUmS4iS30xUSxP6h3bmN6vapsdEVnItzAZt
RpFcWW6oNyqrvTXJVNHdZJaZJ52/ZZXEYh0kwamw0TiqMKclRYUBkQSVbO7198F3WhDjislbc8hp
YqzaCQ9xkTv2sdPqkb52d5iA5ILHINBSuRjoHVKO7kR2mSUqJXYmsW17AjODSL1pO9rnjcqei8C8
Gs7AtRjld8Sd97w/6X7hgEY+7xr9dZ6bnEB0j1iMZcqEQaHVOhV1eTbCgVudqOzTmKd3/uxE5z6d
eZHxGhtJ2jP15cJMrG1MnvrWrrqvuXfq8yDgirWF+9GEKU4UZ0APVnTmyZgxx43e6B8tBhZhwryy
aV1sglP13YoEJC0kM1R9tliQzxlSDZpq9DijQ54x/UoT+6ADGo9eNeC0NFHv1ABeGBd7W3qz+HBc
rztVs0ewnY/ERRs9Yi6BERN2dlen450CveIUDIDU7D+iK+svQ0lGTX6Tdh89uV4YX2rHejCNcD5V
Awi8piRexg9bdIIGjd18uMsTCr3IUXdl5PrXSIJZKQaSrWtkyZ3jnIk8M8tOn0Uagh1Jat5LgssZ
NI49gU3pwJcC8bsrGZKPlsVHD+qIqEV4bkPDpfUIlsLxengXMEWmuXrvmOHlifVQNCr6jnSFLk4N
IVjct4wleJ2a4h4BCIMPs0EgKdMGGxU7rgos/IdTPh06jW88C/tHhnBcvWNiHpD0YDR0WywAqoGZ
2iu0s+I8lF4H94ZIsdKiQPTab9rXuK87Rthu5pNdSq91K0yJ6CFlfkRe7qFdbJSdTN7ZqnGPWYU+
uT3SvijsjxFkl4RT4NFy3OcwKvp9qkuGPqLIN7/TtNznDCj9VFK51BngKd9mHt7S2fXT6IV4a8qa
jPtJ8Hrv2AJW1eeYhtPjNKMknofhJ/Kzb1HZO/gc5cEea7nVMWp10/+S2STwAuQ/pJvSg567HVoe
94KoEbKTi22yblzxYjvHyPL9Z+GTOTsGIE19WLyTVYU7r6el4taXrrAbTtptcSZxqgLc3VcfkdU+
8Uq8OW2OKCQ+UwpGj8V8AL9JhSjM7C3q7mtRaLyVM7iwurc3unbyW257R78M9dFQCQ33/sWi97G1
HJ/tICqvklv8bBgjrCS0hduZ7OXH0sCS64tjKFGE8wHvCiCjulJPEXl+JJntjJHYEaUarvgBF0VD
EMpEuXSN4xbzyaDjXUjbyUUNmTq8oqSO4wJ2m++uyglQSp1wG2EnAP443wojfpoGSk/doM3q33Sb
DBzf+93Y4J/j/xJwWWiRjQJvmLHLEBASHw+zNuwqVrcuZhqUloeIkegaSHJBGCiYvGJGnsbbhPDf
peE3WB8184Xtg1DT6zACaCHLjq2wJ3ewn1GDZ6O+70fPeWDplw9Z7oK3zNgo3b56DADPnslABRlg
eFRkEj1dU8XfRTQcOVBl77nGf68M6MhxHV1y38b8osiAaadFy1hH+OYaOjHt1LdXy6T/4vG0Nm4U
/CTBDVVNg0nEQYwErjpPjkPSgTea7YfWsNGxeEa+mWzaHqbf9oc54Um7scF4W+qWssaKDg2XXE3i
kqkcJr/VVx5y6rcQxFoOZpGaBuuDE/bjfiS/md2f8GATWdQFvUi1VRptdOeJj2z2EUiGl6wA8aTZ
0HvJqoxgi1snL/HOBncxWuJz4pEbYff5N4lQ3zZdDIu98xSPMIFRv5ybuN8OvvxWLih5xtuLG7WO
bsPygTiH91p1+aPMuUA59blhtctGXAEe88ZV31pXbByqP7VJOqynmvjPEBfooOE/t4RG6RRfuMsI
vS1tYFUpN6mLEaRpKrUuDa6wsoo/jeF3aPKr1Tv3da8/SGh4b8J+3wQSfXlTXJuR4F0CKj3CU/EI
DPYzrzKIPNzFUlTfp8A5pBO9btIMZvZB6pzFDe3ZFznrFa2MT4kpI6dWlFC3PJwdArEoUx66z6Hb
/nIIT1khDtl6i4who+JZFVoAVMHTKeS+H/szbWtSz7gSV4UJhTGOnsNRI8Csn6PMCTdlbDwX2eBT
dvawNtMKol8Uccv1321th5tBXlRM0VTGI1JSQMi7wUd7NBF9MSIxp+lcvmLLcQ3qDTlixdPDXV8A
/rMmfqoqCYSLH6KISqHK3rgm350cw8ZQ2OGuctvvXeTEe2HhLQqSHwT54fw2zHOl+/HAHk9IAzlY
DuGmLRikWWgHpK11k5rGKT0KDIPTuEkzLCrLxetEtFeMm7LqiodiqzPNt5dQo0HOoqKiQ4DHr8nF
3tHEvoVe8uyU7VFk4JppaHPILDFCEoXDRIHktr4FC1TSsyyJLdmYMFJ6+oOr1HHRcwxkP4882S6f
f2UoZ1O0smRFUrBPW4/YLo8ZJ+Z9VCb9QbXApOlffgKT/1QGXq6C9kFasdRqbQJrMpDFWNsWhShG
XsxHiA04WtZfsIvfZ7dFKjkBKiqzewTkahtOzpmaQfjNSfn1wXIQPDo5HjpkED1aOCQyBbF3lnoo
U7o0Q7MYF7rx4I0y2sxl+47f4FFZjOzNmdO75beLLogjYHpw/FM9Dum2pM3CYRofXVIuAJNzU1U/
QkUhNwO8buqhuFjq7I/zp5nli9AaFIeZ4Kcc408Ui+0x9YgOyO2HxNTW0ao9cBhxsnF61ihP2Xcu
X7Jdcl8DUgDwYrZfQS3H69yAz7LCH6NwhjcqlSVWsLggyd2PwfiiqLnXjhFGNLyp7Eqbl7apEGCM
VV+/pwEOnd5Q6bWD0b5CXOXtPJ4b6tIQ7zYdbwTpXNmDPWxE1RynuQRokOCWHUOP+GKHiOpUpXdY
ZyDN9C8kbJ/c4ajqPn83bSa1ufHLSAQugZkrjmyG8ChtezUaWETNLtcsVFOwmwvA8loteJwBJoQ/
Tfu6ah98pWjaiOyus3FiiWwYVuVAZZZhhEDRaNffJCXtZBnsHAWn2ZKfcQZkKWk7gBCNOH0WTv3K
kaz5nrgV59YJTWcgZ3sjjRYcUQDUmbDsBZo29QcjnWE75N3Fs+WdX1SPVHfQZx+MOfBxaI713lJ0
YVozB/DhexqxX31sUZ0X01DcF5W+uVPHZECQo8nZEy+g8+iO4OjLHMsCMPvcxxcVZuBco9EztsKg
w16XxoNd3lstC6+oSvq55XUes9tswsJNiKRdJ/d5A2ZWCtvZRCS/nNskghIYgtkf5vdAmJ+9IFSk
mTgkcY75ZLmxugBZpAk70m4/w9HKoE9e4gGVWZQOeqdCCTO6HStg4wS81QHEMd+N1L7l+kuykIgc
MyuOBfWB17f+zhlfIx3w9rUhsLg5OdqjxnlXNFzuRDyKJvgVxPMvnTrI+hAkrvxkekRoDDA3ZVNY
ulYOpomVilkDzLkA6tcY31T9PlVsDHIO3yLSG9wWfhMRCIQFYF8X4gO9mTznsfFQpO2xm0rUTqZF
wjcRLhY5Cfe+qD65InLQhkNQVRcHCQ2qKCu9FD4VBYMliJBz9zyS8bPS/dzd2VmF2tzfjJ0HuxPV
Jri45iXxu5tbgzbwaoZyOfoqJkFU6C5kyQyFM535F10S5D2RpLrpYy12Q6PdO1V1m7lTz+jb8AIH
JZQfs8TLGYuzbRKzZ9Ausw0fL0I+vmXmexkNqAfpBxw0Aem7WhvWYZ7Rb9GAQYJx7PHlZBBFRape
7Tr/pug5k0XZTq/jCLZ8ZsRJHuuci3eyluS6mqNna6ijVWIZ6aFRCg5hLEAZN1ADpjy/qhyUi5hW
vBEemSzRoYjfBsrKSwKDUBv0YGfs6fTg83VAG2HOEXVZVHh+pVd5YPfb2mZKOKKtSixxM1gjOR8C
fggC9qOqOIWBe9IRAe22PzW7aqKX4PCXql6762oqweGSilG6P8cqX5j+SDNI7CG/YaL0r/NrX/OK
ITm0Q8H8TlMWMks69CUCTjmhqB9m+KhBZTC96W+dMN81D24XDLBMHTX+zN0Ii1Ru6ke3U49Dy7pV
T8iXG8km5vbLMGRs7jMLIxoR3JHocdyUtKqaU4AsZ9ekR5fR68EpCLacgZe4o9iHzN5AVOL2lIBo
qoQUNGvsX/0GxoAjXtoWN3M3qW/DXD6Lrn9yE7WNq/YQpu4hzFFmhYOZPlSDkT4klIUnafpPYTWY
Z8+hLxe5w71kWS1t17gy+3KrS950JdRRNlkTU4yKDLpkgqM0eoTirTBYmHCMOGnrwe6uHyi1680Y
2UfPCK17IzUXHhN7VR6/pNIWdzldkwZo/wP3MAUwOsyZjQa7YUV1UWJGc6flQA+DBIg/yznQ89Gk
Vy6re68Yr+PMqZuNVVfIDLP6kdQf6kKnfut/xLk5HIrZfZe+jPeFCYve7LMnvRApRjRxDuf0rbG4
gHrakF5Ji8JyGWPP23REK1BrAqC8ReCWJyZADC0eGytG1E8IkT+kTCnyYe8ZvD2oigL/W+pM/cVn
xECahbkbA4zUTVadvBQCJVFHtOt9dHSKsX9S49xiPFJHznPox2s2NdaMFHs4PoPS1ETSMRGtE2yG
VHIbhpAZZAOWukguhw4/bS4aEXsbPnbdsrbH0bw3J8DNvmg2loaAC1eJMV1EDc+FGXWfSWVZWNeI
3ZxwNM0WK3RpteP96H8O+Cqw7OtvLgkeJFqPYMc5VDqp+Mo0ZWw6M56MDPdFJr/6xP4a5+auUmhY
pwyXtRcWOKwrmnqE2ixZIROuMEs9Yn05akha+UyH1q9f6K/lp87uXlRlYcOXgIE5lTJrye0r7lLE
psHPVIHfcwppHGtD2Ru8Kx99npbbWt4si3W0HYNnb/ZuU9BoBuumuKu86SjcEZ+4NdD7bMofc59w
dJiJ1h6UZyGs7gDiorQOKHdb34y2cT99DBZZpwOM/Ep9TKgn12324VsYML3ah+4652tVmji3ehvE
WDxXxLBZ9tq2YVSVRnI/5NHaF8AHmuHqmQFUvnDnBuQFRgLgbwriuQ82zYgqOwhx4HP9pptMdw9I
qphcSU9TVFfr3gf0rZsRV5l9r3Wp9srrv4z0tQbxT3IcMCDXvp9T5NH9XKJ8jZm52I/0ft+set2S
YN3PyC29KTY2fubyV+VD4XXR2zQ349YdEKli42JQzake162JA1lOuy6u7pNp/mmUkP9MPf7kCcmV
affGPmpuJTxu/3Gew/GZgdcOMSFWjk7eS0aIOpWQExwOtER13NJceTQ7y+0y2ltFSU3TJ4W4bY8X
t26uTGvRL3fRzYqRs9ZGi2djwhUt1amLUMLkSYJkzs/wU7WvAT5l5hyYX3reoJmahEmrv+8GGthR
wXw+wndXBvM+d1HuEoiFQE+FHPwnd0Vo1i4oM2TVLuYoekAYJl1IH3UzHgwg0FqL+jqU0RsjP3cb
x+9l6hvIbNQ1C+RjbYk7w7RvPake1O/ZRYbIGCxBL6jPw2/+9CPPw3hdaYEuI8jWVsYJEGsMUcI+
/IHK4n4r2I5Ihe47u3pLI40rC20TtStR1X07DttyADxmAFjuuSKwVsP8tOu+2kRqJMMCCTkVmRts
FGJSIGxYm6Oh3NE0IYEW28ddEOm31usuZQEGo8770xTikM2Iowhj60DQ3Eig94QEJSvPltu1uz5u
xpVlOfc98VUY4JgcL9rSdVSgao44PBHMRxAGw5XAPU4BuqQUZ3Dj9eyak78yq+Jj+Wo8ThenUdfa
8M8cvLa09lah9ZLwyBHerqolr2l0QW4izonGx6lrX0xGm3NEaHg3jHdZJb6ZhxZiDu6ri4UeneRa
AFNI6gF8uzc/zqdvQQZCJMKQiPgp2RF6g+U0B2gXksFQhQP9gQFMgdFZIF4SHqDS1WXuGQQsJbAg
+JtZXrzhaK6vgxsxFAs/CG2J17bGc+ni9eult+um4WmyKJJC3yH8zoSqaJluts/aJZEqTfxt5SBp
alOY1zqH4NK3prO1xhgPcd/OD2nYX9RIUzSIQQII8SSRfeAzZVsrA7IHojZiXkRm12Isyy0QxUg1
igGB1JiWV1OlPlsKJoUQ6L0IALXxniDiHndeSAfbLsaPUTN2lg7NmNabyuPglUd635vU9ra27QP1
MrDR2wTEt1nKfUaAgpeqTewDvgu/B+n02geEidmJAxvF6wgnaU5Z1AN6HM9h4aGz9iEWqQjxNnct
8vcOSdBkFtskCa5dIT/MlrdBxoQMLocGXdPMbtCtD6SxaXNwjwRypw2peGBKGzOHg9p8TFZqgtie
sMs5aYMBLbz2CZ1dL8i+HPw4O8ecfkagggeOajj9/X0Wcka2q6F/hNZVIZI6lEIH28TKDuhh10PZ
9HhgyIoHV7I4ocD2uSaqIwLXi0HdTEfuYyquTdTHCd9dDRsTZfh6lt0VMWN8FEFM8e2BqGiuJJuC
VRH1k7CX1g1Sa7vrzj0EkZaM1O0wRdwnoiKYpsChnJQ8MiWMFBXP/JQEUFfc+rmfIbSbmCbZeRMa
vUAjW/3s5/I5EbQLddLtERRsBrX4LgYYLq368EsRHYbPTrtvmunDKnaQ74yxdcvyBDe4pi/ix+5n
5GXkHcR1ue3L+hdioslYhrfFZG8ySclecxpRZf7cTmyyCQFl29qD/9CFrXno/fmYxe62YLxMpVXM
8gPFtt4abBKnhInXNsKSTfsLa3CB32/JMA3srHhL8SRXRfKzkPmpGUN1xhIOWpkicGK7aumDAi1I
jyXl4ouuL22jh3cZScASqYnM8kgt5vPvYV5PsrzUZnrn0JOnw/xU+OWj3Yv2DvslNgmegBOW0ORC
m8OnP5EbTb7woey5nCi7mpVNKuZHYwC+K+HdSVavoxGT2mv/SrzEOZs/Cs6nG/Te8igrhJtuTiBi
jASBRQAtVyrmXRjJ5g5FPqWM9SueAmxmcf+N0F7aB6566x04vLlrPVhGbz3QnbNWQ0hj2GYszGhv
XgeM5Pb015vtRFwTObLyzYzBmDO+NUOO3FHBJjXK77kVj9dMPE7+PSg78co+wfNO4BrFNiREOff0
VDyxDRVqqjSGJu509SozgfMRSbquUnqxVttzWvJZyNCd4WxK7JdueA8YGZ5ns8n2egIfpSwsur+h
KMFdhtGC08LSrGXQ1FYPRJa6W68Bo1NzvlulTfyqKlhlXf7cTPm1o0+8K/AwFGwz24hx3jp0u22s
kwtvQf2EMupBBxqkbxZRnWY37XqXoS6+d8qDtORDg5ICxUo6FVsXzIEhXMZRGkVsV2WaAT440QrB
VR4oEFXNDyKLmU7rNWX4SbYSUpwV0UmdjUfiryghK59hd5RuptKGw0y8oeNmwHHL5WTgtNm+gIrE
5T1tCRpW7KmbrGbKQykEVyuY0eoj1zQdeK6dRfawYbLuaXnQKodUGQUUq0LSXO5ZUwcEh+tOlZ8D
G/5p9iB3GXCxsBqQICiK15R1kd52cEWNApDKjPSBrkHb5IcsqovDbxBH6tLPcH2Pwj45WiXaF7+7
kgNMBt+Mq0HXkFr8IN+hvPrMo6Hep8IGUkbs4s7h5bYb2k2Cg/p6VnheqsiNEBAn6t6ngPJm4Icp
eqqN9ioaLBG3oPadS5FA2VY+gLnBZSWQ5H/V+VeQJMOOk/Rkfm+imencPKGlvRFDPZwb1XRHI7MO
TTlQ3+cz5gGb99jOZrRZnnPIEMZoGrjJUG5KfKAbWczrwU3kfdQNiBjpo7GlcoCD4zFx2a2yicsS
d9OWERCnsY7KZWZupqfkhjmcc1cbPIv2w2qMv+mBs0xXq3lx7bcxE9DIoVjRFaCcStVoJxbNXxHH
x9jBR24m1hfm+HQb2otUOQnyE8GPjDfd8WhUnTzmTXSPvg1CBbAPKP9m8y3zBcReA6h6Q4oeHwxx
GhAQhlOQnsx62qRDULODdKAQszo6Sp/sZwfaCcqoco2fK95M0YsTPykLeGpfBTe7z+rdb4lnUePx
DVpxkB7ulskR9OQXsSU7wdWZkZD5XnpyMWjt6XdPYOzjC61nmitd9Q1zfnkadGcdIrNFPjFelYvZ
HfslZry2G81TIzVtdEKIfj+cwFX0JPl0kyZPY2OiCcPavcmV7ojFXNTf86IajIfuRrO73hkVJB1D
NMR4DgG2mwESwZq8VKapTDKgN8r+sQ8qDYmDwgb/cF1DhjL95dbMeVddXJLYlHxa4guIJyyARHhG
fXUQBACzjn9UHq7MkZvDNWS8zqK4o4Bu663vEwY61Ds9IBm33MOYxDQmiXudUy7ENs9vPftwtuoW
UWm58FMMVXyUZo6X0IugjQ2Ov5m9ISGCXX9flBiMadS32YRAkueoOddWEzp7JctDH+Wg6Wbj3aID
wXileOysAHxgX6gtt+0FHTrem0i8YykyT8yL+FCPUO7JWamisoXNSA3ji9ki2zil8JLexhW31KyA
JDoEKDI4/OuHGpYsN9y0hzakT2Mav7kFkldrCdpNz6Omr92HsLNjiySWglkdmpOQ/9oieLw2XvQ8
qw/bCwdUHUiGM1jLtkxwlTnymFriV2gMPtssPqXUD7ASZrBf0CwDPapqZ1sjcaLMTCkkg7TbIh8E
8SiRbXfW+GILy4ZkCmBMDeAr6LufgjTwTpg4NqJQxsqzLWtNT2rR0kba/cyEWCSMmIYizSXRhfDN
RVd9cMR99Ui/W+tcXdgACVcwe30qM6b8Xpk4u7qrb0inx22cq5vPcUByIsnHbp+HXgCeia6m1tmZ
znON3Im7z+Bo89RO5cscOSVpDsab2xLl08cBeuPs47dyWFF9/FXrrGmi7p3Ef+TgQPGkP2S6mAO6
Od2XTn8lh5uoC3NX9OE9au0CUWYHhJhaOAxJs6uCgviQfCTSBjqdz/uG7HRnSu6Eni2a8ZYFNIBW
ZiVls2vs7On3XWUt0KVRRO22MqOz4QQPNr97+/uy/K16/v1hxr3lZsE1nLBBdMajqvGZ0BE3cYvU
+U54+iWz/GFH0fE6KgceK3bFnZZRwB2IAi/ozf3YkmLYB+jutHnHso0weXm0TYl6pV6uFDMwMR7r
MNqYCb3xyR2X3UF/jyy7PYGY4VeQi9lVuAlWasE/jUF9lTPHFaLC38iCvwRuEh9s1iR3yG/gCvId
Bi6ATllk8PyG8MsvRva5BsiLRuCMajTfDS5NtUQsKN/l6k6cU7rwj4CvVJypQ+cgNId9l+HP6JAj
I8NgX88Oyks7B43HUcngdTcDIhl8MN8+2W/EZjb99JMGOfu+LBgxsqH/vgFDmyXBECOTTINmdRwC
zRyWRU6kT70FJsQAe5ze9xZMm1ZPCMPi8DakDFT9IQOGVO8UYh9wIy23m1OivYKEY63/zg71UGY6
LIt/K/r8oYyLrv3znxZ70z+4i8DySA/rjU1XzsL3sriPfnzc4iJcvvt/hD7RxiKcGhTqydcsHaiq
0gPC7DJM0pEkDGLg+hWedE4ITwQtFKZm2v3waePt//Vj4Yf+6cE4tuVJ4diKo4iQy4P9uweTRYPG
/NvCxjWRTyvpNLtM50iOUvMiqvqJE8kmChoy51Bf0QoinsnqbCAZoHLQLZfhS1k+pdxadypOi7tF
CU2r+QaOJyWOnJkAru2E8G66Tzj9x8grNgS9GleHcjJRKW3xOLZPOOS7DcYC6LSOQkTZMemEfAPI
zUv0Cc89EKs038eWk966ThAWOd8DEoh/Mbn/NAfTA/BZRehykRqx5fTc8MxjTSJ+QcH1zrOWOywB
GErxFD8aVczqPg7ymKVMDWRJbe9I6p8wY9sMnQbsfwKIx8mM79g2pV0fy6WLMtbGvZgYFubRFCN+
MuPX2ae0dDOgE76NQyUKjwnBnsfe6Y6BWblXQBpvohnzuzAyynNsc7DRQXEzqsYjRsfFVtAM1n0B
RXtTNaC6hcQ2P9jLjjl79hWjNvB3cCN+YoQvNFGykJk5p25758nkflQwld2WqQSSW3tPtjqCtjLx
jqZcEgE4+OwFSykZEV23R/xg7UrDfMvknN8get2cOpsvJc3oTVc5IJvjauCaTto98qylF918pkER
nifUvngksPFbIjPu6Bz+ZKuwTqnmYaYJTcTRyr2zE9j7WI3TnSpYBEvdTReUgnh8HXk1x7r8nCKg
sN4ju0TxgdAgXklQOEwt5YeP6HHjieolDqb0zmBKiarN4boP0rvIAdVJp3Jd5kJ8EwY+p2xOvodQ
FVWFcRRVW4dC0Jlf8dgSlFJlv+xKiL2ZczHhR9Hop9PmxVfdu5VZcJoHWmGjzsyLQ6zu0Qnyh375
LHGHkWbH8s+CC+piiy7beVVprgKvzmquFzXTEWTab049hrxQiWnz+yd//wxLAR0jXUR//UZTGWrj
DlofApeuBPKz9OR0xEj3eNlWMxgO5iZxz1RHgpGR/nRrp6Y5wFBaeRNe1dB7cRL0AwWD6MhTDtFN
akYzmz2Vuqwvpe8uuN1kyX+hlzpTSaECSYsV9yTBLeMZ7VD+YOYK3rlrrxnJ6zvfH/0V/nMkYR1B
p1bd7ITRfNUGyXO+atkBFlYMbi/SjsrGuVFvoqom56Pm0u/7AN1vRLZ1WELQz3lhr91I3qs/pt6F
+G5yDjqAaZJm4Q39Ofkunp8cAwdeYx/g2hsA+lpVUl1T+asOh/HZQ0kjrS7ctildOpSZ8hwnJhxx
jC+pB67TzVD4KjehF6jVpxeWxLmKwbkLwv6pNcLqMg3YzF1r2gEaGndd1WBb7GdaeWWTbXjNYNQ5
5GZLGjkGmgqsRFAEJhzGGXVxVNj3CdyXk41HPEvL/pzYze8e0xKdnS8w3shZd9M4YlBHVMpwutkh
GI33yiUUYajAs5tJtocpd/AyyFwypC3zrxdnS/3T2qyk6ziex1JvYov9w0aRNpYI3BY2CYqCNaUv
/GerSE6myJM7OYqAA0r61XAd45gBzSW8uET/PkGzlmZ8JwbjatUclIoCEwmzll90E/+LhygWJ+xf
t7jjzz//STp4VKXruw4uXsezxR/3Mq9xafKhgTpMFjlBbdiAtPAY4KH1Emcza7ni8zz5CljKnTSv
110mqE6lbTwMybixzMesoPUe0T5cD7PX7YdmUhcXsVpcArhDl2TR6GZeRc8QHj0FPa3OUvwXu6CF
dfgPz8Izbc/3Xc8xfRvYAF//u02wMpDSm3qBr1tFfXFC+YABb+Vy+CDbTBaXFpM+iTMhayA9rHof
T4XDRBNBHqvPiL69enYaQA3+9ME4CdVcWRvodXM8Yf/6knDs/8sjdYTp+cJStv9Przc2RCMogwYl
fAKzWNQhZsPKdA/CG0kfq3HItOOPKWwe685r3jr3x6QZxSu3BUVZYOzwgvzsQsfcTAHQujL3X4GE
QU2HzeQh4t42KVu9bGqfAlsIAkFzDixFJU+Dg4dMMgBdwWyEezKSX+bnROBwpngN3OlrmK+G9qbH
qgIxMmXOIYx9F7csUn+zo72TKoQRdPYhh8yHxmSS9/ul+Z8/pv8Iv8qHv1507V/+k89/lJVucPt1
f/j0L98Qd5T5fy4/87+/5x9/4i+X+EdTtuWv7l9+1/6rvP/Iv9o/ftM//Gb++t8e3eaj+/iHT7a/
rfSP/Vejb19tn3W/HwXPY/nO/+4X/+3rv2PIxzvpc5X8vw351zT7iMr8Hwz5f/uhvxnyfeffKQLB
FQqb4zY7EHf5+NV2f/6TYZn2vzOVdpVUgjkIzvj/Y8hXy1eUxVzKwpqmcN3/W1v2XfTnP9nY+C2J
acblDy0/6/1/GfJ/e/v//gblP2zlC9+3eBjUzd4fVsKGsXUxsWedjFidMwRv7NQVufDMKLIgehmb
GREEWPMqncSmN55Sj8Fn2VvTJmKSg1twPGvfBFNrOHStNa7emv3aBJv4v9g7j+XIlWzL/kvPUQbt
wKAnoRW1SnICI5Mk4NDSIb7+LSBvFW9d6zbrD+gJDCGSGQLh4py91z76gaaddLtrTjZbuzqsrW1n
HqM+lxTe96UOadlSWMH7uv0YKgJfp6YgZldS6/BQ4o3GwY/8ZGdTijtNVuafGnbhmzhiH2FiiTtR
gXwuHQw0deMnFIzwBCq8pafl7OcAvHEwKeGMOnOJ8DV+IjzTDA1SeJZTygrilEBiYhGXPFNFMU/l
iJpjOYRNaVLCDiBeOVRxlptJBp0O5DLT+3+evDywHOT8L5aznz8wAngBxZJvjSFETFZ/YyUFh+6R
oDVrGyj7ckBylAEVD9yDE5tbSInmyW8oef05a4tNlghQgBNy1dAQrIMpMcbTlJ69zAfB5/vaXVdJ
sSuCi+1NBrgWF2enFeYEMv77EBuK0pCLVmFMgpgwbKkcQh8islnRo55pMF6qAMRdc525VPqrxgS4
mBAEGtfZrdl7v4EXUuapJhrKqMDBP6WY7Ms3j6LP3IS9C/q4ZiHkotBFvHtuihxnAUw7z9NeO48o
QksxWlXQ9mkEICh3aXh5dFt6JPobCG7mVdjieR16XPurpA3mzTrWWna+B4q1yVFD3ifMBhRf2Rlk
1Y7fVm7kV0h6aalP2VXf5IdO2Oc6trpLMBLp1Zpox5APy8Flya/r5hXyQAIm6paCrlNYeCWJ/kPJ
663AqjyMRbkZEn+8uMOiQ2m0Vag50ZWpaq7Odkp3PUYBttTWoaEsem1Hfr2K2G3sAevgzUNaSeuu
7se9XWl7iDVEc+MVWJlZfwFdaV8sl0V8PwBSHArnQmHTpc8/PS+P+WXPp6fp2ywgl3B5AlZx72jW
2t7grV+N3mhdGfOrxlr2DH9v3NUy2i2PYba3rlyZ3aBnAbmmTzAhY2Ynu6XhAprnQj19vPQuKk0Y
X3vf1H6LqYXJMKJ27I0Jsu/YXbldzW++sakFxLEFtcZt/uu+vqYWTahWG05ky0XZWTN9/TBqLHrz
sD3VftFiop+ZW8vpcufPIY+w22Bpo6vigsOfy5MGTh04k+N5uWXOldAEjgQyNTGX9MIR/jAku/pu
csKnQU7EPo1YOYp4NbB0PTkDP5bKcm/T0KCoTdmLnYo2gw2urdmc3jnINfy2tilCSCKdXfavR2+4
TSITK01Mq0Z52Vs0F6R7GH4HdgBrvzUpGxTsvk5/Tkthb2qDugsETOrrv1M0B+ALBvzg86FP322H
b86bq1Q/rO4aWUCTpMNhucuv6VHThlfb2jLqLUMChTDge0TUqYg4LWR+ehEC1lhY2P4Mv16w1ylQ
7mRQChMDDI54PowzWmQ5W+4bPGJXk9TZNwZ5W03gkf9B9TZrwTCWyp+2NnU9KP2kbdZEKTZh2f4h
ik+0xw1ZG9s/n2TXk5jmDRqRCnywOUUjacFWQTpLOqhDpZVprN76+KZWAxc2CgN2OHqLqcAKUQoL
GJR8sTMmYKGEt3rFdijY2YAFT41O6nMbW9nBwlKhO8SG5ujeOz/aIV1FABO3T9Y0uqfK8wZ40fmj
G/Ch01eAnKbh+tABz621kSY1UyVfY2shgATzTqvFonvUgEcK8wvVayKJpIblWvlHUieMLncOs3hK
NeTJu1nPVLGcdlqVnxB55xA9OPQVwTSe1Ihr0fSIuJOBcPP5Ahgd2qPLWVMU963eQZWbcRXSs/h7
ULkgIhUqP4H0YPJKsU4gZSchRODnwI/dw8GH82Hndgccox42YWuNJ1OZv00h4OdSVtxZU0MkhyJ3
vW8srP2rsXl1mi9sYs2pysKR/oDGLCooYvBLzamMrAcDLGTkud/Si+vt8swUQMwGKWrx59l0scZN
MNdIQVJvRRaXaMBNeUATuqvHY5WPAD+zHhkiw+HWG8c5cct+MdP7vhrU8R/vfbmpJNqFFciUq7GJ
UNnMHwP+mTXMvemw3FoO2vxxOIN7Sc3xowc5hQjMtU62svKtU5IMX8zVfGinJF9WRKjrXB3JfIHi
s9lMI9GFtUkWY1DNDr65uj5dYxkvyPTC3NjmHVWr+tI7RbJPTbxDnYvmoPNjA5YPwkPp2t2pht0j
AXlgqh1Our5DKC5P49zIweD1oLcMEN3Mr/ExzUL9Fd1Bd9D3zXX25UA/hgGsgIZB4S6NtigoYr88
UtJbtXPzJ4sn3HoyOKQuc0FZo+pH/39yJQyWn8NyXzN1d3pYo52aB7vlYP3nbLmpz0MeAmGKE6Go
8REBl+AyOyy//r/x75fbnu/4c9/VQR7SXuKQHWGpG6QYDkF/Wg6t0TV7LCywZYDTZBNDekSWY55T
GGpMdUN3ifwNW39b/t9lvP15GT83p0DX9jllZtfxWBD6ayNo0ZgmpcsPqMKJQTvlpXGIgGCjpp+W
Q6Ol9qbJ+EQKPYRFIcA4ma3znbH+2g6RFuFV0DbouYaDmT9qgUsSSj5fmdFc5zcVv6Xlt+k3EUWM
uYxEvw1Mtz7/BqmZa0fo3rGKjJ3Zh69U6mn1hFvpVf2uESYDc2Ul565oSAkbpxypvZfzAdB5WS2n
9nx7eeTnYYO4466zjj+PLU9dnhAHNikq6s1KadmJGVRDYYYqGbe8+UOJ6Saefm7+OYNsirCcob0C
s7Jd7iuw9jNizf+kdBBVnuOq2NtQcYl0A7li5sPJjlP9EitSs5zOP6pSA3ojMvBsdf4lM2WcDBja
pwo/DfIC/26cIw+WHIrlbAk7yGVNe+En9+DnOf+n+yjHo4PRwuRv8QnLv8hyIo+MSs3wyb/HKvzc
XM6WTvly1g3VbAbHYbf89MoyQyGxnOJAzMmPHMx5wY5HZWBA74ZiVwV6CtGebuvPFPpzczlTk01F
d3l4ub1Msz83MwtQh5rGE+Vs/FKGPmyXKcecJ5+/RVb08+8IVtqGwlNPNK6BbWY5ePrQ6FxcnXdQ
sIQxsnWX5TDgNN+MzMhrvH907w0MUYGJLALSJ3P+OHYK3k0RNAfwGQHZhnjXqoM90tShKE/2yXI6
IAemeaMZxemfD/3tWbKLe307ZPRrlmfl204voIwKRp9tPk8+zTxpLWfLocswgfx5pASMW5+Xe9m1
VNlhOZ3mH4oRuUV2WE5Ha+Dn+vNXTPBC61IAkz5ThiNZvmIvsDJUzbj+54///Z6fPxlIlkfLX1zu
GxrTO3aC3C3u/sezojHyUGjNj/w5Xf73Py9keepyW1aCZy23//yPP39Kj+lvmr7b5mch8HX+4+//
vIo/L/vn4Z+//v9wX5Ghra70es5wDOiqj2PDfnTuawFOwLhRWtNB78dH6lHDepK9uRmM6tqO9WnT
9vS11ZQ/x9LDVO6XzwkcARazE0CGWrf3RkAUHlLyX2yFv1miv7ciqhBCmvGmAiG7K0yejv8bAa6J
z1c20ROdZ31DqkNwcn3UUlE3excwgjeNO25TiXIE6syjVUhmGo8y9sSMghZSPeI87Tddpb+4BUEg
Lf1ioQQiv/isRbIm/Tz318n8Nu1ZdoVFG0EFE58rdm1PNGPF+nRNq73mt9DST2pyhDt1me5xqX1B
FpL8fPtgHenqldaR3LruLy9u0YyWcQLhVeEkJXNjMN4AJUDrBCKFXNasaIJOrmYdReeeUCRQVGuS
UwSXji6hfS6KtmPok6+R1+bX0Ln78SP1IctYOTrEGNpBmEcvrdKBAFjR0a7YkObFcAota2+15Q06
cTigYaVB8uk+3SDdlLrv7M2AikRMbnZYs3Pr6vYFKtSno20QoFHAAHy2iWaJeZeM9wl2LQseSE3n
uykzQAOpu41Si8ZMeudTmnhW2YfeKYyplYHdIn3PyNLS6TZsLKnfggYe6YJi4+esXqd9zo7D7kpk
Vm+T75FynvvNsUhQJuu4LI+xhamPXfYeqCrfrIuwMyRqqU5tf+977bs+EUgy1OFzM/jxOUEOsaZw
0pL71PLWDbXXYNRhBHW2oKVS6vIR1BbLe4+50kkg1nn9tiJLKpKP02A8BcKcE0o1wDcsQDOWabnj
oi1uA8iCQAWjEhx9HxoPXl8jZ0iLY4S97l7a3oNXpngAwLTFYZJwPaHibOJ9W2F7gyu7pXNOmjEf
+V66/h4zGYLTDFSrjINPTTVg6OES1wlQhAZu6jqSDHCNbTTrKWKYnAHzq6rYxEU87SE6npxJv/Fl
rR9hCdSkY8cXndbOjT9qycwOuEZCsRoarleDbv/aLt29qnAaz/Juu8e8RVvC2g2maBHP97dmTEM8
tIG4te2HOS+yPF0Mx7580WxAiQJRUGqVNV1TD8EUCch53jpX3uwFhD9dIdNNaOObClEG+tJ8bcWj
vkNiFexzJ/lVWc4H4rZ7LKL6r7IpXkqGqPWokL16Vaeve2T2eyCF6krXr2Rjj2uBzh/VGc0zGCdM
ByRuw4y+JuzMdjtQaYlx5yKCvB3zb32SNKAa98zIutKHiLHvUVzw+Sf3NSSRKhxsCljaJ+KO51wG
QEsiUHTALN0YwVuGum+fpNgyxoTAeTrDn0GUEo1r+w+OqJpDdUZlbe9tmxTGyiX7CtMDrS8Na51r
g6DMnRPBIhnLPPp+WomWWgWXJkWsgk/ii0UuWOYBDHTA4IR+tNm2BHdJaFfrrPFPmRcNu4K2aRUY
uMfCBE29zhzgD5smSmHdFox8omIR2lL3Mcu83iVR8JIFs6wYYPzaSQ9Rrz+UQgtOKXEpkXD8bVvZ
50QX1Z022EQCGX2yE0nzifENqRVj1Fofs24rW/a4Ns0n2TbXedzfhspyd50LYMh77DtU/OjyW3qg
+qd0YdePM6inl++YE9e2F2HjMUP4A1xfu9xXV4FZP1u10yNzHnPao3zQ5rNS6Xcp6bh4fi0OsOFw
pHD5loSBjrwnhXHHNpJXH5zT5BaP+HLIOC6Sz64QdFenCA63DRcksq3sIXO9nT+j0wyju03FZYak
7ZsivVcjNIHQxkbTo+ff0tIkGH60NrT2yEUxUHbL4b0L+zc8KTTp+6c2TE/Ur1J+IOmDL9WTBvd8
hS8asDlphNpwk5vuh8p3bcpQI0V88hXw0QqJEwk13mbQv/uo1De9ob49pORJRJSH4RMNkE9cfrJE
ntqU07Uxf0A00pNdGuK8HIiq8xI72GogzNYdRmaiWHNaFqyPNkMnP8p+66UFOqBO7fukIxejqun6
sfX0mKpQ2ftYX6FNbi2ffgaKARDIufEJFwvwjfxl2xVcvYJUe4THH11DqjwwG34XaOklXIoN6ruN
+aYECvigTMSBOhQtpDWYFfs6bOQ2mNmpOlmSqIzXbgvtnxgDUrG16NV20JIG1wMuIUDOhdzbQfdq
W8mpYDe8q3vn3Lmue23k0VWtF+hffLAySerBH+Fri7N2YIvmE5dKeRjtbnlXob9kFkY519q7WEhr
a8bTSxHFZArErbtVkEA2EYvGVY9AfSX75M6VBdBtauxWNLzbpq1vYr6RpkmfkXgOrBnNL7O4DR3K
UPCZ+81gjwyFzy6Z9817GeFan7T31pcVafPEthoTSmy2q9eoH0yWBdGNpYwrOzKQX5Q3WW7cehMu
udyPq53C1w6HALJsGxrH0WYwjgJEVsp6aitAVV3EvEwB4d7WrCcRMEAmstTvyhCuCY1oDE+hdm8X
Bgkonb9SCu0ArDBw2IVNAD1GLzPy9f3UNrdJzQ0h5wtiukg9ux0KnWI1X1kmZhvYyOhgp3gqhDhr
eRgdiwI6mF2nJHKQPZ0SpT7qxGcI8VRiJgAocCtkBUVT2R92TvhcWYM8kxKc0khAOn6aIYrxi+IO
Ix0XfbBsg99GNDx2E5+jFlcVYk+UYMxjEXXJhvyWihWsMu8NB39jGF9PYlqZGgJaPRLdtmxQ8Rkk
Mtgq/0iLvtg5+IcIUYF070MHRob0TnaIpIjKEtDymxt9xBk9lMAdLLGPPZgyThF+seegig8Pw3+p
tfzex8KyMmw5UhIub3V56vNi3+eC0IsY8bvSdX+LmHhXdv09u1wman51tYE7wnaQzoxk6w02cZKm
MT6y2XsozCa54CbY9nhxMuRcjOb+VTRvQ1CiOOw6N4muNoaXTASNlHdQ7o2zhmq8zDX81xBWDaIL
1rqAGwBcrrzzVU2t2aPVH5J6M4XlQJ52gS5wE1UB6c+1gOiv/UK3AgN/lhIlNC/XReLtqDbltzQm
xQ126wFS6RvDEeJcFvO7sjX8bdoNxrWqkzOGp5PvM4NLI8Qgr3JgC6mkA4O/Y0S0gQnkvrTH4VZY
erbVNaPeUAOXaA9LfO2zWsF245gMNKJKKX1hOTuPTfItsDiCRKGLoHf5b0SPnyQ6jKtUAHRHEkbV
ONWHmx6rUNI/5iwJ92ZRuls37Y4lOvB1kRvTAUsaCXCGr9/17XCJksq8mTzn6NrUdtPe37JM0taO
IiuZPew6c5rrxI5q9l5kcxaYktF7YH7X9EYu2v1Y2vWxN2pifGH90KKfVQ4DsiZifltTujvaxAj7
jY/OxWA2pbPFy8R77DTkIBXRioVWBCj6Ks6NXcb8yjIyODhZeW+5D8I3jMcAaUZPohVqZfT/VrJx
quq1URTOu9Z8tsk94RVZd1novJRWs6GAd2d4bsa+D0bUQHDCZmjI0tWL6b4wNTAoAM9WOp/4GBEj
YQQhORGAFgjMVV3SrRwBc9ce7rF462utIAZGDCfkH+AnMvO2pdG5bvXht5NjulEe3DG8NTyRRMOV
Xk/Pnpj3BYG5Ja8LiWqAtqbX8KCFdOaIMIROgvJrNdIXk3CYuyFa5/hNic9MH0eYv2shs08rF8Ym
y4TLfsxrMHlo5PFVJmW7LzPK2l3lBMOmTbqTHP1DUbvOphaUfJOoKA/Y7dN1LIDzp368ZZeDILCL
d/QWr4i3Am9SOCWJ3SS39CjEOiatwU62pZziTSINHOqye+sY+9cWHtB9lLivNVkxDHhzqioaHaPu
3mEnPCYd6EviIggOpcZg1NGaxNu6QZZrjcP7mGe8O9N/UZC2KJfjvi0rF01syXYtGlF+dj3mOvss
PDzCtJgo6VMAQvZzTGptfpfmKnTiG+IFhFrEqeoEClvKD1gZ7krVmBEc87mP++96YlZyBmfnhmo2
YV3D/OMLdEsS5WO2bXa+TrN63PV+8eRVzB8jsoVkMkiDUl9dNjyZ6O5AgexZ1r8HeBmPoc9iOffd
e73JryJteEzimZylQXR2un1e4MbPJzCLAHYdjx9kMUBeVdZwVYQ9YZYBUnvxbk4BITqEi2wRYYLI
DGk0hxnSIOpkxqXTIU66bjWcW7C3ADfhjiDAwoT7pJNVALghX/GVAZxKR8IVMAZmjgaEd9syCvuU
a/S2e55yaBTsUiAJwXIHNrAqQT8AjbZ3Y9T+pm/7HXXT/BCFxxDILXKhJ0aJz4rm2a7MrL0xh3yS
eGICombUDtCXMz+HF6UpJtEQLjCddbBQtBbIp9z6WvXshrrabRAUevf8enqnJLOkD5B+k/GZpfJT
J112JTLnlZyrBvfDGiIEiYfyQ4D3OSquyUZoA70VU66kEjNXCmytQTGxqYvvaKqSdYRhJZLjh5GT
0o4t74jpgBegq/xgRGh4ajwXlfYLQTs0ciFIp+5erNZ6qE11a+XaHQY5YJt8S1kcUkrN+t+WP+2r
lvmJjTwYLyKHJYggjFzIHH3wmolHHafFeKmRph5F4a1vFsY+yiLWfRG+xS7tjK3yMcXL1qbCzKg2
4tgYciKHUn9E2sjqvRtIjuejoKQHhKgvHBxW0JhX0YicH6VXR4KmbVxmazPel4RRu3+3ICJ7s8xx
ms1VJVGBaR8/j8Z7ZBqvIX7hVds4pB2PzM4tQdXKaK7xWopUo1EyuFeYcpwzdnKmzA5Djm1OtPvP
VJ8SLDx+ekgbvbpWsG/srnuSoxNc1f0p9VzmYdP8gLlWr5JOdTuNbTxn/f1YkrzZ6vpWJcm3X9Of
1ioE8CIPd40VARkTKWtNqx95RzlG99agkjiKTYr+b9c590OhPXX9tx9R9XaNp96pujVOrDfNeRLC
ZZazMM3bhTgEKbtF+kS4zBkBRMj/X6dkuNH8OkaluHZKHQB3ERqXHKA8YaHYLGLMeiZc3gHv6xoj
Py6pVqwzr7kFXZ6tqsRmeIhv/Yj06U7/MEJwpiMvYV0ajHy85sjyMNbTMzdYjtb+rOJk7R7QVjMC
7OWuy1sadJylXQ3gTjd2sWaahBw7LL/dylqV3q1sSZ0Eprjp/LDcGpP/lDT1d5sV37OmxMnkjcoL
jHdPzAgseSv5HPW+R2qkh1MuZXWu/cIc5GO3dUaoU7/tNLvF2OQcq6nGysu6U03WuDIr6wqD6hO4
VbrEoO42uGRWxnMWdOuBrQCD8ZRvjDb6ralQ7kjpGdjdr9usfGTSvLLKCRgBlyc84/l7mg2/617h
7HdTPkBVmTXraK4WPUIFKiRevggsng6PuDdei5g4Vx/5i+Ue4e3F68gCVEcBmrTyq8RBYpAGNAfD
6JZ6HD6LPrkVON9NZBZV0z+6Y/yIee9+GORdKMejbMvrtsl2QMGdxHwteAsBAaWi+l1GbDZ67bZx
SKS2tMsgS/Q2k9jNG9OJ/AB+uCxoQ+PGSsJ3M7CeYHUbK2vq9l1cfceRQHvNLkFlrbdztCfPHw+l
o18p+MmrWs4QooC361Tumz2pO5NvywpgOLAcjGwyqCfCrof4YLzSVLBSFojsStciVtmuzbhiCEsj
osCpN+3kb/Fwvk1CvLkZyFA+Yt3IviHuvFld95HnHz1sglVOgwMc/xNtpLsKtlbm5t8mLzadym/A
a6QeFY85FOo1FUsE0bn48Lme903SveYssPGZMSTF1ZisrLZ4T+fMrFqQVESLyE4pFAxHe8w3qVk+
OE58rhv9RQAx7EW2iwZaxYUX3IG2prKs6u/ES6AiPfd4U8xGu0RtfOz09Hep01WqhXZONYCAk0KR
HEb2rlYVeJ/GLzemUb1o8rac5GvSNqDvrq2mRspUlgYfj3dVgKkpuugmMBAsaNaVUM63Y2CCDu25
WGVa10qZBcgrlyoSK23s0C0ZY0H7YtnNIQp/1UOoHbN2vNMAn6VCR4Em76e/vAn/X9D3OJZf//t/
vX9mMt/Ipq3l7/bvYTkGNHiUwP93QR9d7f8S8/31D/4t5tP/hUpOzFI9po7/CPl891+odLHDmYLq
iOnOGte/knVs619Avg0k0WhgXf4dGr+/hHy2/i+yfH3ivd1F4se/+reS8b8UmT8Kzf9yvohZSfh3
IR86PotkWRd8lq+bwrJmfevflLZj1rYqF9I70QN9GZB5t3XkbJtcW3cVsAc9iJ89c5QXT2suDUkg
56gE3yFG812LLYbtirRXcpOvwnhSl9J7i+Y8WIuOQCKfJESqDv0/hQx5GOcAWfHWznmyNsGymFE1
0rak+WixuGQDZZ1Lvb5INepALp8CFKnHLE9m3EX6aJJBdDeS7aI1KPLKfh4q2ca7udbv3Tzw2QV6
D3ZJWHTdQnzBmcImz7uEtSAvRQ3Yv3FnwSZB5B/YLZV+C1C3yJjFAA/liWg2aeq+RH6s3xQmqz6y
frZlHE7XDtuG2GUJGJS2dVfl7hfGaX/dROpLOtTbptq50GZhFPGap2rOARYpfRYrgJJmF5Z2tu3x
0PXtay8t7VqSyKjwnq2dnlgHsH9PiRavS8u+Mu0u+4AFci4aeQiLabwbglw/Gl179Ky0WossmTYB
BdE9uS0ng+LhLlRkHNeOOHpz6jHJCUxmJRijbS7tmCQZLDHKQzg3OjOKD7cCOg5zhZJ3OteJdbDT
40jM8rDkLZOlEgnyIQli9hMSmQFJf7hzRvPYkdYs5txmQvKubUWS80CkM4zKN7sm8NgEpYkWBRxC
lNHAcj6rOQ+6wdZwCuaMaLRRpEUrkbFqSFxaG7dtU4Pgn7Oljem+m7Omm2IbzwHPhuPFe7b0Zyva
miZVRX/ova1AOYFr0v62rPxsBX17zrX6Eg+aD06fAsIzlqFwP/nDVYoxhlR2UiJ6+tC1qaMdSchd
IDLbhnC+yx05HGTxpfHy1uwek10yZNoeBuFrLsjelhiNtwgSNkYeOEfTJPe4YunUiDDdYkbI10OU
wjxzGouAdof8AwK/KV9vhU1OsB4GnwbY14OVNMQUARJm80dKeDvnhZcEhztzgrjq0SU5c6q456q3
XI+GQ2q3V4AgizNL8hXN7ZayXXF0ROifJ9PdEmnhFUXwUow38JXCOzc+IFHasGovTgkX2L4yAMqV
3i9Hs6bzWNOz1gj+zczyrq6VBceZvPTY+LbnXIxI64Ktk1O+hu1abJq8wXNt12eXzcKZX9ywiVnr
ZnZJccOv803bypfOLSOsApgGI5G5F734rQ2I132VvYZj26/ocUOxrC2QVD79V+Fc62ZAgG4JjEVW
AVfd+Gp5GSHs7azEcrSbfk6Vz6B+0x0f40g/ZnS+OkV+YGoDmzDgBXiu2x/YL+7ckkQh2JQJVfeW
dXRISECSAPig73pwWoDPIv3IXUXufccyWvZpuPfj5FfLJj0Q6hrgfrce3yS90B2W6ZUfefeYGOTW
GEcXlxYSA0+eKZyAyQq4auL8zSAzBQszUtGI3SImp3QL2O4uNadvG1u1R5J6KOnw+eDEpKN/eS6B
xYXmrM2gDIDnVwcop7953d4GOOSxLEjszJHlbb2cJFpRQGtg8VuQvryhixMR6/w6uBYIPeApTQZE
DN/FdtCjp4xBG69NyyqCWiKonpL1U1OO6/u6AEE5BR2FG3cgwPk+rNqdyHPgJWV6Y0MLYuPg/lZR
hNjSiMNt4Fb5zplD7scEMTUSDWzAqTn3gW7rxmUfmkLbs6Hj560774y9de9q3iG2b1y/JjM1mckM
BTXELkjI6NSinQ88l8Xxr3Kq6bC4bAmoS4CCIs/RrqZLY2JjS4sJ8PH46YQuFAc8yitS1neZPULk
c+s3ih4zdIh3id27XDeTeMm+Br8H5Z/X07FuUU/r4CIlHGxf0kfqJCW6OTYCgMR10mnIqoxW22B3
p+jVHWXESy4U0Em7LvwjBRMQoqYDg0n7Amnm7uRAu66AWrCx+q9EYKHGc9qw+bTCZ+ZcCD/ydqr9
Gc5JMSseAezHMFvSPPuwXe2JcLKz0VM9YvcCGIW4llZTL9XQsWvy17UBwz6tyYDIffMc4YZ9IDvz
nkqls5sGC8IDDu6t6ipaj5ESyHTFw0hiws4DnQWeQzdvknWqnkfLC04d3fJ1M0Pb+tHFaFOStR00
dnatC7qHlklOsd0gRQlF3mzZMtwGSd1u/a66GMFM6HeIUyI8crxNDNhaxkg7Q8bTpcUuAExM+CeP
tBAAINBwhxLBgOnTcBMEK63JUTX3iFwP9lSS7NsdtZGsM91HW181ql7lEe0Dql0t2i2YAcqZri23
rDYKusqmxLclg545wRvKna+lT94IGkRT1ZMO1XXjhQ1UCzUAuYFGuqFmwxUOCRSBNJ9bDU8OBirM
WloYDL5Bu+vdmkCJ8pK5oX22KDYQb9dc3IafiQMT8wboCvkT4M1KH1Et3IwmksmZ5X0IFuygAnSK
rtZSU/PZsjGz0/4gRcQuh5oZvdB2HgF3Q9y7zMgT+cpFdIdYETOtnW8SrarOkKAPfiX71YDqZutR
FNwbndxrqQbnNje4cumzwShnApZZAVLP5kLwerp2pnfV4eI81A+aLLVDZFmQe2X4GIh5L00s894N
SrXuo9nlhIGRTtkKaI9BElFF2SqOnSvSpm2++l1VasMF9fPMB3KOXVI4W7ev1fwqs5tGsgzwE2ej
QU0LU+3Bk1Tf9BZ8rqaRJON2U3rpmnE/VmG4cVKkMZAiBQMQQqFFv+ylAP8f2okLICxNGmPCQFCX
wn8Ow5FuMMBlmLstdZAZktHV3qfZIvtU5pFQieq03Luc2XMSmjC7tdAhwKSNehhEAEqgG4H50Tzk
KsNCUZpYZh1ywGf/Yov8yXqLk5EiZq4GqBxwyBnEDnqrk2SALHs5THO1CPPbe5LhZw8d9RssbcUY
NqsqddhqWzNld2nPQsoMmA6YW23jDrDZ7Shk/yn9gaVokp9j0yv3beOh6K5sMP2rRDAPQKQj7CJB
MRhq49ZABtCyBl+FCXkly4sc8r7m54j2vAgkLvAOPdQwt/Ct5qnO3F0wkwFCrX6C1pAQ5orAb5H6
wRKmIj+G++VWWHoXc1La7h9qbGT6f+mylweWQ2az5Cqlf+jmPL7l0PznbDQt7ShDvLOBPM9evVNB
mSGAJlAFQXJUjCc5WbdruBTxOo9dipUOpdWW9evOsMvb5eX2AowVFuA/9JpFFbgcrL4FpPJz2w0R
30M7fVnEjYvgkRZemuOk5Wc/yFqtavYyzK21OpK2V+8XebS9qMOW08bm4010ambL9aYbL4YyqqM3
C4GVMoDeLaep05B+PVVQOuevNZmV0p7ThYR9L8flDsMubic8JOgfh9ewgnjC9VmclrOfwyKVrWdt
ra1nuAEoeUxTP64XoZ+lbMpK8+GP7m9MvnSU7tufuxKyJFa237HOmqkIy2fhLB/Lol9sTOfiENS7
M+kItdMJhpSNug9moEeVmVnKjM7LoZnPGu+76kDU0zkemc/gHyche5Qir+BXqmHtsdg5BDp5iD8H
fxZ/66koyI+cnjKtJFEpirRT2s/XnOT3WYFCXOTdy8FTot7qbvOFKpoey9RXNBpAhGqzHSDQ9L8O
3s8ZwnJE9xNgkEFr4amjel4OghKxsaWcuWPhyNjXNRD0CvQbccU7dSVxLDV5e6S4w1MG+nfvi37c
LQ+q+cdu0Spd0y81kdTMJIouRcKgI/7YLOOEOw8R9fy/LWfQjgHAL7dVGz5Lj6zP5UtZvovli1IJ
iX5uLh4aK6a+GcQMOZXr74Q03P3yzSzfyc/12sy84LKJh/XPA+iQ0dr5R7OroBn90fIyasDSHZG5
AA3aeMsHwjz+98/LH0pFRTbuoiPbiT8fwfIul/e7GBR+3jnDdr7z6uiYEZpeqpp+kG59FqmnUD/k
9kG0xp3BjhhbcbZxTMQNpYX9Up/s12aO1jaBAbYt/ZWxeNLyTq4xQuGdmOjuo/X6Isja+x/2zmy7
bSTLol+EWggMgcArZ1KzLMuWX7DkCfM84+t7B+wqZaqqM7v7uWtlYZEQLYEkgIi495x9iILFyTnO
n5FKcYNVoY8WiR5u2vj2jmyG9OZtM0Gn2HoivqIquvE1S0kudLRwqppeCdggdukVq4iiK8am+tYK
g/tGsnYzIgZ6tPBhQuMJgtfZaZ3HsiuhpxwYMXvWYgs+8JTJu8jTw+IXGL9pNRbfhCeezRCMeWbQ
QBzH+FNuPicRJK9MVZ/DofhseYHcJjaXgMiT2yYqslPpTA8m6MeyTg7jlF/H4UjglWnZTC3sT33L
ypOWNbf2FtKeh1TJXNz0EGY9ouqZqY83PCUVFjSEjTewJ9QpzKKPtaB+rieqppOiA0lj7yxMxtfQ
7M698oqjQM4j6BX7uXpK7NzcUoi4Ul8N3XuZ8/w09wRTuj1N3VkNl9Yhw635NlkPanmssgwmLqLE
TU30T+ROX1mQoMY0jFujD5GMwyTdgIbbQSOtqUTkNfGH4EbDxuAbaz7QQLkrsvtZpd+DOYYKMUfc
QLPwte2ZrOBUAa7Sp9fKndR28oaTm1SPFP18vdSzAvR7SpZ8XN196tE8oUiJ7jPP9sGY3+ByRuKZ
DDfm9Bx4oCgg/dwgSt52RHtQ65jpsyBmZM5My7T6CNdoL2xU7mbCvAoSx3npoGtO285JX1t3eGql
+jLwISxRXQPppFjtS/dDk6UXlZuPdQahjrCHfdUs31KLNfWQ+MUmGdsHh8JtIiWaCVhcmzCLn3uQ
hNNgfZyxlqCPwcOUuz+axm52PTSP3oInOrf9fV7hVyoPizNddT72rjz72cLLw4jlR7uKTp9F5Fyd
ZPsWhjslU2crsC7uExcZRmW2j3llwBI7oaYBfdvFX+HMPCbIobZTKm+yGTONgoniobiyyePRBH7k
l4d0AIQxONO3ohe3ePI+LpSIU+G/+LIPthbX0VLSTjAh6GyqWt1nVQ4FGsFjCuOYOemxkf1nOPeP
HCWqaLpXoUjUsaC5g1yF+B67WHazSRMy4AjykrHNI9TR4GsIx3us2Uwc0715EsOijY6IbGP8JTYR
NVvXcb0tJtb7eGo/Y0m4eG6ACKZtPzdhFGzGNj13FnlFuVL4ZXBMbropHa6smNilYjFeGhh5GFzo
DpEtxqLHK1vvEChaY1E9vJoWaQim0e9dCypWt3A7kD1AeS/r7vtWqW1g4NeF8RaFzJUht16hzH9q
VQHAt6ZhEyX5LkH4sbUbwkn41GrmyRDX8mG86tt23qkuPM0uPJTW6dCEjGZ9VAOpAknxM6thiA2y
+qwcGrf4zQiQED8IqGqxsgy3kKyhqJgYObPMh3dR+R7oIADgTjTT9nmcaStf9fkATBYLZTpRIyI0
+2QCRd14nnFJgMNcm1Z4HZkIf8LRTO4rFLxbn8J760KzgtCwBYE37DxbbJxs8g7JLH8ys9B0xwHw
anbv4fa9TPnz3MYPrIuXazQ416WfM7OW/U+7B8/q1xQkGvt1chskTI35gqS13C+Lc9VjnEa6ZGwm
onA5y787WQOjLFkghIfEj0DRpJEO/lHduLRoMPZzIS/SOjhY+v2E312ZsP69oPiIQ/++BY65Be09
HM3OERcmsM+MGkT0IcMcZhxs4chSzRuvy9589JPlqzTt4sZC2K95gvK2y6C+gC/n5kwkWkwmd9MN
4DiHEHoOZYEu1zJT9TNJsmnPMgSWtRH3O8RpGYIVolbdCnywB+5DUfaY+DbdsPlJ2QMn6VTtbCet
cDkGH2ruQXjN6p9RNm47GyJJnjc/Iqoo8Lx/Ag8qyRmHWZN1+9DJHuJoSOHxAaN0c/O6a/o7IDjf
GWKuW25kB8KQmXN0n/tB/WBIh8g9zTCzATEJeP1J8p3W2bwfl368liNjY8KcrCcPBzVMS/XqkLRk
/GUMaVxIrdwbKf5fL4k2abk0lCWJiswDejz+vRh6bN4GdxlmtQguTHIzO0cHqS3GV69v3F1FQghY
LPKVmvixSd38VhaQlmUug23fjx5ScNKYvPtMx3B2ClSj4Yz2bnD2TX9TBmSlOM4XYBqY2QZyjsrc
PZnLj0ZxyeeC3iAxCRtbdO4W4d0G8jENS+rn27HtL3UZvQANK7ZoXfza3UbDWNzh/psfAmDUmxDv
+96eQnO/xBOofhtiHxqKocYzm1qQW00dgWHJxzZBnDmqNDnVpILZ9XhtSPU18l1CRisGXCenL+48
FemCGDhBIxmX3NDCfrgn6XTbN9WJ3MJka+XT7Yxn+cbmrI6XEYbYOF879kiE6Gz1hwhXfNYgEcqu
Yu4SW0MCPyIjd9jQfP4Uu8AiUfNT8Cbinhh4VzyGnPoZSQqZd3C98Vtqp09lf9MWiqhmOgm7rNfx
WL2Fg9WnWZsvVOCA7EMpP8YBnbV5OKJKAvVHVJ9uuSLydV1/FzckFxJ5G+Vzv8ucT6lmSK4UxnXj
DXJbp0VwIr/syeHGNu5GD2G/11lUvCgOVT1Z3NSC42PSBCSopQz+4U+wWdVVMDomWCbc1m0P3bEe
pxOEwxuGOSJ8eyCvvishYxYfkuFr3JFsRwQb2T/ggSvCKwLb/th0mASrOQE7mr76hHQivIib05wN
L4uYvjJv2osw+2KmI/jnTD0ESbmzB+YtTfyAIzRA9DF+nyKCCsPp2siVs889zIeB8+q6tM1JVYAt
TYSVyfIq7rIfveM9ot+CDd52O9dOvhIC/hXdMeNqh+xkclhq9px1OO5vrBgWY1dq2Q1AsS3fCbfh
tABnHzJ7N3rJ1wkl20AxS+gpoU2L+2jXNbLsOt+7uQ2m0D8HsoRBmiEgXRZdShrzZ/g5oIo9ok6y
zj5LG41S5vZX81TISySdO09geMlVgog39yV40LK667L0YKYk5LAaIJZkyJihkPR3HUl/g14IW4EH
hDl2X4thKHam+a2ucOj7fI95FVlIuglXwufxOlaaUx0ya9tSdQIWYY7kpeiCeS/ma6++HReKFn5T
PuUZ3ozamPvtCuLrQFBlm0q7n9fnJowXSk04a5+zFqtks9YR3uLk153rBr8Ftwughluj8HAQiuoY
CYK4MIhGO0IY2wvM+PYSr2s2xfkWxQkeVG2znooHeiITcToTf0HvetsMIxCIwIMVuUILk8nN2tPg
wNY0k5tkyV8UpYx9hWD6F8ly0uazAtoMMQZqIZU+HhhXcBdSEQjRV/V0HS4rxZQDuF5EWBzX/aZ8
SSxkxACQwTJpw7rqmQgus6vVg1i9p7rtabjRGVmferLzkfdVOE600RybS32JzDonr5TpTEiY05l2
FyYCcu92nrY1AixhEa6NkW+bDDXIbtGAThynrN+1H2MK7EfRZczU4uwJ0FJzcLVvdd3UFT5I1My8
LXjggV44J9o/HenN+uhtX2mO990I8Lrx0IAUegUOcXS4+FBPs1/P33YWDZEtLkptMxkBvS0dLB5Z
YQpncbRMVcToHtAsatyk35RN14FKp5xVF4oc3DpJKLUlrrXv6W4ZhJ1gQwYDuiI510eOfro+0q+o
LdWdbB+jY9shIOqie2WjvHe7fuDEBxcGY0rwFmXj/OLZ5tKCNGIakG2TOjxDgsACqwQg0BFyqDv6
xoEAnbt1XxJy51wfET6DbqoncaAt+h/Ctqd9ob3hyojExQkGcSZwbH2y7na6ojunfGPd6sLXm+Zf
j9Z9b0+Z8LZ7DG2hhqNYsMsmm1N2J9qlvZh9af/arLvnrgvOU/kAE9/NCWOL0mOVJbfCiXhKHqd1
WY84ZZKw9aQttpU+RnSIhGvpzfp03cga2mvdPBKyPmCi52vCQrH+/T8chD4cqVwP0p8+jvUnMydC
HDBljsbUBUL75JA14Q8zaRpRFbLmQhxqfspDFiuLV2c4CBoCIWBiuTNaSZOow5MiTbqpkBrmCGPy
kpK2MVDNboPuWlgurlWVvKZT9pU5EPahGWuIlZMWUsY/XLf4WHacJelcIIJHJbWkJuTcuUfTmfJx
TQVkp2BmLWHQPBxiAqoFhYqDPTtXHSuabircYzrw6xoj2v0kZpH15nEJyF6zmvCKoi+CEOfcxOJj
KYYfWOyogg9EOoYJmi4g6hs6pZy5g3cJodRxUzU/GAZZsLVs4v+nQP2PKFBCCkv8lWjk6rVoX9s/
6Ux+/ZN/ykacf7iKjDfiel3HAS8GI+1fDCjrH6YLdQw8Gpg3x0W08U/piAkDiv95EgiVz084ht/S
EVv+w/eJMlAUT6QSoE7/V9IR0/x36Yhvm6iJhXRtZUlp/lk6QntGQS2e5JUIgrOtnegoo8xrrxu5
IXNDQp8tj8VcHcXc18NVrKviDnBgYLb6vt97KsIxEOOklHF2Xvel+jXro0EPIW9PUWVsh65xT+sP
i+BLrE32o7brC23PXx/Z+lGjbflDfXrb/fazdV+2Ovvfftxp438FAaBZWQARk7lDDB/ArbN9bsQv
Q16KQ4ZxRYMEFu2UJnqq2yLNR0O2Egf61W69cgiQ3+8XWVcnpJAZUn/zqQin6STgF4waZJBppIGU
8ufQ9TAsxRA51w3kA9VDmlly17ysG5RvRAJCSmCZAz94tWObGqRQhbv1c2RZeDDIcTsKTYFYR0/+
HlScPz/FWfJlaVkZtMt0h840gfGJny6D7rDOUAS8h0oCIV9H0XWTaTZDQcN+40CKyDQygl6Iv02s
pLmsG2NhLMYizHOaM9Up4z2XcLDgNMbauPrPw1iPZUWUr4/WDcfRHVpzfPD14F7rCv3bZt3XoczW
WQqnIqnJhaPt5OquTkIVU5YZXYOt1GgNvEYO5BXFlHcdRdeNSY9YlETzTnSzNig3w/2ioR3EzH2Y
NMaj1EAPkNKxBnzImDI0VYZ5jKi9B9ierboi4m5B/DNBwWVpMqRHRQtnnQGQMHWgZwJZ8S7UeBEa
4AkrtmTYFz2SbrvU8beAZJiVLhcydrdCo0pWDLKz4ktqv2A1QftoFIgSqlp89Ut1neg2R7CiYPTG
wk9/MtWwXXfFZUmyWx/dJNSRqV9q3NC6WX3v66NydoezyB7pP3zyNI5FclXFC9EgxH/AgEJwykzw
oKIgPhUeZ6YP18XXgJdEo17Waeio8S9pCQhmnZBGGg7TWf5Pv85t5lV00PJFD7y/Xl2tbJn1lU77
Y2pfEB3GrWmfhsQJ+HT7B5TTzgEdubkXEGuMVqNrNMSmFF6/WedkNZKTSw9kY1dVqFDyKql2edCM
m0h/HHJWEC5q3QVaPwY3FeQqV9Xju/e+GvZDFgDHLmhg8IysRTqN5aGhVlzWR+u16a78nvWh1r3j
9HGhfW1z3RJwoP4g1SS7NqevjG7Z6piKjy14rjrCcdnWE6sqDRBaNEoo01ChaEDGI/uI5mhfPckp
mTnFPHnxmoHgbrBEWDmiA5FTxzSNSVqYMBsHEEM08WTUXRJSg5CRy7Ol20s4jCumghr9YGkgkppb
0jTI0MQbDC5JaXBSMAfNPugpVcUJuVf14I4nj9ZWo3uCjmMZ0Ni5UyCxaS5VPgmq2OEr8Ye/1w2W
BjgZsKDDmRO0HIA7kfxEgzxWp3SIWWq5aDewa7jHjmjlNavB/ldgw/po3adGMexTyFLr1a90d6le
uVOs7NFOaRhVpLFUAfpGzgkmr7WGVpkCfJVq1rAlfUgablVDuVrvQetRehqB5WjTFph4odca64KD
LsNwwYbjJDnEk6otT17t7tyFuJlfF8Ovh47uZ/dyOPm6pQhw64tfYKpM7aC7pP79jO+SGvNCDQp1
iQPTHLaXpSlfCbivSHO/LN1qTkGBUY+790VladI+nyzQGk0NGzU/bAYkJi0Cl419XNLV6Cg47syM
DLn1/rve39BWXU0YzX7dl5W2QwWaW+Y1cXEyRWUc03B8MNBejBHuFKeqbmIC9LZV3DvweWLA5x4O
DrspyRtZCAikYlTv3KS5phWD1jGICU8wWeqtj+xEYBc3uhPGygq9IV8HJjRYJVT0L+vTwOq/12bZ
Y8Goqu2s/1QXR9z2PPvHnNoC7n2eXY2RmV5Vh5J6B65GBt4p0XPG9eG68fTOX4+sNkFOxG2zCUt3
O7Hmw44BO426U6DjXcuzbdm/0YSzAE3Yj7LalwZug7xzxz22aiDkM+veqe4xouR0FdAZkA4RRMml
pnmpmY2myR025Cw6OGn+WLT9ru5s1kkEv9OKP4FZIsW+ZNFlJ2159uicYKlkLFj3oZjBWJyB2c9H
7vOULeejMN2zV5jTxa0HXyAcqKNj4Fe0YkbvHMvshiCr6TTixr/0oOrHmSoslElQ8FhuCD5yw71K
IcBZSAwDJzzWvOqKztNw5ZP1V0/71Ld2YqqCg6RWjlNDf1N5Y/7+ptanEROho433DZFI3lE4g0Px
OM36TuzcdvEQnvpa82s6hAkwHImz4TpYN4WqkoNdFc+9BuwBbC0umZ7srJtCP1IVqewupAwvMLUT
Ru9DQMdtAZFW9qOZxrvcq8ZrSxDhEHXhNrUsbRASj0k5wpX1hleLDlnTG9Q6suFTHJavM35j8IRN
uh2N3saeYtL3pQ05ex/yyhdHahnmrp29SxwQ1TqNz5kbkash+2Sbjp/mFLMmoDKtBcQ6GiGAQ9B5
SQ3uL5ENT9OtP+WDfEphjAPsapejVp26WQVFhcuDi5FSQ3zTBUAHLUiTPY2CI1ZImoWx/0yg0nU3
LvNJ2hhfZ/sn6ozbcqZN0+MUnAZVaunl8tz4IWkp+LHtBXmW12C3GuC7xdmz1035LZ2z3J6NTRFn
SI+SyCZo0rttU/PajMvhgCHji1fS51pId7OZP2ElSX0qGPkp8ZYBiYnJEk7Vp6ymS515XbcjrmkH
71aPA69V2YZbOP0uKa5WSlt8L05T2ln3dSQ/wvi98Je9KK/ugpgKm9vp0cdnaFkGuSmCCReggwYS
EBUktnRod6hUI3xJ+VMMc2JXxeNymAB3PLeMSWowf1LBJZUhM751JjSDIat3NP5IAlwkkQsBs79J
fseglmyQLD8JSrIbCgzhEb/upiuI+kkWJhnwNeU+X2ISNLpjCLSBzLDwaqrOATBP1uc0WLBmf5la
+/M8j+JhwNS1rSzMWqpCzJWF1PO+1GRTX1kufcs51vZW0vDQyGObsIuzM5KHQZjSqypdIOyU4z0v
gS6QY/y27+lBJ49pjK3PsjMdn+idbUUiBZI2vKcYZQBiwV5LbiZJoxWRcXUwXAxdiJk/WjWMCk6C
bNsWdDnIKjgzqh4KZ7Aw6kr7kJG+Gy1efIyj4mWgpxXHCUNeEu3BV+Fvgdq2yyMz2znG8EX1uPP9
yHweXa1/kI9Y8/KTU6qXFIQEixjntoh8e9PeSIvEbYAAaIGncrzpkVAWSLoo7woiMVV3wNT0kqnx
xvA50uGpDx9SiXJHYqrnTkcvJmoseqnRR5jeJMAQz7bQvgTNXN53NoUfwibnjTPy8mkCxE8MyxeP
/4+Iz7ZkR7kVrh/kfh9RPED6WZLrziXe3m4rqrsozO0RLBGgtIc5jJAaznRpG8vdTK7/HUI4N0IH
yQQWsvQo8UQdDXOSu3I8TYG8G5LS5yru0Z/m8E8M+vEdYSjHqgcMRPToNhDuMZtxHSPKJFQPGQHp
pHSBcU7nwwfaHN8NozpWgjduElNsk5OHG/RTOBVfw6jnsEfKMHRZ8G/xxWD/j76W3mRSlOhfBOld
X0UnX4d62I8sl9Hr9Z8bn5Ku9KixdIQ9zqHr7SjfRXOVE7sFJ3CFMFa1RlStFMZhwvftMGywxHIJ
qTisL3jbrC96e1qs/3KVx6073/34/7gvj5sbn6AL3b/qbGZHoV7V2HrEFSSxs1rWz9dN/K9H69PR
Tv/5Y8mc8YDG+qYJCjCfCzOU9VEnzeocgkKmQnlj5KwZ1t3rJtevenvp2771kZQta7n/9sdvv4Zs
w99/bP6QDkgH336Rabjhecb1tu56e+Ef/sDb74F+xh9EK4WbcT209UclM+djkHVnmn7a3lt/SvQY
hxUfzmbQoqVvHNSP62p73blu3l7ztq+cNbfv7fm713hDAPgNxRN4VKJE9O9/27y9FpkhM8y35+tr
In1Ib/uKvkrI6ltf+R+PrPdtZG9wsn+/aP2nmTK7QzomD5XT2Mu+HL17QT/4UAiq5UNL+eNtI/Ws
a31az+RCjgGCWzwFzLUGEsZZ+P7r57+e/+efgZH4/VvW16dNRH8SnB6xRbuAOTlHJ81NPJj0B9al
cEbvb7xbHy6Ox6Jigl4waayfq0OI1kdvm1iHB709NRHRZ5oF+LZrfVRoZiBhUCPeiD/9g/Xf/6d9
XDF4CN9+/dtrTFCGlWYamppuGGnOYQTw0JCQD3vNQFzrcv/ve/s73xtTZiqL/73vDS0B+KLX4s/m
t1//6ncVU6l/UGoEFO/YmkjvSuKMflcxgdybjrL4zxem4Cd4435XMcHVm5ayTPIfsMfBmcd+97uK
afELfVhZWOYsH9eX/7+sYr7LfhJC2A4+Chx6rnAA7usi5x/8b/HcjH1JOehcuEyw4qj1j6qZn+oF
dxBViK20pLEvotQ/zqAk3CnXPU1VUZwAV14vN5EO3/aY9voS0ZZw5yOBFVPXuw/A3z8KEi6J4BK7
0lFQ0DJYeV2nFI45rM/FhFZQsOp3OpYTJSsFq3nJHHLCsEgBHq+Metc3SPKaT+quJaT06DVAZNqc
SLPyM5zJ5QBdZ9iiWjong+EzRWKYNgLveiHRipmhs2VV0O7SGg2XIpBMFaWPSpeDqHPyjZ3+JJ3m
qanbjsUc77U0aeANDtM4R1hM/VwaWfRHRWH0PzqaBOc+pNoXITzGYb7JSOkAboTMDB3fa5XzC5pq
ZlUHi2LW3sF5AsYgVEPd7lL5arxr5pY1cGkik7dZQw/jKZHT91a9RPBkdr5HqIqTSGOrIB0eyD1l
/RYncjsKOyTgMkLFKJsDCe3etoi1s9hQy6mXAXoajzWUcr7MqWuf/nBG/7ZM/ski+e8niONIy6Hc
Tv/Nst9HkSSzaoZyqKozas0nfCED6Go2mWqLrStpZYd45LCd9aA/OCgHlf4Se78/zL8+lnepKJyr
NAJs03YcKv+eMN+FLliEQ0zg9ah7G40N26B4oTnmNCdUmfehlX80fKivTvZ3n8C7Or/+s55tCWLu
lesLmgd/vkQWWuhwBmV2RhF0bdZUPjixAxR2kS4TdhZEAIPMzGSkRlLpIo/R4rHAqXfhbchzXS7P
f/056EbKH02r6xE5vmfSeeD+YZo6Q+0PF21iWu2YF212hqID440QiW0LcZ1KLqjEsrQ3Rt+wUNBw
RjhxV2ORLajXQEkmC/IR3LDbcPR/DFCvARTALfHL7Lj+KhmAQbMBFLRB8uGvD9p+F+y2HrTrUHJ1
hHKk9z4yI+QKYN2YcNB+sxzidj51xEDtu8HwNqzSxM703Hhnj/WLFOawrUOuwzhgpohzt9w31vda
zsXR9jsD/nv5IPMAZ1T9MQvsPXJruJKU3ShqbbM6+dqVwPhI9kkvdC3a3WTMX1Fy39au/iCs+Ptk
UIYPXFxlbmQ9WqrugCn5T3/zjvWJ8YcsIv2O8fvxTkEu+STrvTtfpxQtLugYHLYdnmDYNJumjvNj
OH6M1GJd21AD/cJJNugxkgs8f5g/hgjoTkgAbyOa2cqeNuSD5fjL0BCaZInHvY36DL+lNflPQw3f
KQlu8aQNe1lxE/ArYuWLLHj1K6Kv3b5OL9SOiZB0+9e6JDiiMVAzlhRz68DT2Na9MwR/d70wOL17
265pKuKhTI9iHaPen8/OTLQe60M7OXeN/1T6/chHvtw1QfYV+2V/rH+Sm7krLEEsfDu3eIFIj272
XhsuB7+lZ05HrWtDuc0FK8y/+Ur+07EJ4VrkDuIfp4X452MjRyizO+CJ53o+mU3qXZas/FyqhiGh
lU/4VLGNGe5+HQ6w4LobDJibIpQtMIcet9KwNzp9mffWl5aVmrMAg0Vl/MBpichxqNW27FiYiaX5
6TqmItXgafEx8RAmotz7OhRkzlvAPUtqCbCx8vs2GZydEcbIk6v8Eifxl9gJ5M1fv23x77cwl5ao
EL6Q0vfk2sr8ww0jDZMxDmWVnBdJlwZlxj1BaKSQSwJFvQV1Z23DXu2OY2df+QFPlhlAtKijxyR3
gCRj/vqb4Kh/D510OQwCdICzMfUwtcf/j/cw2g7U0iM/PkcBmEx8G3cmEqhjkxfnIvOcc9Sp9BQO
5pXlE8zQec1t7I3GlkzRvzsSfRn+4TJ1kKKZrrA4HZRnIrd7d74mBD4YjcFl2sUBOsnvbTRBk0CI
cYiTcdzimNqkc0QUK8b1EPIjyarVieYaTvwR1bfdeR8zZQV7yEjy4FruvkSb99dfoK3Py387RtrW
vmTk426iR+k/fIG9zNpGlhO3kta99ZGX0eJJd45fPhuWar/A9V5CMwc/Sc+wir56AxV+hELmrRvn
t0wovyNjAcRZIRj1kw+TkFuTZtOgU/ksg6TRILZgbvpOsVdLTmHXgrnTQ38h2ajFWM5sT2HoMDyI
HX/9zsS7YUF/+iS7M6YLCQXCfH9Fwu9M49rt4rPpUA2sqSCizJ6vYqXCXdfiWrTBRxaEH9LcqZlW
ZPgQA3vOSUwvDcolSLcKOAqJ8TfXjPtutqEPzCIyWEpb0d431bsTdAjlUC4BfIQx8Y/EUiSbNikT
xvr5yTWpF02sErdxujyqwCZEAasTWMgY/XJDt6vPmYSiRm+8wt21U2CcCQvYlZXtnR2LiKYlaw8L
lHfpjdmdOeQEvQ6S1PFYiY0y5AnLR/9kT6bQ4C7jtcyrs2sP7Tabu+9T6uBVXgiIQE6P5oDsKVLN
CDEqo8Nc4tXsytTY1hZCcb8cG/Iau+9ECC5Xad/fFlYq7oqB77FLkcFWHdGX1BKtCx/1vuyi7ORn
uJb8EExxCsGtKyXlf40lDziQh7/+8j192r47rV1OZiCnrJDIu3p3O2a6GozIs42Tw/TjNGKTy2rI
EcvCG8+wcN/b+fAQ+EiMVQCSta5VdljyujpIgUZShNaxbeAD++lEd4P2rRvlCdYSczfDDT03ZfGj
tJ36IJ3wU6Djh7ieFTHvyJktppmb0R/js+ogihMg7R9qs7rDuOS8VMGTF+xaVk7XKOCyQ7P4n5Mw
kuABYIyB2w7O82CXl6Ul+SXCGZUhMmXupO8P09VIaaeCWDW2HkrT0dX1d2oN0gRaOOIisriWX6N2
voNcOOOWZb1g42ENWz88dalNFocRAfEMGtJI6+4klM5OpT+6I0Hpixsa1kMBDYEj7jZ1g1nEKJOL
s0y0QJAp/PUXJN6Nl1wEOogQrCwLVHx4778g0y+Qh2R8SiixoA4U7R0RrOapmiCZwpE6Jm5HDYeG
S62AnaHceoIGhaJKlQ+RK+x95lk3qaGjblKn3RDn1e3/5gjfTbLWI2QcZ75hKbbvFwWxYXESGW38
ay5cj8OHPAgxfJqM7UrxiXOZ6Yy/wwjf6oCrF0ZYXX6ZY6bJHm04iCAhXm9vJmKaBdjfHB31gncn
uCIoU1ksHVxfgTD/8317Vq3bOlPCWdZYzjGO8cmH/fglI2n4EFiQYKtpnEnhJsepyGN76yanfEks
2iB60Ivqv8vHtH+t6P98zSkb3RJmB5ZSHNq7WWnWVIYFrSsgSiKzUEK36WMOwm8n1LkYCuMzPzp0
UVxcQ5iJjnn1w4cO9WqXLyIZgUbadvOtV3qqGuWnEcvMlVP+YDrTXwXeCF8okNkhiu17/BwT8co1
FC1uixj7uSoGsUB6zZ7DnjraEHUg4abwvvFillRc1We+yptkar+XVZncUKCsTm2Htd8iYLMNCfrx
+CQPURiq7eKDG0et97VJouh6cuHhpWUDxyFhFgwEmL6od98zw7hEPsc5gOYkyP2bSa+apryDZsix
J/9UEyfcZ/yqxC/bg+tg4EnM8NGXizqXEYM/uHNUCUEeX6okGEFyL9MxGtqffN3ttk4G+2DN6jtC
SOyIGUgS4JSYH7BiF9EynEwb6Gyu3KsyjMXOi5zkyVIvfNjRjV2Mj4EJRNwbMRyGHfGTkgU0g5wS
17LqUGVm4YiNLTvgJCIVsGh2MVZ/a6esqiGazvmChnF5sCd343iUJNyFJlE+Ri52XSoX4ZzER4jv
L54wpqsYB8Fm1K4Xlk0FcmHnJS8cl7kepWXf21WpIW+WSU1XucIXWzP6Yn2VjFj4V4GGBNGxbAL5
ebGOKV3IJhrmc5dbP0nVsx77LHn1lnmkDjQbRwXCnT6bHkOkOsrRdnafuQne5sLwb0TintuxC24z
3Wmj5wbdeBr5JtVAXT+xToCDql0TBei3PX/c47Opt5Cbo/vKymtcNriuLQfQpuitY2dxVS9EOp8X
B/mMDQEI65T3HApTkkVS3LbjRIdL2tCAyC3BEyFfFEl02yQsiGjBSrGTo/oWObTZAOCk19SAQKjV
WYPldWqeWDbjvO1TeGYQWBCj0lcIqJ9vo6LszrIZv480aY6hIUlrcQHkO8Uc7lo0+xQvbhy3Ravm
tVf2lOIjnkcI1NpGqK9pufS7oRbdBoA6FEjLc3dZJa8cHwQKnVB0ra13tJzmhkTf6CaV1OKtJEXL
Xxg7Ibp0G7pkFDoIXU4ydh4se9D4k4l5aj/R6Sx7Y5dMsQtTLw8xcNX3S6//hPSuvaw0H8xaXEUD
y8bOgtusJ91NERwSv8f5KqA/KYlENi3EkSWOdS6x+1EoF/vQWKi8NcQxKq+39o1nT1hAgBhTc/kU
gJ7bt22QbtPBj++zrHMJpmT4stVzOdTxQyPAXPQpNpegNIcbX8ziGcs+BEXro2WE07PVok9xWjq4
FhOmnRFFtOWH0DqUsj2mQRhc90bMekzJQ2ajxkinD0MxyxvmQFWSByffcJejnJw7IAvhjZl/G0xS
4hYncEGv+OGNpw86bv07XEpK645hMXsEf0hWyYfUXgC8RLBL/cjBjgdhGTblrTV/k7nYzXUtbtJh
MTZOUubbxqG5aiQFMYRFCZK1F+ExXoYnJ7dOUZkk18NkOyCYGcp9Mzp1rUKGIM3rQUw3gRy7vYVM
Bj5/vxP6jZdNPh7FoJq9k/TTs6q6dB8ky8dUWNfMH2Fn5EVzpywOLg3j4BMoimdjMf2NZwANXBQ8
TIJGEPjE7jEfF/tZW7wwIkTD1WCzymU0jCMcyVxWh6p1i2tpg0Px4tT5VFih3NnQpq9mKySg1GjN
lxpCGCld8r71FxC2FqqSVlGfELD24lS2hEpY41ZM6ls52gMhvzDnjaQztxR9HptQ+B+k4VDqmBPr
SvwXV+e1HDfSdNsnqgj4Am7bW3qrG4QoSvC2YAp4+n+h9Z2YOXMxjCHVbDabQFVW5t5ru+mPOu8Y
sXO7UkreTZIwFJ+WMpDfD6dl6WkYFOc5EOk2/F0MdA04NX5bVaNgEtv90VZiuE9mPJZ5ETwOGS42
X0Ij55jNCadEMhJoc1NO4PDj8uDK+KUYdXtvMLzfOIldch636302XmV4z58yPyJr+pKBdun2mvUx
71mHBjGQ8W0aHyaFTOF26jTGSXwtyvycJ9Z+zptHl0jVVdXaAmq5q1nr1bBuU0V09Kj7dYKspR1/
lpXzhsStvBJCb23gP8DwdjCCkKbA/He6uz2rVjJdG4kfbjM9Ig2DVrxzzB+OblmrRhc5RW7srQl7
/FAa9XVW1tG2C0RbpKaggSL42QpOBKBwiQ+MoAG4lLs6Ps9p2j42E/mhvrJPM/DRPdqG57bwUgII
oHQWQbsgZlO9mSvviTxj8z6mHS57xs9MKfLTOKM1TWxSRcygMg4R0geQ3BBRx5zy2wuQ8Xv5mfHb
undpuoJuJsegbKbrWLWvOfyiEHfmR97/7MjVWHNigWTiZ3eEcqB5bPkDJ/jMx8IFLN/m7Y71YsQf
DZ+VKfZ91bqX0vPSy4j/mHJttHah7fA0WcyuxibYFJX9HP+hjATFHkzbgFCZYyqq7VgWPvmFh9K0
5cFpKiQkc37Ei/IxB9K8xNKAHBkTkrKoTwpKQDtgj0bw2XGM7LtDUCL98l+CmNNDMJH8JhR+2ITt
1jA8WL+pD86u03I71Kgo7KJvz4ZXrr0EP3sYWyZarto+mCTAo9mR5i6Y/ddMB9/wvctr4MQImmly
9fDA13jJYKqE03keIYgJPGYGZjlO4S5ZFm2/rrxI38MAI9wGQUsx/FEdtt1sFk+508bAsZih4Ptt
NjlGXljT2alVLlBsPadrmc6EsQXVXjLDWTFNiXd+URFSZYz1MUjbNz8Zf4ziXRceXuHEo0U8rRs/
dJ+zZeDBOn7kLiDLNaAydNvwtR7XUNIxbsmDsnmsFUEatgogDMlz0tNm5JZTbLrAqhdAEmOdGa1U
vfcycnkSRqLsxHoq7gX97xUnP9pO7Y7olGY3+aVHF5oBifLeonFG1qYwBZpz+CgbUIYF4jqvE2Id
akbZk452PbhXW4Juaqmddq3prFPHfaak3kCDHy89PuEoKXyCR2aUfn3+NW3Dsv+q4R+uB5oxk7I/
I1lzZg/zg+9kLy2tkRXG749+dFC2sw0cR3ASqwFEDCVxiYBmwlUuQso2a2HvwwREGLXPkhlv5Yw2
rp3KYKUzeHJMBXCTWkYCbWJraPysA+EB9fs41Bn7aZZs6pytmUHuyzh/WEQ/bLMIt61jE4liZrh1
tSy67dhM3/Voa9q3iJSc+o2MRUCJWoXbUKQ74VNOhH1H7lYFR8H4TGIbRq8at3mr9mnisr6HeY2s
kvggS6MvIpB0HsWH0zHn96afnO2hrTYgbxTH7Vwf/dKCzJFlcIdL2L2hrV5jDnCUFeBuKNuHQVQb
GL5fpmefpYcgCVzDQAMmvg7kYiAI2qc2+lzVxMW2TYNFbnduiRRBK4pcSIt7GB3BXMu1QAwjJYkX
mWx42/sM3WQRPoxhQApMl67TLscQPi+oeDr/K3avexvECuzKCQ6N5uDUx/KSL82goLZ+wsO6NpMg
GCCrENflv6xyOgfRZfIW5f4EiYcoCyqFPrvrwGKwXbfGOg6/ENM+ebJ4rr324A31a0e/AVkYTY4m
4JDulHdthragRIAeRCx8IP6aVZhzu4wNWbKdtSmw185z/xp3RDvTSyQ5N8w4mojg6C3i2R+qKspH
kPMH0uXNjZdB6E6XbqCB0X7f1vFz3WJrmkIXMYzN2+s2Wmymuf1BccSWPbgZ8vXg1UsMtk6ySP5J
W70FPPol8IOkWMLGFsvFDS50e8jt078fbroRSfMU5e4iIRnDYdv57s/b4/4V5BowPvzfY27fODUG
2GCOcbfP/j4QMS3ObG1c/n76rx+1PPWY+YTINHGIgxjJaF+N6b5uCv4U//8zW11twaBeXvH/nnZS
iz7Vxqu8fPH2Om//9/c7/z7oX88SBdZzOac5CXBL1uXtZRhuYlDIpzAll9dy+/b/vL5/PeV/HvOf
N+6/b83f51meNurL10DRjJqia+RyXHc6ozi6Sg33TIUR/KMOGKX+GcBjoVbt91oQhVf78XwSrez3
EyRtosoB17usaDc7PiHkw/hg+xT4cOQ/ihjDeJb8HLISxgptUAVtGnXsrnUymDYdWfKd9rjUe39r
dODqEuy35KEP71FcBldJkHhjjCFIw7hka4PBlBQNxOusVivTHh6MOUMuHIri2IYxUuC6vFTM3j1Y
sp5fFA92cNSen21LmyMYB5B4i1PCXHmW8UfFQfSUGl/tiIAbqLR/IAcAKX7g6B25YCX1udDzT1Qq
j5mOt9FIOp+BlJKonnVDt29jE46wgadwzd10POZmNa1AYJzT1n5sSX7cuLgwCMq7dOSb10luwC6c
5RqiLkcpMib3nmz3seO9hFwrV2MiycIFLgFNK9774qG3+oYWSbkhszhfjbVkQG4fIleAg9y2nNjW
UeWEGJmlZNrFmwbkkulmDwDOyR9y4zmh1b1pZ/nLx1qPKC1Y2wqdrTcePS6dlbS+c2o2C8+B18Xj
DgUf6UyYiBbf6xXhhL2Wlkj2uuzbK40J6p4BmEIh7grdBPfCPzbFeKWv8dMgia4yenCYvl4VinNQ
PGLnkd1raof+JQ6KXdLy7tnB9FmbwYPLNGnfpiad3ELshrHrcQS1i/8hRZXaZY+1jTETQqpEojg9
ODkLqoPuNLaq3eC1d2Pp5scyHJlj2e/WgKIZQGh8amRW8WpppyMav7ScqO99LOpRcyeNMLk4k+2u
TK76la78Zh8WDtGBwAf0PKFLl8CjWEB3Sa3DtT0Zr5AV4JbNIjnMRbV4PZjkLBnCWU54Ab0HzCIg
YMgbQ3zbHhcPjx0zyZzIgZIg2QgqYQ/EfUNeuyHwmy71oie8AYYCaVVkqIX4HKLkUJvJd6ZBSxXQ
pEJ4qXuN6vaAKtK/i+1sDTSGs3m6QFhlEuJxrR/41dS1WFTNzJXvRGrQ0JC/VY7ARYQj13LSY152
3f5Ansc2H7dljXg9FKgxcfEfzUSfy4ALy2+i9Fnqb8dQxpFvIrRMF9mm6KvtVHk/CLAaMc19pfNz
O8/5oZlhlya2Im0enkvSkgYEuocAhZ+uQyVZJuN9XoYvWeR8M0VyWjmDlJ2OmStO4AV5kcRgHwih
EevYQflVRzhWg9C1ybMIIJ5n1Ycm0Wnv24D/u9IL6Ro193YKb5DOEbDWLCOFoNrGLRMBw5VsxChF
CW1oiQ+uzC1MFN+gdVYSr1sgYmitrNzBWHu3lCrWOqeRxJjuRanscRkPTP2o2bW9ZGcn6iVT0cV1
vwwb6A5dnod2RtcSF1G8lnYJzmAqnZVh6G6bRMN9m6tpnVvgmXyjNg9N4/4oe8mi4UQRlGN89zJB
M2KNBNHZdfdhZvG5k6be9/b8bRCIRcn8bNXjPvnTh5GJ5tc7wd9XiF7NP1yABM/qnBoidd5MOe5C
6vx92DnFthdy2gU2uSQdyvjQtrgAkaLEObg8mwY/x+R41UyAvUorL7b5FzWG7qLkXOXOaSaPBVJE
ALiD80tkgXYr0UiyYKDrR92eJW+BQWCDhWVJwQXfJ6l5Raq7H2brZDkBXVRnOLpT8iIS0a6ZKUYb
2QDW9YVT7NtvN8H8UUEtQKY0b8oUor0obLnti+ElpW1hN+mfQviPfmdwoYVLfursbJMnVTTNLm8U
98iUPxZZcZ1cy9gyLLCl+d3ZtrVVXXcpouY9mIpbAiV03rF4qcEHgZBK/Y0gTpxLiWQ1PdcIH0W+
k9VMPQMAsnVoJiz5gyY/JptU9YBiLboK4y4x0re6JmXBtsefIbIJfD5osad+YnQ9R29p5vy2mikE
LEx9O8/eKS0pKcg/lE92F+8kvBg9whVspH1R3AFxK75Uyvowyg/RlhxYWqu6Dh3+Atd9kyYAh+bH
ZBgNgFfyZ8BTHSMlHowmAZtkYg3NSIWhDG+gPzA7i8O234vSfyO5Kzk3RvHpUeg1nWEBwSG7T4W0
y0btvYA+JMTI9oit8akzG1QviMKrpILpHIycZwvmpFWqD0aKpSEnsCHpw5+xg6Q3s6EE9XkFhNX9
AW8r3QUdBohJ7mmKfgxml5wxvvz2NI8ldQRQFofEJISQXqf42hfohp9wZQKZmba+VTYrBHn1obBA
+nHe8BOiMkmXLXd40TsIephr4ooUql0DQWeVJdl0GcN5XJkj8eZh0z1ZHj2NxslfFBErnrBB9UC7
NIyEUJShPeYp2O42Xo54SlmnJf22DjjX+32mgUiRuGN7pB8lDhU/W9XJUICv0gQGqGhxfKal3Ahj
yEFLR39COR8Rqsg9pQjL8shke8YwQ2SDQ9oF3cTV0qEanbCA3sPGaUCkAv18qKLhWANacTQRTMbR
y3tvU2YI8dwseQ1pZC7sSh8Cn34Ar/FSlkBdlZ2Mu8qgm8fyPXrDWjQgLWRknwRZmKthgcR6QQdc
xXFXGQ67YblJMVGAJgdXF6bFnnlrQr+NrBw/OmRpXPDGpuW6NwU1DaD2rQG3eEsemMaYsG4Zw6xK
xnSXJvqN+wX3cSv9bWrVyZae0FPal/6+N+uJrK7nubLLb/rieQM6HJkFnkUGtO9RFr33TgcZIVUU
R2ZzFpoxeolVZIbP1rT53iX68z7Hctxg0D1zE32Tb+czF8ns04QdC3+gdSfGIt6GEVJkEHEfkZns
/FM0Fw5RpTwduJgfhdJ6a1X1wtUhL1R6xxbrHvauYIlwB9JOlMzOTw9dPaQnCOiVtwFRJ8+BlV6n
uAgOkzE96XCPeg7INsQ2L4Wfy7SATeKHxRlhVWyTeuLtMft6RTL2U9EFw6a1+xo7hvPWBOT4VOqt
iRlnY95572tt7cR83zshxiiruxoxJYlTdFckfGcjsh+EAiLTjnI1dvG9x+0Ptsq7S90BPIe7cNGX
fqdS72EPjK2CV+jgrVqzkhibhvMY14gJiU/PW1chWgPLOZzM6FKRE8acIF37Iig29P2fZvOhawE3
OSSDIh8IgF9P4WZIeTl9LQ8zsHz0gc520MB9ZDAvpXhzFxp1fMUW+9SbA73Pin4kk3dT3OsueC4W
rA0gs/5E65amdJlAkE1ruil/v9gPjNdbxEGWrBgs5aTYFULUbLG1/RqRSbjrI0HKskoJbhwJCepm
wmt7UmQ5wHKYP3gQZas5ME63DzLCEkZ29SlbkC23Dx7hz5tYwjZ0eyx0cvmgkI3LGZsx4RQleSkL
cs8OSTqT1mnElottDvd2N6rkPHqvuByZE4h8/kSdixO0lwdzcXxCfkaBZleXf6io/0A/2a4wXtEQ
Wt++BnrJ1U16yhar+42Omiz/B/WFIapJ3uq+Mt2jsyBNb/xjyDL8hv98bveF3EwRTuyokHZ/dntS
z4a6s+n8oKa/4UnLm8r9L3O386N3svfCLS2hKa3D4+1nlnYMR/WfH5/QfVNFGBzShctDyzotVkE5
E5Qxi2dnsc6qTwbNuECXf789SGNT22pLoCywQxboTgkfpvsIfaV01x5o2VUkDfLtFlu8X8ZAVBy6
ES2hyisRu2TnJOW6JCxqUyZcjKUxYDsqKSu4AvAuw66tT5kq8tN85y8WAeDFKSYPTOVJHSbHAGfQ
nnbQ4e8/Lud3/pAMCvXX7JOrRC2KqxGDJ0DWruA3Ydj9+BfSuhxCyeb2N5q21eoGSp4S/AzkeG1Q
+96lXoEGtQYDQxVHRlS0YImWD5lYjC2My7tDm84bwnEsfJNU26Pwrc/Mnbujn2QHtNzuSZKERLyx
2Nol12/XFbt+yrrT7QP97I3ZS0rlEZPxlMOwTxff6e0fb/+XL5+2fs0kBf4jamyGnrGY2MSX3poc
9JvKscehZo7MpYNjxZjV+tfKsydaad0ne9wnK+CvEv6bR2BHPOQgF6SFXCCDNIitL6r48jyMj7l/
zkLjzckdppnhQJfXeJs5166QrD5Y2n43LfMNljUm33BYk1/7FCbDbpp1TOu8P1IT/64i6uYfkdt/
NAXjUJAZMWOE8l6K8REF5psaYJ2H4lV7VCCYQvHh8rPNptuI5ks6zk/El4+6he0Z1KBK0SwR31Ce
BU3+tT/SMrcs3L92t8Dx7YVNinV3KCgZWZXAVMvpksUzh7rlS/98UPSjGDrA2S2nbnX7ei6bZi9S
zuzLv/3noUm+XHy3p7z9s9F3cttqh3DE//e8f78tWFz1ty/ePp8VlH+jca5VBjMcOW55iCY7XzNq
+NO44xVaJ632IPkIGeJtWrpNRT2JV0kFQAJfAPO+JQFCnIs09M8tFmCCQI0r7EZvzVzwUSj/Pmy9
FSILi6AyLO2kpb+xzC7BfOGTYy+TMJdg0QwDC7E3K9fmn5TPaGNISB3VXS2fueVM408/VN19Taxe
SfSoW7VXk8Xj4smTM2KT9DMAYsGQPtlFBbZnorgpqyw9gSI4awWfz425rdqldwepmzlG3X01yDz3
FZLPxiogHFXWQVTNC8d+SU3X7F3XYbnrjJ2FRnlDVNK89Xrz2UwbfXD6iKI7ZC/2qTEmtuu97d3Z
bXAgUEE96DnfN8qAjxZax9aN5QarXkucrT7EHFkoFVFcx4jM93QiOet35h8pNfeoM21UxiQptdMP
HE20aJx5C3UTH9K7YULehVL200zybgd+5pfK/av01GPX5A9eF307bmmcjVhsouhSs5W/jpm1NzLl
HmFqrEeD4ndS+871hyPH2deihcw1VwzqzGL6rpT/1lh2tGuWQYCq5B13x2sSxOgNTCzDhe3v/C7+
StX4wWrPr1gdHdviLBHHL05AzKyLyIl5/5zreV1k3GfdWO+GCqpiLAkoQ/L1W3xzzhpBfHgvpheN
W0SocoN34gXHSXdyQVqtRZfHay+Sf+qKTCA1X8NSIVtr7RNzzCIQ6ILbkGTM+dnhsFK4Frbr4t32
nF/kfUTcusw+mKtN20ULDb53pSWvxw6TRUtFpl/PEKkfCP1M2uKBVi9VLodzEnZGYR161V9KPRNT
LICkCmdYO0bygKnqh7TjhzEaHlLEAJAoCKJ2gB2EYdQiGmtoXRM9IoytwB0287Mz7zzV3v1sM7zK
UJJY+L5pIOmXyGQIDEntm3QaHK6NOBOFgjCpv+pCfzoA/EgQHB+ySj62RGiLzn0yxuE9zoePMo6v
0tWHlJ69m9YBdrzihy/Rn81DvbIFt4UzVpeqLH/y18e37ESPXh7/otYC91nGR2vKLiz0BnOlb09V
F+Jnf2vT+d0zkmeB/qlzBG3KHZmd9A9zWZCKDRsRsI91kcX0VQBurxGa1wgJgrY1uDvNB1t9o4H5
Gkzvh/XS9SqlvcNCOTfVr8nwePfj3xqSMvMkd1xHOgUnbH9m89IKsJhZKOI9AgsCbEJop/IjbtGO
DgX4GATun1yXyTYlf4LL1Aaxabx1vhdvUnTC9OGNXbM8D3qRlqIeE/eks7MNUdr0cT1Ag0R1JsiK
CRWk8nBcZICSWo8YJYOIVobsKOut+WJLmyE9LzxTRr0xnPElbboaWHDJqL85xz00+NwoGf2/J36W
AbADb2bCgcE6GZxbwO5ZW6864d7H2m72ZkmoFLl8WqMhN8sx2IymvrMHHOcIDNKpz/ZD21w8zWCD
w/V9HFmQEO/rxTbkNK8tTV4vci/dRO9KLmuW5cIpC+MjcYIkxPoRrTXn10h4ABKQZjP5Zryxop7a
1+hffJU+jWpcNXReIfIRywtlohS0fnHysFpxAaYmBSy/2EG0oE6SYdEJHxdGdW+Ln2HgP/EOT1Qi
7O3DwwSHfSpqImu8TR+HJ9F3930WnqrIPWDg58BgQToa32gw2dL4g/i57AMmBDJ7qqrpmUCU93oE
XhCY+WlIikubMwAR/HkGF/2jSQPLTH4hDMly+9HOsKjILvgyXUMRQ9rHwOjsnUoMFDXusK7LRO2J
o0XlqpCS/IzQ0oGsDX/MozFsAXcUOXdlLB7IC1mQQwhqmFf29hetCRKGsCg5Yf2r6/S7Q18nrZXH
KeM3DGTCn7yQ2ZV096JTb3HivTK1oInW00FO8vE3BCb2TNN/NJJo3zefoQG9llPWnVGIa2rOv3z4
Cxrei8+kEEHcNgSoQtFQvgnILqsqqH8tNvOB2o+NpyVA3g/NnaKxv57IaHQc9cEwyVmPqV8fsCpg
8xoGdG2WQfWgJ5K3hu+w4/yS9TNMeoPEmrgwSD+Dh6DLPwZtUTbX4TFqiTzTqAlgdew4Jr/M6pdI
sB312ZIj33VnE4LHisk9/aPiuSCahyIWUVsV5z1WBkrgYvg5RTK5JkH7HpWQrz1lBPcR3dQVs+Qv
k6HAAfcT8bJFVRxj1hJHMIhAmFBsBE63zSx4P9PQnFGD0gKdLftSzfRZDTkRiRMbd8Eiozfq8BT5
7p2vPee5mZ7tIUOpVyGvMFHjuWGXMqcgJpegyw3bUbHppfcrpKg5NzOodLzoYtuHgHb7qDnYHMTA
QYCyzW0YGSFM2k3lcb4EC2cyflZ/MnM85AGypwT8PPoiq95ItIyruUVaVfZFd0o639nBa2jWrhm8
hH5eP3cpsVq5o4Y95WZClFBPA7oDi1+602PDPO8SOJ28eElj7fCWACeE8XAxC/ItI9O6Blb+FQ1y
voT4KI6amdgYyObSLx/8KgHdYPLnxbvnnazFdzLp/FyR77Y36rk8JzYHxCxbOkuoJU9t3mP1b6eX
KS/MA/2zey9FPXf74PczxWyxKRo32GeunE6JstEE0daPPBDEU88makIXRo6g6I+xldzdPpgTyj0R
oDQnLslncO+tgnFxJSL6XJkdcXJ5iFbE0wtaqIgPA6pfq6mci2YzXNdhTzBqpSeQuMp4plYdnuWx
jo352Xch+eSGa529npjrsGP6NUCeeelMTYwoedG40FJr76dcclHnike7eo36Sj7cPvEicyK8mxcB
JGc1OO7ocBsgKXAsFN2ZUvNdPMfsqx7VTA2EHho+b49nlc4lHsrfyumSvW213iWfcVaZbXLwmNCt
vUbNhLIi/pGhfRdIjWyuD8XWy7BF5HSC144cne08Wt2esDt6runsrcYBSsIUCIbrRcezDQyG54op
/2TQc+mCO+3vR7sGAmAZGyvtDhOb+n2WNubGGcwKGR6RJt7o8Zz7MEnMC2gfdH5WhpjREjV/ZE0O
sNNzZIjn4wzz8gBc+igCLEYx5USemum518TMtt4BCvpTNxNmTI76Ll58lpjoGGLM4qpbtyczidrd
61HeIY/pNtxmMJW78CB0Spq430wIRrddw86UKL7ZNqKdx1u2rz0a8aKmr6hUR8jDgPoC8QAmSnJc
EgSVylbUiuAxc+ehIi7bpPFHBSUU7qU3uKSscouht69BbhqRWo8zJ7/R7vHnsYFuHT+F2BlNR+wH
14i0pWuc6nw/d+19PTuXWRUlwXXtZzaI78AZHbSkxBNFi7ylIutCFbwR6HU4uobZOQfhz2A6hFas
WWHm/suZprt5KJ+rcsiYeepwBWeGnHFqOLti2ywxtSRSbN02SrZ+MUXkRjl/shBwUkc3D4mTvpNp
eF7+m0kjvKRyXIdN0LzHiMQYa8btmJ/90Hqpp2S690fB6ZP13679FfyKT5FXT5USK73E8Wk7Q+EF
v4nNlcxLZmcbsCUslJVjbRBArcVE5IrT9c5m8KOvPFUIam3wzMlUzdc0+ZWXbnDknE8D1SPfZG6B
DhFsZWF+xFIsPPealQ0n4hZLdhTQBGuzE41XOMJ22i29ZpMV1GBG5r3jkkkfumj8aELKj7jvD2XE
gW0e00uQQlEdCgc4Tb9YpgON4XhceWZXHaLMjqhmuvhga07WaQFppi+indWM4cn2cu5KePVPtmkR
iPcdZkFMDY7iGooqPc00fujdQRxDZtLkKjdrZvr4lGLzrFLtQ5eHkp3lQ7Et6BEu17ix7W1aw6Sx
NOepM3dNyYYxaf8Y93V7NDBfpdDqt94wP+Zm/hA3hUcWooI3S5zLpXRrscq0vGc/fDV0/cktZBxj
gdYTcnxwlAuDraKTZ1nVm8UUau/13VeZpvD23OQJVfHiNtGXKXWuXp/4nIKpL1Q5vrUZCdYeUacT
Mw/t0Zz1ItL3YNGvvZQJyTz/aIa2p63oXpSBfcCpOVFZPfc3U+QQK2V64vpK6OXVD247rwF8Yf6R
Ne7z0jn2M1Ka6LGsQeLL3j37tVi7iJaZSrjvOYoI2yXVjb4shu7S+TJnU+zKzKeHzkRimxAyEAbd
180af3vHSJCERZfcxxiTQoUtdH6tYeovwPTal2fFW7sp20ptKgIRV7lZRwQvCReFOe7PRDIPb2lS
+E56UYH7OJBHu755gG9mP2Ps3DMBYjhjXL2wftz5QKa4vqudp9ujwF6j0AzwtIIpQOwNrXI3xAoF
VNzcYqMTDtMIESx/L0cv2GPDoCpI/TvTVhUUf5LjnDK9SoO5SQMvrs7I6woQx12rQJETyWoWE295
s2aSSga4r3jhrM/MbI4Jaw3PmZlRbOKmqbKveIxID/FoBqvZ3GZu8lUC7+RgYRBTtnjtzcHZjSMD
3LJAwhRyB8DR4tw5d+U+3rI6xKQ3ghLAAI5JE5mecEjnyH/Y9YjNG9notprIiQkZcPol5rlIfuY0
44ikTl5Sh6fMbWJmoiY85jbvOLqoU4HRCr5Y8NJ7aGbhdjuN5kdnWI3pmRycengAZwhXXvHtccj0
O2xBfwUhkQDLIyWEpL9LaubCbI+c8DMdwpeoIzwSDjs0IcFpt5/yDbDrP/YwwFQjfHY9zExoMgzU
LdYQdFbrGYmRaKxv1tPFwpY9mDW9OGskjdP0+RlZQ1JTjBRitKpNkg6XxLV/SmKwqKrbuyqmojZq
bLoW63zM/Bg5I/eCey9Ghz+S5T41XCQTr8pX4kXneMrrdPrses5iXs3URyT8sZ3a2MZTSmEkUJkp
cgp5ZxhGpiv+7owkNHmCGoUHzMW9RFxoF/kCpo+/bvvJ3MhjHpXHKX0YLPdXXHN0qAO+5da+gyPD
gTD+0tSSuhw+YgJM12YlBE7NEjs0IhQSNLM7K713TLvce7UuzmmQmocWA4HqO70rYg65BI1zTM1H
8erFnT6NpnNoDONuVp66tk3fXStm7gUz06PMSn1camAvH5uH3GbRTCbns49G52GgjDS01WL4y7fC
toaHrFsmPPOGWVu5gbCXHsre+wQ8lZ9vH8TQ/4hjsjgmQaxlXiUXEfUGMMEJebXJIeRMfv17PELV
QzZiXSdtJIdwxgnOOvrEsH3Yz5bxVLudt2Mtcc92H54Ro1APabWpOeIfGr/5EeSmtW6U+Rj3XKLd
JLajxya5XFTGQnSIe+dDSIaJabe8f7TXToSb2HJhmjo0QfktLzo4MuwJ4DBymtUdoUUDx8nOB0uZ
B3ua/N4KLQKDu8bY5KPRHqcMx9NNdmv2ZGiY4KlEz1+PwmBYBZQJ43JSs1or2oJvx7nI6I8bMTpW
RvKRDihBM4mbgfrxkRyBO6kjLGXzpsXdo+D5LRYgrqVR3FVUMkgcKJpyL3t2OrdEhvMbh52/8QCT
sRtq/F5oh3htRMhWbbNtRu+tq/2WYxDlUoS6p1TNW0tlvG40a9BtIaK9UgFXsINVrdiOw5yg29z+
msvlNNpLzv5Jct813P2SuQSze4rbZtXohMMtrLdCMvWnszZsZXFfGCBLiO1qDgaUCCpF9CKWg6Ij
maj3AlbjXg3vpsBwDeuY+jeg/83x0OzqdZcDNiV6E3gpm+rtffK8DzGiTXNMPPMWjqHbC65nPa8i
qi1jjF5nCsENpSt7PQwUk/y4hCH6LuYSQJhi/p6mWG+4JzeicnBj9Ygl/DGkaNU0MnHV0VHgXk0M
F3timdIzYMGySHhi0cAu3Q09VQ9Dh7hmZipJt2aMR+jDqZXx12L+71T+VRA7vQhpEXubYmNNi+3c
H54js3ubuKzwKEFS+d8laLQMvVM835HTv5ibIWPFyibWx3LXls0dEDj2R/+YmPEHLnq1KUeMaFAh
KEt4UNXJ/VS4HH3DNiCy2fhtYGCnW+ZvIIay9t7B22VN9sYrrWvAoeBg1gnKTzdCZII+QK2Wtvfa
x+piFk+c4+9EhEFQmgjmlvVqULsBUQSafdZnNXHgy3g4Wbs+I0tWMWmlX4GarreWOjYSYIqc4pFJ
kNXlpROBOB5BG8uSu7BrwnqhXGTFQy37a8IisxLFV2f2DTZifpvaKLZz6TDrnw9FqOKNS/t8JZa/
4981sR9PwszGXTCmX9Au43VjY5bJQbhag33OUwQU5CCsc83d7k/3nEniu4YpFLDhfnofhrjBLVJF
UBuj6b3Ac2iM/tLO6H8nNHQODcDBB78yfmv9HAWV9YNGBYrncp4viUMKt2sTmBphVt8IGlSVYeSn
qqmOiWv1V1sPx2Lg8BeYjnUdqHGKfEZnXU3hPvAC7pMQQkqJfBNtP5dzDfJg1UgieCNStZJWNcx3
yy+3NAF4LFGzyxXSmv2vLphe4XZeYQrcjRU4kLAdoDmy7xqt83/sncdy5MCSZb8IzyACQGCbWjAV
k3oDI4ssaI2A+vo+4Ovu18LGxmY/GxqTrCIzmUCEh/u59+7pfXPIUQZjPfrM/Xz12HrFIkWVqM8r
weAlbLMsKlaqWdxS3HEikB8T3rduis7ZEcnrvB5yn0AduGvyQL5C138qkuqWT+KtHcPvNHV2YZ+z
qsW2WtDVWALNdLyl7r2ivLZ6OoRWNHf2U8pdMd9E1cAvagoae5M9SyExvAwIFUfqy+VdUnagu8X0
cqT5prMiE0UcrVJ397th+5xtdfOIaI5UvQB7xpiBh4qP3dGs5Vepy30iPNSB5j4kaX1RtuUfApC5
Zrm4dGU/DZI5uSC5xl/lXkboR8USPSJmmXI2X9lxaQsGKWx+8ZeDmHoRTN5uvnfNuJk2GU9n0OTT
0LLc1ToulZrWnpVOrajmcoIgiI2oUCvL4uKX3Ax6jlq6odVtB+JcwOEtfp953aHSjp3xUkntrjqh
MY5H/kYVUU7e2Zy1wSRbQEC6yDdbj0UuRGs1uOcq4fL/NaL6vV2C2FvMIeka7DS9Rd7fABGCUnG8
tEuWJR84HsHGizN/mfthWHS1tUJYwuqAvnaFR2xVGMRej+KsVVieTsKtWcB0/28kpnw7f10fQa0o
XeUq7UCFQIZqv+KdFExMx5PofYWLIr9r/rcNCxz2SIsiKPHMmY87paubS9PiTlLRCUXU3KVn0wlz
sl2lhaelSTsk15iWOCy2peKikGiaUqfmzcvYw1SWfpmZhUm0RD42+2QRK75LXTqKfjADdtjLcnaK
Ryyuj7bEnyqcz/aZNp0IRv5jl5xU/Iz9OaQFTdayt0013VlT+bx0nr/Wag53XP045CIZ+JXmytZn
gD4nUXskAPlkAVYNR/EspURwpbdyMT9iuIMgQ+ute2USogbe5rCL13O7IgRw4ygwb5tcHAWa9GmL
RENbTxXqswTVRl59FLxz6zjxnhuENUak3aIGA6Uo85iaCsWREectH4/DrUFMzop8v7vo1Us7n7KI
jTu2nTWioGCbljrj8rC/xmi7V+kUffUmN30tnK3ySAp1EsraChUHAqR6F4D4w1hOICWTR8t4vh77
X3+kohM827+/azdaOhoNBgT7UOy6Nh+pG3nLBsu6y6qMz+4oftLsCxuz4Y0xqD66D6joAPFTmF6U
zHsricZDZdQJ6mfhrWw3LpdgDcklpvewTGNs+Hm3sS7KPGbghbwzzlnmfWiu+BEbhMLgQajvDO6g
vSDcsfeG50SN4YoYXCCcsWHEr7ekBbpOvwLpWeu94Z+0iRXLdMcnacFEcfOj1ugYrVTetOua5mrw
HI+xC8g24kMror7a1OOloeM1wS3J2H8hwLvel8hy4HCcLb648Gslfhp4RhhRlCA19epNayn22IAC
CHFDsZRhjulu1V6xPULUgsnxo2FB3hQs3whpOqA+U8WnhhP80qKJl2t6fh04LT5OAJwKnuSflj7/
353w/+JOaFmGwEvl/+xO+PQz/Pd8lX//H/+Rr2L9w9YldwlZhhgAWi4/7N+dCdFH/8MBmYAOMTAa
kLNFwH84Ezr/wBJFeOCW7j9tC//lTGj/Q1pMyaXQdcm6oDv/L/kqtrD/l8uZiekcETCm4AnhtTEb
tPwXzxsdCVhXFYXOPVEzhmi6ewX1R2YXtFfhOifHA38y/fKRnCLSDKfxgbYWbRB73THEAlYtHyw4
qiXGDDRD60fLzj7rJsDnX3d3s30mOPATvl3gPV54K21571vjoS5sBOgTIXUd2jx2/We08XSwdLN5
sK36M+em1wQlPgOOITIvjoHRcGQcjJi6X5X+roaSd1XzOuUJ0vwwf0hKiVFzZd8qqznbNehjkfeE
JnoDKuLKusJHNhw9pi3RhAR7tUc0Yhj+TQwDtT+x59G0TUw4utpdEMbOLW+Yqx4BEqpZSkR3X0fA
p8RBl2uZTDCL6oWDBswKjSDLy7eaFj01nkN/1sXxRGE3PVU9ZAY2Yls9QEioso30mw8AuI2qxYNy
MSMZzHDP5tUaUDwkcxv1oejmUQP2LMeC0TnNAmaFJfJsFA6jTit1Zt55JIbKPP1+ZtSOtU91/URq
pnGm8gafKyIPBCOA9zBF84Ar03BsNAu1/jAhtHM87ZLDR159awquRaVt86KfHqbRitcMiulY2pV+
DSZ7oqur6CLNDxUxfddR0KyIvI1ljuE6siPx5Hbgr6QjC4I1OxRrhf8awAOTARpgqh1EnNc06YP9
8AELFu1SmsW9s74yb3A5XLu46UlKwjMJnAprDnNbAjdSI3Nu1Hze5TjSYoEctERintDRsuwCmAL6
NjxC5DEtRiW9bLVEPvRIKB/qEfxZG8qj3Q1Mknq4wZSfwwbQhSyPbnSOSIokpzGVoG4Kz0vdHLZp
n189R9dOTjKqezPixzEGHHhR87f3vLbFzdDPZHiEwqif6QfxQf8IrMm//z4w56W9LzpYDcZVfew8
d8TaYBcYvcH9p0dLx38BRXf8NpXMwkfddtZxY71xYhiffKt96Ugf+Yp7ZHCYaYpb5/gGRX4+rENf
7xkE6WQXck1jXKn9ALhyAQ/luasMsehSWax1PcgPXk4VajpMYJy4PTt6H9GVNO+DVozfssr2QV+q
gEhAf2FoDjmfPbc4vYQ6ERl89OA8ElEWf6Bn1og3Ye8cY7tcB7obbhr6iguJhwTUMzm7Fe/zbfLJ
5o0SaX8wBt6XuC1/daRZ+tpw8Ya2f27g3ndhiC+EZMbxlkAapr5jXmyfLqfe1xYKLnuOT+yDlyRh
SFhmhVjLwQteCJ+V684O9M3vd73e3BpKEEonXCbr85nKbQxc/7Xi2ghy4AACkj0CW/Ij0Yt9Z5+a
UfqPydQg+JTVMc0679wMGQG+Bv3RdIhQAhkm58m8KZ9CRwF98KvThoNlFeMuIP26OTid+eyZAkya
xGzSmRCikn12LQx9xIqVQtxEhbCQ3GzHqrQIXZzTVEkQHu6F1g93YIWdojFFvkvebeL564BD07qN
Rsqj+V+A23i7umtIf8AnuQMEuSW1O9xs0fanPIoO//oS72WyJeTqGHF+WTRDXr7qpQWILYu5o8fD
cTQJnA3JkCZs/ojEKX21jYTOfdLc7EklzyOSMCfpP5xKTqceuvgJkeeZjnxw+X00BH2wMsMUoJt7
ggahfGIFQtFBYfVAICkZdXqANZltP41Dr6617b3YOlYrupM+FqAPt7bgoNk3Yikc8Gb8NLKTqIf0
pCUcCUgW3MjAxCi9HKyIlNInYVowpZF0NwUIy70UTr0Aeqx+Qg8UgOZoV7nmytHock4kgp6geeoL
7x8CZE7UW3f0iTnBlS0QWnPXcoP4D7ZLon2ickPmOHImx7oEehd9S2lcZKprfwaAKzKK5lO4JnL7
oDyCs34frjgGiVWtKpoxjXDfmHcv0pC+N7563tGdoCQIa5dvvTfhbsLltYj60lq7JHC8qTVbfv1G
tKaPiUFVLY2y/dtp3E+mY1xKvOlfUA9oGz0ykAZ2vr3xPM49ItD8W27Q76ELXyz91nVXHBLFlSo0
X3Y6tzAJj6DVXpavOlX7O4dpx4tLeAFHedQQQ5Sf/aL0LoQSZ/SL3YBcSCN+JlmAWUo6vpk+RSXD
weiekctyk/DgkdDDe9VjGkGcL0gEFPEDo9WHpJLdlWBljds8Vq815GAcFahINRU9D03dM8HNm31Z
RdGzWVfJOtJ5Rb/fRf/rJhoVQTbtg0CHxkJMOF1tR92MYFLHf35tfph3aArLTH/xy6k9yfnD72c9
IwSmwXa4budE8cE1u+PvZ4T3kB4ywVpnoT+srYDdd8hZnvQZL5AzaBDNyEE8wwfZjCGk8AguXIIx
AwpeNzP1iL9nWJdt0EkPUe4HG0PSdZj4I3D9yB2lMwKpcPY2q94tx+j3CUQb1hBqnxXRBsNZNvYe
Cwyzdv2H0ofHztv4bB7KpL5mWpvdNFZZZqqJgUzkx5goiASbwjbTp5EY+aY6doidsTFglu9HOFYC
ceygo52VK2tvUyQlthPVe+BlWyPo5kSRpN/ZeGewCAN7VBqYyMix3SnUK8LC+NSJ4VNwXhYKpwNS
/fqloieyZFIeddg9mDOKYsGkdDOcAkhLdI37xx3jJ9T0rKhzxgoC9aYebsYv4FJXf1HfEy3NALOa
+yMN+Jk2YzH01L8tOBkStUjOYia4gcaqmEjH1U7Grlhy9sD8IVvosbLZSFNz4zpDtelnICfkHF3O
hE4DqsPd+gJyh72atcYui8g5qB4PuseqzD8GtE/L1Feb8R8l3mUZbnuoIDXjQTGckDsDQ9WMDkUw
RIFqXhKYomaGi6oZMyrHH1S4DvygtmTI8GrDI3Vzg9uDUKLUcC2MsXWas+0AVRiGtwDnnoW90XsA
J4yGPgqP5hHCE0gNN2kVQetls4VhoLNTY+9his3YE6dgp3az7KLgjzkjVXpm34AFgUT/RHH9Ngl7
NaUdOYRMLnGAQiKYHqoZ0oKReoUGvfszvTVjXEC8AqqLQWrfjy/+aK1LmK8S9ss3tUPQtRd/0g41
PV6uJsSNwXLqrgNIr6yRgpqh9tjBlCWwZTpDgSYhPR0nw9EtdoyrUzpMwxMjFmwmZ0AtmVG1UDVY
PUzLgkZN0qWPWII8zanfq2nG3Cx4N+5+xuXS+eP0UbjBp4QymB7ODMlZMUbaPVSfYzkPFRxdAE9X
wNW1Hnu9dYjK6lKRfEO4SPNA/ZRsWdXckMn4AKFnzqheKmgi1/P4zTaRDvnVNvTcS0OWlIW6N3dz
/2hWfDaX3RHOz+sseIPszM+p17270IIF1GDe6uW2wRVS535ctTXWkKC+SLymh76kcWRX3IieDh6P
Cfsy98arMWKkZsUJ0UQ0Que4IRy11H1MsmOmxzHpg3q9HIk7YiRIKjjIAeE/gJCgey90RM7JjEgy
14zWlR2/02Zx5xnxArFKsPQgKycPxDKGtWwy672Zfw6WuO/Mm85MhvrlOAOaY/iDRjuDI63+dCTp
LJoZ5nSeobw/XGl8xfKbHeDqz+CnNSOgFXIpiFBwii/8wh/MGRXVZ2g0hB4FOibgFZ40givt4EtH
ONMO3nSMqgdR/jSNQNReZA8CLtX+BVQhVUM7urU9doGFXX4ahVM8uOHI9jXOUSkxSHj54cRcy+wD
WwkJW0DEUjC/GRCygbIfG4hZWXq31ByvdHWIdoWp1WFrcQ86CFhbSqOZ/Ay/GZhWvxdgBjO/SCF0
OxUz7YfZJTLkqGB4A7zRIHoDl/gi2Vz9HBqgr3Mukok+r2XxSOuvpMRe41J82HDCAfuvM4PDGCsj
vIYlDhpGhjNc3EAZ60zSYI67GT5W6NqnAPVDnWWXAOwAh71NXSdAxyoMVlUfrkr5IRIP77Vp+lFQ
PmSZVMcGJDiL12Hs+0uKBjmrLJMd0PwFlWW7dYzuKkeaL2n94XtqX2guSS8dDEbaNJt8iE6qoiXU
tgZgHGFqhqj03UgUe6MVnwQCqb1wBxxsdM0+c97fiAAXsxqIi2qJ87Eh+RvQVQtPAuHOiDnA1a39
p6io/9LzthZM9CZa6RtfYK2HVcBdKutOez96Sgrr1cdzFFPLkuGS3x86G6iCKqthLsollXtqgBbM
L6JqXw0s2B56aASMRke8uECliPjjKIenV39qqlh/1NKnyJL0u+xSrFIrFEDdF05+YhWMrCY0vsYV
ugVUFqG3MRyJ7h9bna02yJC123kJ26hY2xKdRzLGmw4z8BV5PceEd+2o8UqxT9gzbg2ISk8vGlrH
VWXLS9/LZoev7sZhXEzRUnurUieEBP8zd2lpw4dTu2rPOXFvhyGyJSkzYr2S9wh1waHOOMXnjf5t
tHXNTa4BWnmM7EtLxBTEI6OatnprMlpstVyPHPzvSUaA6OQ7n6ZlgU8XrH0ftsYYX4a0wdtZJ+HM
iolq1k4UkXsLUd9yrJXI0eSjM+ssgtp60U2H7XLWYGiIMYJWXuhX3sZZpeEi12hm3UY+Kzg87diz
vcpZ2SFnjUc+qz0aZB8EfKL/QAiC/SkdfaQhPRKRcNaKqJZ+dDnrRwyEJF0ReMzQRXmoZ50KfnXA
Yf96/PtFy3NeE3PCH27+dzjXE/fI+Ox//bvfb8d6dOA0Vm1//yskJC+UZsT/+JG/39R9KkKBPcnv
j/z9Ul91K3izaTFJNlrfCvIjKCpzTNiRpSBxzrL3fV2cY6CwNu9/woxith31NxoeJ8w3tJnB1dp9
0bQX0eJbQNtnEbXdgpH9mx11X0k5/bjx+FNZzEoUSkNmw3ur73+Yq7ISFOETm9iRRLDKa9EvZtQK
cBhkIgiTaeuSM2W4qkuE4xiQLrvvaSrcTZqyC3S28VCVDqZlOc3rWUQFHB0ucewwWDmRWCXzh24W
Zv1+Ns1SrG4WZSF2nuVZ+ur3m78fwEGzzdTbzxW4IQaD0WcWps5Bb9Nd14uK46q7SAc1LJkbIywo
vH6hiwClV5416GMUkZ9Squbw+7jkjH8o1S5p01thG/q2ibN5Vo57PvAX60IYHhInzdcWhh6Lycxe
UzGFm4n596GaDIj0MP7AKBRhExPKo95Zxj8/mP/5GSbMAEFVwE2Mw8JRdmayH/sSmX58TzPyPxvr
rLn2t+nQg9PvrRm8pH1wbBKMpyLj5Nn1n7Dxn90IxQ3gkTmcCQfvk+yht/S1qeUHYahtF08nCyE1
Yz7zIdCqtSAL1VQ6dEi3jQZ4ZbVKsU/yuTY4pCw9nqxf5MGyIQ4zExz13ejWMa87jGpu6K9bT/uo
4PHQs+fnaPC+y5HhdIPNISWCPWcB1v7K9dKbMuyjS2JVW92GQJ1KZtlaFGw8mH9D1z5av1/R+6PE
RyxfdItKhR/GpJ+sCgkfcxKGwfhM6TpeRrFgKJt71Sp8zBOcuizVn72BJEOISWfCHLkRx24jHfLI
Eq18EHq8xdwVTqgi3EiaF9OPLwlEJuYJCp1W3m9JycuAGBJepssVnFfpU6FoXBYprvVYhqdPDLo4
GJo+ZAIhVVrM+WI4eOaF0VmPgUT75Ut88+oYo0Wyma5mvLcAShbCKv8moBbk8R0k8P7RbNUBz+2B
ng2Hn8ErziUL/2KgarFlQRYs3pVp2ZX7xs7WwNlY7auHKvOfi9LRUWowT6lcRunlZRSIs2vxPvr+
XUvDfMnWdCjiq7KRbrYNllOhHaJakcZhUu02y5kMJU286YsMvbGExbagOKKQDmsYPZX4S2VutmAW
uqZJVXLpNwqjy/tEub+QBGssawYgC4xNn0ObxVt0WDto1XtI20FOa58T0yKrmz+iQMQvElxiIhJi
CyaING7pTI79yuxPIkk/Bijqg9VwcQJmrkVf7lonhD1jAL4o/PB7HC11jgTVI4DXkLCNpdJ7jRMb
fy6lnmJUVq6jwEnz/q1KCX9o05/eaV4NgRVzMjEfZ0avtARFk+myMvj9PpvuoGr4LelKWwr4bVvX
nqWbeCsRFgegYpPQS/uI+VOaRo+Zq5PujOF6O966oNT2RvuGYGGnta/AIQcL0qNX1V5PxWNMjMNS
d41zD5aCbzeqS9nZf2vNOpFisS4qXP3Q9FGhn1IfEc1kjRY9lDM+LD/VFL0H8dUyqte0EDBaZZZR
TZJQ2DusaLbdYnsTPiD3CN5VWfwxnGSPE+TDINTFD15QQd2sjipEYmxYSv9meIO3CihFHKO5I8V7
FXZ8tIf8TiwMg/iePTo5ThWeELV7z2LGYW3xmaAbXOgRbkeF5TF2TtR7OBMp5SS+fIS16IkQqGV2
8RSGyT2byr8hC4U5VX9LBD/Ekd9SnTUHk8GBvHJamF9TNHz5LAqGkf2VeHO2qjyMrvuBmPlDTR5n
zHrVCICiEit/JCYFHgU4arjJRGQbo+H3Gq/onTdNT8BQ9xTrW1+subueC30Wv8qP0k8ihqUdMl4F
9+vSNZPDgLvsM6oGuQnG4pDPpapf5n9brd3qpjIWlm8941v+qQLjIrypwIGtWBhjvikmd4OfY7aI
p+DE1reh2wZyOyw0+485h1r6qGISk5Sds6J6A7Q5F1O/b4fgFnfToyMoyiY6xfg7SLvCTDe5iqLv
eSmzjj47NLZFGqE4RQYsbWS59yp24mU97pF9ruj4SrrTxnuve4+k84JSRObapTbUA3PCcg2HCjfl
5RbpxF87iemHjFTQ6doJKHimYrjNf2KVlU9e6pVLzIYp5cON2YZ/NM5lOAAXlDm8hPA9honE/j2H
ejNGGEjv2RyMU+/wIDemdT3VrJ4Z2ak2iRwy+tM1NpP+KPQWtq29pVH6PnvucLTyMD5JXmoEMov+
uc8LrKGy6PJ7I7Upl375l+LjmdzzYg2CBUmnc0aTV8TV1qIfPbrtGuE6BPtw/qi1xagPr2Bjs8M0
NbtG/CkdKbbJZDqZBuciIrUYj/GzOrQuXDHs6BVGjD62WEr/8sNyhXXONeqNLyxtWeRRJsJVcd9j
CzgWqB9Tkz9gHdPBno/bBZiZXgSzvzQeK9gBnHn3912ewzwFtEO0AeeZAHGXSniBoC27kb1j6bhO
TaL1s105H4ON26xrPPshDY6u/0uN+6LSu41cdxPBgPq9U6y4togMtzA+YOzEvhJJbaWGEOdGezww
5WdRSJK/du/oMHhykwzjY1Dy+0lYUZtSCTZU0/zKpFNBj5A4aPsnW6nnPh2WWaNXZxxcUlx1I7xm
iAdJJ8RKDgdtD2unTI02LVfq0obmky5RkxsM3ablFFW4VOFkzn06B8CaxvtkfGZ9/DIygllkpPDC
87FCVs27NnSfjoWVjezDtUO83oNMqUNTCZTPpVIvhsJuWUdb0Dn21g5PraWJWIXTGbZebYOHmYsl
tCs2jsJrqLZjnO5SZaxpcAd02mS2KtvQIIQ1uLpa6KyjEZZGYA+Gy4Lc9KlrAH2EzzV8JytWvalb
73XSR/w12z+qkoIM3GnkngsuburdGhhT0Vr3thpeS8s7dwGzjLTS3uaELh331SEs8l2m0aJ0QjQ9
ORtaFI1fUTjuoqlKlhzz/gIT4HrQcWZlzkd0GW4/rctG0Hvxmv66t/ejL9r2LrfQRDO9xVDJfG/m
bgrbxvcg9bXIXN44DCXJr1x2geE+Lpym7dC1FS+hUOui5QkgCXNhcugqT55aA4YGD5oN6etxiRtE
KSzMDpvjKrO2lejsTWt4fyhvngOEMlRCSJ1RE1GTjH+HsP2T1WLTRqgYdC9Cd2RgHka6qY5o8Gy0
6sXwOD+p5jIgPUhQewSzfrLoLzgjg852DIIBZ8BLkmd3QsEUgqdvlTi7TjUcO92kSxsUGMhmGccH
FJkvOm4stEECkpAn1Che8ykmp1oGHQYdfnfKBxHhWzfxhwtneUOzYXkeVzaZXExtOGA1BCdrw5Oe
lCe82x5DoLqFloTj3vXKT2EyTgoDlDADTazuR5a49Dicm4zYXPRG9jz0ybiJKvKWuzDe2E65z1E9
rgtjPOPM8pNrlY0I0NoI+vxG+WK0zKWdyKWZF0Vf5ayK7w5kJG8Jow3tGC/kBMv8Uf6oRtL/Z66X
067WtHkFAGMzVb/mqWUbzAQBpLrMwRAcXW0ZzN5Z3qsz8Bevg+4zV2OE5GvtGfD0v6wIE/t107g3
DrRPod9/YhsHgtdK3CVQgra69V5n+GH4rcK7cag/mpT+lkHC0CocRLI2FDK50bjYDArRtZTLULLy
WVpyIj120w3oe6CG1gnTlLXps6VTspMT4IK0lbVDCZrKXTk11Oj2sMo60CTH+e6FzgnG1ReGspqV
T7DaKsbHZ9U18Td2AMOyz+MnEMB2YdIJWNa5xspOE5DfbDIRWEGIRaSINR+2H0ZQbxTGOjHbngsS
bNTTS6DNjKMyIbRJOVti2DGulD78ARDWl3ZmXiVOc6g3DwGTlxWNMb46PLYYga1dYFxEJseOeJKy
JmjZd2S7NAyMZTJLw25MQ9xbTI8j0oAVIstgVVY5FuLSgdiP9BkqoJi0X33XuokhSJd+RJdQGhLm
N38neGDpqReFnRHe+N64SzvfOFr1FvvlagOqQ2375Jamu+pYYA7ZlJ5ZHjYRY33n7KfcyUyeLMK+
EY5gbanjykzmgQL9XmKjOrL/GD+YgqfLEBtsTK42dVGwZOMWlaX7ZBwfQvTJO+jPdJ0KZ997bHFx
Xu+ppW+FYtgT9+FJs5g2RFjSRonHjC7V98FsCD5JyhBHCHTMaGm8xt9qCtl9bEWbvKFEEPWwwboR
PDtqgbgdDuRTo70VNYHslZ9synLVVAVmRNhI4EhEekMN2ivwJQcq7VDVJhNrEdD0ZmzHLxN44oQs
EDl2ka707DEKMBKoNPfk453FkJYbIyC4q4iTh9yP7r7qKTwkz2zEoKoSpHIzqt3htE4o5NxdqNUj
59gN6iRvjSEiA9XcRRadF9spwswnv9pEnFO9ylkinT72XeC9+u2BHk5R2jgnOGo9tc42xa/GGNlm
MOe8+KbsVlrcoTGy5WeIJTWSUtzu3IxxvCiLjdXlX3ocrhC4B6spdFljNatdj3RERBCf7dw8sIU+
ljhIdW6eoXBFFDPg2wOdSb3pO8IBmFM029w/8D84qqssYVWP5dpgj3KKBgW4iVetPXdymEcGrvFF
tm1zVKV2qZL6GLrusxx1Zu5+mlzwWbPrdFPyknboajAlQDKmYeDC/IB2CGjEPqnMJcgRWJ+eXUc1
K/Rx+GC4s9Db5prVCaMOcvAM0+3YHYiAcrs2YLjEiQkLxfWUhHdwS2tZBbnaplGp36QfMErUrGdS
OB+7ECdRVYUcOTvrOUILPYmpweFb6PvOKItlTc7ERM9/o5MsuvLz6ZpqZ6GhDOK6O1mJdgYqgPwY
6jPsJn0JznDAOxERBJP2WYXxs3yjoX9MtZdejHur4LjXE9CwND22Hv3H6ruBoiB9SfLktxfExEF9
6hy+nBJCCLzh1nVFSYgR7+RkDVSuMgPYdFDDMo1+7UzJ+C238LFBohAhxIrH8taNATrFAEVJks2O
noUj6SNhiemJboM6LV8QMnDK6tQ9a4l7DGKMX2ykirav3iPooe1YyoHL3KdRcdK18J3uICeRlmQA
zEoSU8kFJ4ocuj1cM/kQ55SI9x4P80Y6OzfLcLZiuIwPFl6pq9akk812e+wY0i3LpvtyCqEtbIH0
Bk941vaS+aTxbTSyWsZuHC0yS5frzFOnbEuy0wqr652vYdQyzLxoorqtlxazQmM9qogjFU35ysrx
1E/KHCUSs1EvEf7aSFixbYzZ6o7Gt+147M++P54tEuTYs7PjUBrdJlEVyvkq2wm3+RsYMW2u5K8o
IGdL3hHZOdbaqaKDAolhH9gQ0/I14tXp4ctpGoSNjThKy6h7bov4HuOQw1sWk4bVP4+8GrNryRL6
bO0W+yg4lHWom6vQcXMS1+dErVHnUu8Ixkmy+LG1MgeVzIOHV9nV9zzI5Dk9w8ruiRjgf6cw3XaF
G2BkknybIVMe3SmefH/YgU28K8bviyZhIfKq5nOKwx2VtO5O7o7EF+bdRfGXQdXL1G1Yyvn9dG0X
fqBeXGInmlH6m9k9lZE2NvzEVixVlH46o2WycpoYxenfvpNT0VL7U9/Kp87Zhp3lbIoYK42xOnse
RncQSJhYBQrCOC+XfWE2W5k03wju0aaOVMCp7lY3VYlj5NreOmuTTeVq/gHp0b1tdx1TFQaFWF/B
xr8ymMK0S6P+rDDIE0TXo/Yu62XG5inoaCyjIftwJErFYt6WZDiw7nuHmH18SebMtsy6Zq2xY9oD
58nScWYX2eaHURwmxRbgFZKVRUefLh+99BAY1sEZmGz3DLvoaIql03HB8aNZGeKGEJSj41Z0OoR3
Ry9vA18036BdHKLSGdt2xnY7WlYDzeNgGWVq2yKi2DSMl0nXvutgEIemxMJH95JH+SCfDIIP0HdJ
gOPYod8Z3B3rx0H+ey3i6RaAz+NAufKHcDgj2OEW4cTVJDW8HX5jo4NPnV6dfML4TkWL+Fpapb6M
ZIBNrNPiANkUr0R36W9OYz/Wlv1V2MlbkBn+VsRYSrKqde6jTYMV6jiJj6BRwOQTBWeRt/bJIdZo
kWDzRpuJnAO3K0iUkfuhfE2aadj7JYnFul19FU2H1VhpLcntvLal1bIwUGIWWPcuS6JE13WL+0Fg
b8MWRHJsAJ0rxH65lp79UUv2BgZqF8ONH9KgxTcuqnGDnPQLjQN62DGYeLGKcXjAOVJVu1YY+IBE
hGO2dOiXTZKgeuyRgvDhoYhi/zvMGLENVbmOHdLpHD/d+syX0CCiRK+GfkVzZDvY/lkja33Rzxpr
2cXncXTuRuFbjwILI6+vxXYIjDs2stYOW7iA0hSDE9sxtrhhHToG+wdDeifNNf2VPhjPBh1CW3TT
BucxBJ9Q4Afw/s+4pO041iLdIDlieJhgL2J0nFraCem7arnfS3zq5m62p0cvCOiJp5XtZ0N0xzZk
pckdLVuNNR0yzH+3iUVAkZEKmDW00tgaec0eDoRAI+eDoOoSH8Fcg992a5SrjIH4bGQP069NhSOx
3xvLSaWfnV0ZF4R26z778nU7eUn99BYhV7NJAm7LTKMZi1qhJnuk8jYq7B9TLgWI2rZeab+nX23l
u853W7evWqU8xAb5xnfDjJGpaW8r9mW9rL+dIKMw9dyGc2B56VuTnbI79EWJy3sV7FmnOE3l4Wsf
o3NIiMujYve3/8beeezIriRb9lcad9wsUIsH1CS0TK0nREpq0p10yq/vxTj17ikcVOOh5z1JZESG
SgaFudneaw/zivMr8VV5ZSfJq6i4Lhe0qxOtBB9BVG/BTr0jRv2go0zaW5Lauq8IyanXnkX5NEbT
m8VieIBs7Io0W+sVU4xEvYRmDa8jU6+NWYdkIjI1oUL+7muRb7MGY1SgCGcNEpp25H0xwOoJbfW8
TaGxv0592yC6xYer13xYE2MPuWewjcuUMYR3xM+x9Cp7ojusP+OQ6lde1z3oEXYNObeJ7SoRqxbM
apEEaqMad6Tn5FgrJ26xX3By6lIAOiOoLlhL8WNpOsXSrEgcFKQ2LetJg8Ecc+ZDSyLXkTW+16r4
UdkgEEp5N1Wt21s3mJxNPvuEEK48wWHnejmVT23PdrMtWMK5V111uqTHa07D0hf9g951006u5uii
3OIeCUMnWzKi2sdBNPCP2vExKIaCo9wpDpff6Kcg1vyf7zNZvYPg+PuB4/wKv19GUAqB3ohVeTTS
UgLh410ujxHSRWh3uU0f3wc69Pc7hpngT5fbyRjzp8sT/u3X36//6y+QdBrT3/9fP8WvD/nrHbne
NdP63+/BS52uPGm3+dGtYZtcXuby7r8+yOXdzNitit3vNxZaRglxeSi4r6n+tf1+vfjl3t+vcvlN
94aa44GddB90bxHIj4NfNNW+LPBWQkapOM0k4nD5LUT78Ou33/f5E4xZHNr//ZgUkRVdtb8fefkt
ms/Uv+9rwpyIk9TeXe7/9QqXv/568u/3+v28P17G0WZZj4Ef0oCfoq8hpRPYNUbXvz+INDUmEJfX
+rdfq4Z9df371cq6BCAxOI8ZkFpyJjJ93Pitfs1RSCjF/COd2Zbx/OOP+37fvPxWQt3BcB1s/rj/
8vzLfZcX+X0T/pBi7YOB/fLX33/4/Wa/77s8JKeRRQd+/lR/vNblvj9e5nITZCDG3MaZgZfMXv7+
N379u5fbl5cqW5FOyz9e5teD/tPLXp6TTcEhaFrczZWrCGalLMNP1bH64qYHoIUqnh9/3NQHBSHv
jz/3+iad/E0azB0XXLC/nnR55uXHH/fpVRcugIA4YNT++x3+eJvfz/3jrf7T44wg5DP9fi30hfJQ
H6bL3Zcn2DAcAJTN/9nvF/i3v//xJpebf/4ZFLDYjWm7/o+b4PfL/v4c//FlLg/84zGX+2IUZOve
s77bpLWX6HyRERqM0BZlrxh9AIer1Q1es2Tz63TRW0+a0+ThdI5N8Xg5G1S08A5xWs0QxcyLuYLT
fSjWJjxmWoos2Vz8c1zE4M0ZBkkSUbVl+lsfR2RIR2f+jW5dbbPEdsW6MzJny/+McZLWme4XD3pY
E1oTp9ts6B5km9By1GhpgkhkjAgfAPUCafJhd90Y1dmZuHCELTVzU4w3o+i+7DBcZTF6gpkoo4A8
zT1AfMj5OK50H5dqaYKSLwz9K8iHB0ME2SaWiCKKoUJcVAOdMsJkbRZUSVF2LioJOzfRK9wzIj6B
mi7O0TyHqTAw92NBFCRaAIbYzipwSwQBlMJM0ck0zlR4K2S7H/DYLUi31G9t3zV3U88nc1muDt4z
pQlLG5UZSNgpdExikQBqzpUYM/CuYKnPNl1VrFVY6V3jcXeXzHyI6tIUs1z6MZhaEPpPj5ZNRoYQ
Z1S6uPUa+1X28gDFLodF1SVrh2s7FcopjphIpTFtN1bs1aoBQhG3J7oSrDFS2oCajr06So2FbjEF
IIUg2fSSbecoaxf6sDIjZoiTMHs88D40BhbmDW7srBt+Go8N43fBKzN1xqNdACsKiiy4z2VYpvrB
EMQQMjs7mZ0eI3pKWbfU8bPsflJiQcGdUREMk+Nvw2nhQTjdKZPxN5w/8O64yXubdrpoQFxRGz9R
Sw6bRhKGlqvmy0tuioihPbpAnuvSSt5a2jjeEcSIqqXXqMzzCc9w9tbAv10zvi92QqNBINoYPPFk
9Ftb5RsfjcbaBHi2jNA17jL/doAkt/MbPvQwofmMsAIcdJjhtFes2CMwjmXYwo98IpNzjiVlsrKP
tR9FWuyqHs7zHmSmrjrn8fTNCJsyGWLtStpvSvPCq8psP2VhDkvydr0lMsBuQRgI4KwYorutw2cO
cdcwpuhXNd4QbI3DKke+ZdkZoNJMR++syIWhIcsMx1TPYZIh5ierFM0aQIsCcorPe7koyValwoQP
iGs81K2Djk7bFFET3o6zbVnivM5LexHp0fvYaRvlY47tDeoywzrTT4iPcYmVKwD7OStfqyGmrz1M
L4EcddQnO0P79gKAZ2ZiJXvL0ItlkOq3kwp9olXyVRh3D6Ph408LTq1P9V0BTdpkXb2QWvaZSaPd
TJLCmMajIBgMmCcHtEMGJi6psoVDVtIL0arTxCG97FVPU9wwrqFxqnXB9LXV3x0J8SYYPYIi6vsm
k4+I6XNAmcHaDcSroQgHtTGNY1je5Kp7qvTQWtoN/lCQg0A+s471hjHoiyAib0+NjDtSL945tqZT
Jxt3bmo/kekibWxrec4aiQwLncgLcbB8IwLE3+4MC8Flno/PUdC9w76fQ/+qr3R6mUClIVOLP/Uk
ZnZvPvoyfuxwHxzLBFhUfwyMje52wbsaQCHQrhpGxHhpRUHuhuZPmaOn1t3XlMhZdJnPXR6cCDuI
loXRny0d/Z2CGr/ukLQo0ZzAqChaU+M2i2Oikwg12o0fbrftwvwhK9s3uHTMhRQhOyk43RbPoEsn
EZME526bQZjsSkRSLQ3Wul+BGraXddWijkvfOzbSohYIYbBZ7MWABQubllwq1ogx1mVSo09xUx0t
sakLJ7xFjUIIXIgheh4hu0OxskrYl6VGxyHPX/qozVdGkIN+JCUKblvxLAjYXjpqXOUDIXNR1k8r
t9ZpyMCj11HZrxstf3JT87Yb5ub0c+cy9ZVAv90GQURifsH5/yoS87ORFl2OGpW77kSL1itwzLSU
awVprrA2IONgtF7EY/SCLXgxFOg6+7G611N5JRsQ0eV4Ei2NzoaGldnzgWNzEzRY73Rl1vADXPqa
RKszt1oklWuvLC9i3RoN+4oQD76RMnPFBr0I7VHlEq9k7Gum6l7jYR7Kq6sio7FleXsp3fcmEetq
sG9iPwdroOe72CCzOQqVWrV9iP7D7w+KyXrklvZKctWFNZaia+87ktU0ZjeI+wBMO+WwCi3t05cM
+MJu2FqJxWSgR6PkuVum3g+2MW09VdhbMG5bZ+rPWVw+loO+sY0cIXqMPGSU+WvisJtp1UugE8IO
ASr2F8RE3aEBfiic/GmcVL6y6+YhrqfPaia0VehqaA0XrtyQ9kh66wrQEx3+Bimr4brnSiCjqRom
qRVDGddu9lmIQiVxt32i4S5BqfbK1P4tiPIHV7SnYc6o1HsErvmusfPXbJhDxBUIYgzkC6s7xRMi
ohGfm17T1MqEeUM6zcqqOT4ByjvEFs1Cvi5n1pf0LhL7asS47byNaniLGmaCXo4k1IeJpRImvkX2
2XvJoyWH105O3ylD2i6ytlOX7Fu7eGC+ykROr+4ErtI20ZiOZ/A42B739oQgpZoSoGWG1a4KDK+k
mL43frOPWmw5dDfXpU/8b68Ia7KbaaW4wi5aGJzLEoc7V1qOJSDdstRLaKh4hFR5m0XQxwyEEWtM
UdvBDfavRUPsBwiDfTUwpsekFi21keCyOOHarJlHmbesl0ME7bZn7mYdtRRhuRBedlTOp15gPNL7
l5YPBePpORGZXOhj/hTU2pEz331Sh2LRth6bProyBGWCQ7ht2u+GiiicXUMLuWGzcJJAKpFguVr0
jAnf4pHBYOsR4eHP6gXVrHUyJkGSnLKqus9buJYMhTCpcPT2fvid58OhynqCMIb6GVXIyQzUTevn
S6/tb4WK3pwCMUFLTtUy7Yn5DgL0B5g9l81EU8uy6Q1P7BuZrbvQ2SgbaqOnogEQYOknDsmt3Y4T
yaAsKYsrvAGobTAD4ZnhcGmfXUVbbsrJK2ui6jonlB0+S8bWtNFzWkX0ULn5t5iNK8Uc3iiD9jGh
Eb+rY6YqCHo8XAt4DNCdl1F3RLpFwlsbvmGDWXHKJf2mgEPadGerDs6qmoMyQ7T0eYLni9E6VLyR
yf1zkaFO9SNPg3nt0OS32Mgem9HzMI0UqKxWrekBJsDDTp+FyWpxj55asM8hZkJDvXCaOrkDk6dC
Vz1wgaOSvA2+9KFtT8ZIdKWqnJ0fqgfNHlnNBe0bmt/FOBJqavTtW90Em6jzmWok4BQDJHM5TZqa
qUheVXKFbJ6DhyJMogmUEeMzZn0IUotsB2XO3/tT/kzccSC4gredQAdObTz2HJ4VsckpiWv4sbqo
vx6ClN1FJncGp59V03KsheRKIlk5RUn14zUJ7XGDcXlmPQJ3uUJw8mEMqFIA2lJ6YxIKEx8Kc3mG
j3t0KRYJHsMXHF1RgizS2jmbSfZErf3ku5ZYOhG43skcPulKMWzxu+HKD7jUuOMq89v3SJAD5Lm3
WpTSHncl0m3J0dEv3ZrerdMVTJtc0Cm2Tw3m5vYmjZKfbgMd9+hURr1g7g5PdugfnapfGyY8prHQ
uLaSULt02xtMpgx7tezGojfOzPWDlhjY0IyljZyYYk5xt0WXazXMtw2/hMUWfbBShtSbSWSvxLMv
PXYa7ccMiQKtsn3oMh0k7eQo7KtC6PYyiBETkxZd74B7IrjL/CWMpGU6OXCfgodCa78Z7ZCVeEqG
kOy3cTXilF5gNVqrLrpJO9tGRCJfhzo9tOV0N1k0ZzrxJm0NtWqAaEyv4kdhIxkdRPjo9whopU42
TYYpH60sBnAfLYcOQgBxCuMVeBywWJLSeU/bgnjYfgQ75Job2xofTB3zUsoRGLOFMzsBae9o3w6C
klUOX401Ymy4KEGGt2k4MPchaZmjtCjI1SoMthP01KtoIBMMK/O8SDIpx5pzkznPGowBGxsZctXu
xWyOmrFx9YExgENMSmVvOpvlGCcpSGC6jw90fPJn724frkWWcWLTrKMVN69dbH2YrjZuQrO718dw
PSoD5HREplpSUxE6AXt/pY3BmsIk4ggho5Ian/wZpFaZ9WMxrli4Q/vNUPty3gTX5JjL0dRvE9T1
i1h6qyxgdq+R2w5o0nyHrvxNyCnTxAy2itnvutGEOGYad9IBZkRCIqJiC+scvJv5CesEiNcKAdYO
9DyDcXNcGogiPaPzqQNArRgBEh7EHS+pIcGaKdI62NsqRH8kkzymeXmOdRLmakk0NvVzrwJm8Abg
NXD6295IV4sKCDGtgBdhf41IkkRBkgADK3xiTXvrlf2r1/SfSaF2E0Nt1zTe0Hc6K2H1ZF1NhMhC
691gxWUgwM4j7Psu825bhqGLMS3OHY4ljRnlokqD19RBf4L+6SFUd62tMwhl6U6CACE6Ogwnhkqk
adon22DymRFq6U4DRg3duxasOjrAEquYqQBQ3Uez0x71oC03UTze4XDrVqANbgnOYRCehvC5phc/
AP8OC4goSA805mxYUCkFNgWm6+FLIqNuNfbOAdnYAvLpVnkx+iFcz/mjxAF60NNwxz65JNnWWg8p
cDjkdjzUTMq1Zrp0ng9NhOnSaPD5RckEVRvvKbjiXuovWp4f/LoFkzyM22oIN1WXY3qRXoukSn3G
EJxGx9pTX+AJp8AgSsqhqmT11V/r2Z5K2tlrs/KkS4BxVZ3L27hr6n2Co63gpZQWGjw//SL/6CVW
8XocMSTDWrSWaWAiuhqfKzvJ16G5zcGQLMquBLWKqwXKNkVf+5KVTNhDpp2rMOVbC9waLUzQ43YE
VBV4Ox6WzuIrN3scgAAvnApBq+gpOTpXAWpuyKePWyKQveBgV18i9ACwxoJM4nhjwSjF9DocRWZ+
AILYhXHasmhDjyzVZ9KPj3CMqo1WBcFCcsSvA81jbRhwKPV9c1WOmyDHrTomEVpPJZl8RYxCKxJK
JBzaHMhbislulYf0QpLkqwrzE2QxnF4pEHqM7cT1Jc0uHiq18KmzF3VlfvUWpo780WB2DQKdCAzU
LN400D8Jin1mia+KGdDGq/IvIl3fqaj7jTTjq4lMMfBFWbZs5vm9Pl3XcbDzbgauphyKxG+W74kZ
bkyn+wHJchXCOYQb1JwNr14XnfcUGMNxrDWUHJJVfGXV111toytj+ucxvSJeb6vNrfBYjKcc0eU6
T0qY8ggYXYbNCyH6J45R1CCGQOTS2+66jsYtzyMqsI1WJMHtjVx/xIOqgZazt0+2iXakl+Gtir+C
4Vn61jP6mQevaKk2oa446CwIDwyTBaIOFEloKT1WCxS8HJtodiu5lbW7sV5118T/YT0NRQshOqnv
KjYeTUHrViOhfaVs66WD+2FEPbELaLX4ZoipxkLwEE3uzph1b3YUN5TCCyoAlz2Lr8NEcyZbq6AP
h+uxM2+COLoV35x4wwgxn7ROQ9zd5jYrNZf4xEUK1wkty0tcNwSdm9WVk/cPAzqFzRgnN6nXnawA
HZnPTNZmDLtiEUikIIXnaN0b70ip3z2cy2RhXKnMefJi9950yxX+/HMcTNtMYUHJx0NTc7REWKf9
YddY+kurnA/NQxLC/7XHVLXBjUszJuX6703JHAnX7WV7lUn33HACCOykWNbKeA3nxauvRaepRqth
VKfMhGKldc2nkMOsFXjKW4mWIUau1QPU0cl5hqLI3kIV0wJs3E06biqHCXIVgnW2u1sBYR4+gMOa
pr33chB8BdHtDCmoqZDaA6+l2ZNCg7WL9JsCwGAoY0J1T6vPGMx96mSHGm+xnjlfsV/Tp6prsbJz
I9qAcjZHcZW5xAvVMt+LbsBPQk6YrJz3zGgONdkfdeAQWpLhv02V9RGH5W2dOGs+wrGNrz1oCM3U
n0pIjQDskW5ABQt76y5UGu6M8GcqtQdz9qzh2HnQsrcOjYMzmUst0gU1l4m2s4CGq4xPr1V7M0ju
IeJARy2zLxXOGzvO30aje85KrCqlhdO4qfifk/5qzPpzlSb3WCjeKSHe9Vnm7FXdxhHjWyuinnBW
LuRaEWTLeCIKczI95M3tpVM5bAdOmStrpDWrJ+YB1TrdhPgtwBI0z1RPBXHDqKDvCr8H1a5rr1PU
n3QZHOKgPJucwoGibFVVITHoTVQ1cOv65CXJa3v5Ix3x6Vj5RyhESAFf3RaaXCBh4+Ti4o4JMX+4
8jiV/TrE9urS0cszQxwtMiwQQy5KDw1Jifpl7LEwxUb4nKaoYp0W8svUe8dkIjaAVAXCN6po68qy
X+pLBQl14XlJtpki75hX5btryzek49ddEcIAZz/lCHnG7eCttXYVlHPipx9tzTpden0brT2tXFrp
dKWF5aHMu2krHWvttJB+uOSBms+XpKYiFJ30bueAUsONhUfbx2I3/1PCCu4GoqNnTBOrcio69uLy
bOVPEGRWcV7d1LF6iTu0r/MuOI3Q1UvKo03ksqPQy7/C7gdIe3oJPXVF5/Y6bEKdVYLZc3Yy1gDl
jrld3KvYfC0I2WChF1PW9mLrB9M6thUXxjK5R73AdVinKUPzWOxYjd2rsXghPu6T1e9D7yu19/CD
WOUUriAIvDiCnOjwlfKg3ccxJUpIo/6k+fa6Rke1RGyfgWIyd7Vm09ZLR4uSQUYnspdPlSe0K9aa
z0NBb3dqvU0tknKF0qJnTY8QB0MNnXHCq4kVP5dkNC5jXgCGlfbJupcci+7BBoG/GybtSrAq30dF
RhPTjw5d0rNo1OqNNTYatGlE92RXbsG2GwctR8ssJxkxifBYqPmxvi1CA7JjIPeO5iPHHwN/iQOs
uNPGBk0NZI7t5eav+8Jil3JcMr5ZeXmSoQUWJtcq5bCML6ptHvurqBxefDs5M/hpN66Hp0oGZB14
RYbjwHtz6SMbGKgXntVqO/6fzWRQqBKVSafPKJYsbZ6mvG62HRV63XMN62oakIm6JwPsvVUgoBKX
q8+k9Xsb2O7WC8kLA7k55oyGJH3jqZFgknFsIn3NX0lMUViYKO3d3vjGDcxBQ4VdhOGHlQJXpEXk
r6Aq2QEW+VhHglW7nJZ8ecA5MjfPNUSbIJxD7zMOTMwvNrlFnITDNtxbU3LSbTpWKjCfg+yqRYqA
R/gs57dL5gmM5RoSgehbH/hPvg0Rwy93Nv6bZTemp0l376CdihQMA8qa+zLC4Y6RaV8Lm5amd42H
cVF7/lc9OB4XQ0heTn6bzqODQCtoGw710dajHheExRERlOO61dWh7dA9ykjOwaFI1hC6cVhb+7Kz
vwPdYfUGPwWduMxiOqEuRHXDEw17luUtzBHjHQip6zrtXoaioRwaUmyNVvHTJ1NzVpnaRrS3dYeV
sgX4lm0BhAVX1TqI9Zdk9M5B9IMKKj3q9exFYMEpEr/k9JjeF/1TaGFL6XzWaHGEPLbC+j2oCpVw
hTIjSFk7e8jyYMhs00Q3nrOAs3WmgNRltFigQTlbIznaLd0Xt7OvWGM/uHrx3BQ+MPEag0FngKCI
NFhhvrlNZilciiKTLzFi0Q5Wns4hTSp0mrQ9Mf5OObMSLM1Ck4dJc68GJ8u2KIN4lnm0mIVtdN99
nzAkFj2tSsIxB7wbPKuZGW9qYA2nWRCWytxfZq5rrEETPxg5Uai6JXEWQ/pZWDSsHPFFBspNHZRE
74yzuyjHM2LOyR6qRbrDYKqZaD55Xvbe0uTjalORzy7pmOVVvI/Sbi6gzVfHxf9KtzIiLGSob/QC
zVJvIm+bR0/hm6TDgnGJHJJYnTAOYBrEUBnl0PQoRm5DMC9A5mh2troWbLurTpsRNEUr1kEJBBOS
J9D/rvf3raTjR5Znz7yMHSawogwGR71CPAf8rs7aW1kwBGqchq+mr4705c+RA1ehpW9DVjr9Idqa
1FJin3ZYaFhNbWNpgx1oE/2sGLvjKOUk5pkeHpvkXNr6dSBsEgD1lqCEsdpPMsWgkZXrGAT4Yoq4
OESR3Rx7+u2Zj6UhzYYnt8QHqqtHpmZ8/yX5NBMd2TBp0kNe0VZn3VpgfHWPtdVtSt2ql70sk5Py
mJ/CYU2ADQzasWYvhgEGLFAh92QB8RIE5Zpco1l1qZzjRGx5xpk0T6qn0p2sHZ4ziOl2NR7sZp4J
1bq2AKs8B3dnNXUtAZ1VS1vNjtktyAEwj8wbC8WBxjLLdZ6KHNsYEQIhcNdlac4xtr3AN8sh2gh/
PiSvwVLPbG8OYSuvnaVt2xYqOnnCX/usXLZtaCgCcJIMDQ2H/aoYngjII+HX4S1JrqcTE7mc1hjJ
uH737ASOgRS8OPk0JY9RdavTQmGPYtDNt7KOM/C7FkiEdch7k+q8sSSnUGOussh1w1PoowQnUnln
s3AnWqHQ1mZrl1uGxVbslJsAGWYcd7yffNddW90VZrju0vEZHMNJdF4HNYFwigLzJagdRkQTAIEh
mXgQlFngvLR1og9hue3K89tDxAyVxmFgBjUAC9rmrviaw1uWuBNuutmp64f+Ux53/g6fUreOpCBz
Dg3qypRyR3hQXbInk0jJctikfV+Ksz0qTjcDIGjPxNlJWeGwz9nC+Boi5103f7ph+mpLeRuIdO04
8oZcA/3QJBjLm/Ad7R7Ptk0XQ/dDCFlqNQhOmTkVj6v13RUh5AsX/1Qad+sm1l6D2vaRKpC3zvkO
SYGteet88j/jjBDnmLHXEmUstcZELTJSsbKu3ZoV58piGLMVl+19aoXjwcWKs0hY+thlSzEbVcNG
E9o2F8m90mDj1v6NaWsUhvr4BDF6NzU6XeGhflQdExG3x3cXkRc59AF4nSGf+PTROW7Ua07Ye2P9
mF1y47PaZxHMVbHrCIMzWQ60+NUWcaBRs+/qyomvowpXAiHfdF6mVd+g5626V+ARaLrDc9YSf263
X71PQ1+ktOC7SHtQNAUqM4foa5YuzQ/rsSP5iqucKtZoQd41lu517BGJ7iX2nrzeW80WQGgc6Dbe
JGBGB/SvjY41H9Q4mv+i/Nat/kN1OhWLS2I9555tVlawPvMPHOUhz8VcovmsjE2vvuM/gn/t4Cuq
hZNvYwuM5yRXGfnShQ5bqA6tG9kE6aFCl7y0JHwkvICjCI7sR+XSIGR7Hau+vxJYs+waIcsAOitu
38exuuYKm1IFzxk35FHUpJPpvtiMadWccJbR9Q9SQWab+EobtCAqTu9NwtiXsaT1GlcQ/2NJ4wQD
XXtdusuk0D7ptfdvWrRj+oqMXbOvuoYx2zSUn54HH9SzWRrVzZWcnTmpoU/bCKrddTL/IAH8qtAC
4qjmW/hUPjuHzoPIXP7bxn8AXDDsCgTiiwwJBA2ibEM8OGTBuhtXQnIeDoXxkLaQpZNEf25E3K8M
0/SWkbXzXTxj9hQ8R0kMVKamp101Rb+uQxYyRT9RCy3qoZJ7IiEeOhIatyYGpHUHTGnI7IjZMdM5
WCByy8GDi9jHoqQIqsJjMDCQ0TjHuqjsWXmBJrfqpr3qhH+Xl2zQcsKvKoz6SgVKEKQAkpLnI4DX
FOMN2afXBPDS5KfNiKPwo28NmKQeY/m0NZ4sV3qoO96ELMNtPGCwrkCX1d51wURshYUdOTHK+VCQ
NcyI1cg1goCAlqWYtkK3wxpeHbK6JfqkkMDDwiugZOfIZa3CsgwdLHz6XsvoxxjooQMhKHKGb065
wNg8/8aw6lvZZrRhXEgcI/NPm+tSlJPYpeHNDLubNMQ1njgkmKiSKCktB/8mDf/Hczq8h+ppUCjN
7JpywxtR2DYj52dr+rIHf1db0FnTH89lB52K/FMOkDR0T1H7aaj+yzE69pYgOhMxhWLnMpuHIWuO
QY3CB5/mGp35o5HBNfAC+9PuanzylgFaLjCtZWh6J5NUp5z5y7qL3H2A5Ocg0uHRmLDwRXMmU16x
ATz7C27Ato01skIg+g6hn676NH+AEMHc1MPJj4wczdp43VlMDxzyeeIbFCicVZZhP61bk8jorj4D
Hsu3yDL2Yxdei4YBsUcvIjMGpDoer4kN6pmMjO96Gs42eAOq1FUcxgRd8wj2Tg1BULPJbHxa2Vyd
MUchDTDG0p01GDY7aycdtTcgJrXFcK+Nk3Fu0QKZwuEykOzgUjgU79a3mVngjGFFaJWa6HNlXAzY
bqYkNgjRU+3HR8UsjZ7bu2krdUL/ydneHzeaUsGqgaMc2DF7S3JLQo2xjDjXV/W2sY292+VcygEk
k58u3nKXGIJwwK5kat/kbL9ndvahICqz95vbXvK9wCJfwsTJNu7UgKulCZmmxVrTUiZoFn4+k8yw
pY2LjQ4DE1uHzdyhWUb4xBn2kKr0ke//zvuo8UuuIvoFtGlp+jeBju+QZZUTfQ/NcNeY3rfI1bM/
NvdMIaCQphrJTp5i7oy7TIYsB2xjVu8wR9XwXLtEDJMYGPiLtpgkS36dqTPhgUchjQ8j7MEslejE
5mlWqSKEL7kPLKwU+25wj119GK1x63EElaj3Ck7coau9WG3yU5s4sWFZD9sKUHMf4p6vv0uveQ5E
RDe6rK6lvTFCrpyc04mAD3aF3Z0HgBJ4Z3uGJ6SrJEjqdFtsIgpVKbx87cw2F04+X575zUDTX8dT
cB6QpK1Kw/7Mi+gWs3B8gCF0GJzpYig/CwBhFO7FaYb3kypXbNXo6Gtkc8SC0fhpS3dr9EN0apSQ
m6iRd/jA1qS/cPhn9qFmURopqWGUBz1QBISi5xFGsvQ7hriGaUHtrZJkBsKs1rZLF4fylkUYGYTa
2GOBiIMjnY3l0JTzdTAx1oNXPsSivrHIMhqAOvAxklWPj3bl0y1f1vT8XIC5C8m4fJmMMPQ8Kzul
rryNYN2SEimYWA0MMYYipVlFCrfSAJSIazXpBtTmboNrArxaRlEmml1Vgvpo6QkTUMe3R9iBH0/n
BH71MoxludaFIqY03YeRjlAdxZEBgJE4Du2ZWKyXfMDv0jWUACqCA0fRDwDiK2KgJ1PACkGkJStt
NN9dJa9tXe2KIB/XyqDezRXuEOpqbVnmFazt/kZF1oewj5HFWXNIesJ3zZ8AjUNlOxAru+DbG9U7
zS9b+k9MULZDGTErIe6YRWkcUUYMkXntpcN13COp7lvUHsZeRHmxMWgPuIV7M5iY4WhP1Vsh9QNc
GdBmtfncDPBuJA1TpwCzorp0GZTuVTlZ96GV3tmcUza+124zMhwCYRxCruSEOS7bigGZCzIpTelG
YoFLsUiYcrBWyCi55UcUOwJdTAPPWFfFPqlAVXfGxlOKqoRmY1AOSAC0/GQP9VeYdl9Zw6winYhR
vctl23LQjFhhqhd091/J4Hy3XbUOIZ1bei62ujYwLxsBGUpW7W78QUuWgT0GMppn2jWR1A+x4z2l
3rDTTWuPKVOuNGWekl6b8bJodFouiE6D1/b0g5Z6LXXBBaOpl11gbxzJFVbvP5Cs3+TZh23NgINs
T1P3FkuYyfdXPU9hQBLDZGN1Mh7JJ0eNFLzGLdJ2Jp0nDUzCAqEdgTDFcHIK/x6vFQ3uwn/U6+5E
SMT1BeX//1MP/ofUA9OwDfOyqT6H/4q+q9W7ev9f36VK1Hj1Xnz/868zeLTvplLvf/3r7v3XP//6
17P+lXzgB/+wfYs+i0PHy3ARwPydfBB4/8C8RXSB7+qWYzgu7/Wv5AM7+AfeI8vxGCBbgel4hCI0
rHLjf/5lW4QiBJYTGLhWnYBX/n9KPjBIXhBVPkZVOX9YRw8Mj8m353smn083DZ2/f77fJWXU/PMv
439bcRYUyi71IwqTKp4XHR4xNkdCSVgk/x/aznQ3ciTL0q8yL8ACaaTRSGAwP9ydvkkuybWEIvSH
kEIK7qtxf/r+qKrpyapGT89gMAlkIiIj5CtpZvfec74za/Jabty6s78wDzKHrj2Vezamrj5Wz00q
iuiPsnARfpo4WIwXB8m992Os2w7z64wH7h0wG7mrQwpQHPKPRo5vk5uIlmGgddV43trQq6Y1CQ7w
Vq6fWqlmsTOl1j8SQeQqaFFmLsep6ZrsiD6a1Fvfgyvwm+JhIu/EFYDT6njI7zMD2yLuNCNWnEKh
EiM1AARzC20WYz6dioSDnRfP5CHRkLEP5J2jpRL9gPyHdxIlO7PPyzfTQ1/LhCDiwI+IDauh7yI7
QAgWYYEj36azvgRp8HqrtUGIIKgZcMdxM3E6BDvckwWc9Nq9nXMqufi+Lx0BFY9+l681z0bPR5/i
SDL/LdKcfeldxW0WnRq3AsZqajytaPSzLD2NcTG2hzB2Hp3RJYreJvce5p+yuq0902ODfhBmH0KP
vU2F4+fxpYuGIsE+pzCpHU3HyYtDscQTXQ9JLvcvcHsa10Col3qjpU3K/JxY89kfJ5sAcb+Q5sZx
1ew/9Hj5xxebEtR+4i/69acbT/FLBPPmt0nimz6g4tUZxFG67PtOOpKHknb35sYZ7DjbH0k/8+kz
ChHazwC+Y5SdssSvmTKvY+M3GdXwtOKcOcK5lm5O4I5lNhV8LYtp01Y3oXpBvhaO+3Kgx3L1e5FT
6htpmqK9YG8+t6g2cROiZAP9a2nhoOiHYFA/LJNmRpa4M5y6ttFADrEdk3MW6rSaCYiOF2QRiTEQ
dgC2xvsj1Yg0BWfvmGFf6DK/3BQVNgqmJ62KUBMmUWLcFJFr0xcSrslhsa4XD4yYO6gOTZxGKzAI
5XiHFHWOREWaGzIIMfhHd1Hdz+TYJrpAhSZcbd7V9WBh7K5FehgzOTYXFPJRdDGmaFI/Smn4AmYq
EjN2Q7nuDX0Egm2Fjdd8KwwzkJvfuWM/BWJu0sCl53DOlsj4WTvF/DQo2360iB0hNiKRuFqd8cFU
0Ou5A1KOElLSjjI5REwdHB2UCNmz0erxMJYiPkgxJh/N4EakEggJHJjA+ErTz/K9ojyImjgoRVcB
8KgLQGAxyzaI886+cVqruSQRtnesHva9kUHOwf84Peetyxk88aqbQjUoGGMzO/ghwjlwPe6ZVhks
eBmNT24Thbu2k4h7yaM+Rr0tTmYYyR/m3AAJjP1EMte0v5xinN97nbcAEwYHoscYXseB+WVpWeW1
LgGqukJTSsaDvqIh7T8GagQU6In9BEFKJ5sM4+PFA6keUNe7Bz2N1s+i1MmRcLTs5M7cKnlP28P2
EzjSXsqsvPDK8KiTKDsafjsHreFGt+jQoeOS7ZU+5qyQ9+2Slm8QedKggS30QF2rDj2IwkBJ1e05
/3nBgsz3qDmbH/HXllffZnUhFre92FyKB8Axy95ZMvkwkOH2LpJ54qGq+gdU4g6cC3KNtkQVlat0
uF/SKD+5qYkhOUb7IQkgeTDl2ouQsVPcZYTZ7WKmlH/AO5dPbV/oOwsyrU/8MrvTpjcLcULwarwy
tmQEMaicSG18y+C64qx+IOVbXWHhFft5nshDsAsF7M4fkE/UpGpVKNHXQlAHtknzRKTc5r3VTY/Q
iZhPUYhvXVInKZbnej6GkaCBmo/+ISs8xm0aERlpzpDamCYoEkZBWtNpwDOuTJZbs4+fBrLI75jQ
6DucPZzK+H6OIqnlKSyy6STqDgprlhp7VED2uUms6ZjldBAZDE4XIxW4LGui+rzumxvgqx0GWfW7
HTmGZUvDfMlO5z2yzTVA0a4Po1e5OzvxyQCkmLrz2o5JxFzHSB9zQi56bw6EMNN9s0wTulsjDfyK
vDTpFeAxGaBsYZiIHbYDQfXuqEtezEymdJ8eJlQCN7RSGqY8kJDEMk7XsCDkls8ArblNSPQhIx/s
4JvgftLaco/jvID5obw8zG1DLp1Y4IQU6ZphQjVsRFZ5alBMI90OO4LCUAPLfO7PcQaXHIjAuO9Y
N4MpIiYRbx0NTHcILz1E/f1sKzDLTu4dJu5o0MtLSGFHpy6kMr50cys+82hs72TKkLJeh0bkLkDL
MGO89xmNBqMg9cHzxulkZIlD9mnPOT1FxGOrnm98noc1FVseS3Qte5twqFtyj8xT0af+q1KF+5K1
AEGNUPWoyiJ14Aib74uuIwLeQDbE7c0i2qE7yTt2i1rG875xbO9PzEDuxkoo343FaB89b3Y3poRu
lo4aDftg0WksFnuXLdTVxey6m4Ju4RllDeOVoR/vGbTD9uyL4c5i5TgsIV7uXLkhScVDdEgpwoMy
UWVAVAGaKCNO6UzbkF2TiJY5hySE9rrWl9rPCfRbpeQIu3OE1CHVSLVwOfRDS7JfPi4MAtx83XAB
zSkSzwuXokJa7nLqU3SOLh4WkCc5ZmA/xahgcWcUDuKqlK4JBanPNZzgOO9SBOVuiZivTs3+EI9M
vFMgKjcz+92OIYLcAhrhKi2A7uQTXpksXdAQogVLyddlGlaTQnCbzH3/SJeDFlOxlMfFqtxTNyfd
3pATX3uDUD9qWWa07aO88rUMpE/ARAIJCPMSlpeNM2f6vWprOjPm4BzKalqVrlNPAWk0dYyzIK9P
jFcxKGI2a1/rHoq3PS410h9E4nSRHEwFaTSOYq8zrcPLlDgdSsokyvs9KhGQfxPS3eXW40PCS9ws
6KaBzVHacb5sO7wM9XhhU8/pKFsxhzjXmfN5UzQCpnnq+NYqXKDtStYBeLDemE3ypDznI1oGRwBl
/P9SBR2+qrU40P99La9+V/XcJlHc/Y9//q3+++//UVP802+C7/ri2n+18+OX7nN+9H9VH/+nf/iP
cuS/qG8s33M47v/nqW6X96T8+mtt84+f+Edt47p/821XOsS3SZc4Nt/599pGWX8zvRX8xVYu6J3a
5K39z9pG/Q1elBKe8k0BRdy0/1rbMCpTkqXB8k2HyOH/m9rGorT6a2njeEr5tskD+R7Ub4qvfy5t
OpWaRjcZy7GfN5zL0ClaGxqlZr8hcOPcvvXPxglwFYON0xht/vJBPfy9gPpv6AIfqqTs1krpXwLl
eHIuWyk9y/d5N9L6lyevyBYjSYR4RJtThZlsl+4mH++Kau/SDsfYxI5DVMr4//q0a7n3l3IO3Ycc
WgYZx/Zn3xBddN8bh6DP6flwAr6RNWaI/+IpKUX/5VP+5ze6fgt/ecbM9dsQYynIeNAty9UCk6ED
GpZzsuvSH//7T5Xsiv/wdJ5lIe1QbLuMaizxL5+rzo2a0WnznbcZnoEfHZRjQ4D1Y/ZUj5OozuLA
rtbxho9GaiaP++IXY7aJlcTcKLKLAtEcpDhk91y5/rYEfbcdGzbDBW8cNgBa17Y2sT0qE9AdxrqK
ERHkFU0UrvM5sDMjcpEoEVR5LCM66K1dAFUB2xViKCE/YbwPDQAZRQqH2bU46yw63YH9KHdUx/uB
f3baPMXdmjZYicc+WgVxDFWmaY6CdsHEYLvFXUivB9xCuyudFukGM2UjmV5sj/RvY1ZPKLzCp0uf
CCKoiXoaMTADhyagCvIZAeTaOrrtu54nrjybVE7GP1U5v0jTpZPYd1vG6mdNBbO1bH1RI7WalOcy
7k+j6H7bFTm5IZxghnJfsiAxum7eSMJ54Wi001pfDDm+zoKdQBGpsVlSS22JomHQAKxsXOngmtqc
yCiiZj/6RAPMnfFNsCzTi+3Hl0kjlK/r9s2MGr4YUW3LxOC8acTQ55EouRP+a7s6NtlvqxRftsHP
jTbfBITZnSt4KBExLiIBYWuVy7WyqkM90gBtKQmIF4uPRjP/LA0GJlmBZ3xxd0BtCCRHk8yBccOU
MXCc6o0R8Jahf6B6wnOW6SV2QalETD3a6QUDVbzNSdMYSheet1q+bLt4iepPqmiKkCYHnObhb0iR
MjBBx0tdBGqs39ZBiqHcvSjJc7Pd4UXWxZc5VkGCuHW3Pk5hTy/mLO/n6sFtsBhkjDXQq2w543o7
j0xb0lceI8lyVbfTDs0mf6WqAodIyCUJy60q8ED1Bn3Zwp0yWL2MvQrNp+bVnApc848WvMfT5KGb
IU/ui8EPtE8SXR0mtYDaH9DxMaVKkz+YVXgQzbAsNvCh0R5CU7BwqM/bn6ntTLD69adf4Qagp8Jc
IAObk/G3DYoxE/jdJodRGIrFpUWChMOic994vJDGWc9X5YJghpqMCay45GjYG5c2No0SYm01JZDV
PjrL2sKxrFvMCPA5DT+nqqgQbRnxqcvNoKTXhsOd66fJupEz7ooVBqEfUsfEWdNyyaxlSHP4/qJ9
j0WnCd8933vgscj+6VjjQz6MUdCZxtbMs0O3iMcLCcrXWeHtWi9fEKMMdRrA36mLONbLr9FML2aI
6FN1jveYtSvphEEdyX7EnlVwuuioLJgVAYWv1800l89QNu5w9kRbO+/erAZnqSb4ogJFiDqVxLa1
eqRNAPJxQnheyv4rN9YJeWweB9yL3L43yHdSqtWFkB4bOVXWPiTlZB3IyiEprHshYwv3Zc/H933l
mRybWXexu0T1mxC8D5LXikNK2YlpMArkesdVCrGqOhBNj6gE2ioGdnjBjkiPA/lEvaiDLELW4XUL
d2eGSbo1zK/C6p7EmN5hgkEyuVpa1v/YdIy2GkND73BK9d3xZVB8xlq2bwiPW061/bWdsY+k/nzw
ygi7iRHP2+FHOLSCLF66JEUH/QAhHTQ0Jg9WlC+7sC9O6+WEdX/AGcViFnXJTtXJS27/aBtSp2hD
oNYq3KusSGRzuSFjQIZk+f3oUONvQpNbnAz7/VKy5H9/n8CiZ21lxNV1l1722abP4x5dN2/Kb9AD
8SRp5Hx1moVqmPlG8lWPA9KrFOEjmWz8MV+qs4ivNh9Zi3104Lb7GDNwc3lh3cT/LP3qmjjJtR0Y
27bli0Ec1r5NwNP6DCvWn5+Wbi9V9eqL8aUZ5pcWXxDhNPemy+VsJhOCgHR66RlXRyp56hkBsqiu
lA/nS1S8zn5c15i2eGsT+cK8CEC+2vit/VWlxNKvUzLWspM52VeYJkRzFldmZH/8BbiqFOhE1vvY
4RtdJj4ubWR7Z6hInSRSaSubItqGQFoco4AtqC8I2ADdTnw7fXqrMYcBLOBCmfBQ1cpDW9qh+JNZ
Cjd9hJNN7pKCrD5d2txg1/QjxjOt+EpAOG+TNHnOu/uhPzRL92POjtPA+mn4vDWmXagOjfmk/fZt
/Ujmhi1GOATCR9xNRZYTWTIs32/QMpB9EU0BgI8LXtbdW4MMrfRVfUBjrHlOSBvso0klDwoJDjsy
9Z+IgzblC/dDKkkacFfl6Atb+1tsRz/bjMl+okBcQWC+pcnGxEoHFrkYB3+K810nbAAF+cdiufU2
XVc1iMDVBmY+PYsWY1W+4NdEWR6E47gFPZ9dvbGdj5io9barw3Q7Kn1NZ5Thld9agKyZb8YSTTP0
QituMYqNxbUtuSnENAKvj+96vAYNTb/NiCUtX3e+uMsvcFGuuDV74jniJ/boG77CkGq2IqZdRFtv
fKknVewZHSybLK0I9pr8P11UHmhrgIMsSFe1wCdrj7fQxUm1iyUlMIDbrcEde/aSEsx6N7/4KsYv
iFOEVdY41HXBJBRK+C4h52fWN+34vJBQZ6rsHmc9tabbEEY0eT/bRhHHxDhhg3pQNHAdCmsABkQl
tO0inTPD5aHYVD814bl14TykqbDYAKfbjH+rDj3dHHbHWgzidYwxmssC8izHmjDtb8a062+YunKV
4sYiDPcWKWmOJAqCSJI4DU2jX67iUsZwz1NN4m1ENaLRbJYxdvaqXfrT4DZBNUb+/ULCX7zEBmus
8z6FUGSyPEItPGp86uhiNp7Nm4pxgu8d6HSgi7LnYcEKglEk3GZ5/mFUWc+OTNtarRGKcQ91Yo6J
uGgcRIb0gkirjaAxCl7RMHantIEO6xuji6Ho2rvhByVrts06440RIWcdY+bTmIdjgvQnws02FfBm
WPgeDUy8rd95iNphIOhabkpj2jN2JZRgjJiAtyDuzX7xgEa2t2Jp7m3GAjeaiAAk+u1+mCAT2nQk
amc7ycE8ElhAjIJVAx5NmIMrGxqIBjzfWIxNrUUmx8Ebfy+qho5lt+BqEDUO0tvO3fDsdT3BrniY
2B0qLiITtr3poTlgT2+d0YBh+8lqN964w3RLBrAVdBNkVG/sn1MLUUUiUfkh2ybQZH0RSROj0JYg
RO+FsdySRf1mrYrXxhxpp9s48SxSL8AzVOS4J74AVkm8sWG+GsAWtklXH7Hdmsel7lZuCBFzE0Fo
tB7bQ0URitHNeZ7t5BHoS7FT2GrxyjglLWXLYhgRljur4vhTD8ynp8mjPWFzDrTP2MePaRNWpyQl
aUSq01Spj9AjwzA3CnEAVmkt0ycyLAEkxaovSZqfWIA5FHQhg+YOPAXjcRMSTvVY5mukQaN/a27N
oKo/k4ILIh7i3zTZMc8tEBTTfBWAhsvO58SL+LcLg6neZXL6XMwBfQJODw5aCFTE2vBfl1xsjyRv
27z47yuKhSLB3c/9El5gW6CZmwAmEimIYS2P5ltrrF0yhoh08hxRHvkk7LWSsPCtzDmC0zC5nYzw
IZefUc6XrRk5BbIsLzKDmO30XGl6WgJ0MEkweyG9vST5yLohD5CKU4GkKxbaNQgWQYpOccvJxsPc
FpYd2rPGbfcqAtjcW9reGcJ8STCC9ZGg3Ub1BQuyUfQ75XtRDDsOW6fFa4eHIplZBqAUyiiELFQC
D9Ooe+2x+wPQjoPblH1QFSGeFcgDa0YGoC7bg2H3PvVDxI4O8IjLON11AF4pfSTCZPFDCpRGnZWv
yBYPaHp1hxnH2NoxZsoEUfm2jrPH2sTgmA4h+XF9fKCZ1G9aLO0bAcd7P6SsR0QX+DHQHq8gqqCS
9q2TZB9xOZbsbadeCbC2uQCL5Dj4deVnT8G6Vc2aJy1FF3iUW62jPosIUAzN/XMrOdrW2KQ2Dd4q
BEB6ZUg0J1dqRl6wEAge6V9zd3hUtYJLj8eDLQi9utdyFYiwu7b4bAZljUGs0jsj6v8Q8B4Gskab
Vc3pC+oF2sRiHE+cUcFv53uR405LPNydlhhI+ONoAdbGwPdJsZmlAWdKF72itpDo9xQbNpe0C/uF
SoEEloQAUBXiUZsGMv68n4CwiKt3DHim6lHUmGAzo9CH3EYqPqoIziM0hAgHQMNQCZcMAaIhCTOD
TC62DJ+I5imlfNRZRY5jmMW7cjinKfIHs8K9juwVJ9NCzaHkTi5diU5/+VALzjDLcPejPzhBBAhv
F88pq81wsJ1X3xu79yn3od3O3YmTFdLzyUWKzWRkB4aOJXyUtxyEi8MAZ27nj2tU8JrIQcsgBs25
dXVbQjrwvH1nimcpnHvDmz6cNp93ikz1Po/u0tEfT2XLaTt3x0NRTx+elD6LIveZBfw6GMOS2t2D
ucqny+XejQGzXLJtncg/dWNBRefATuhcAGaO7m6nbr3d0nY8uoTZAN31MIos/lptcnn6ULmmqN2P
ShqYdtYrLXegSEsTSJsIeO79CNtn01rECI2slgC/JAdKwz4DkDotBmf9uEFKx1cVV9GODsSRjE8m
FYreg6bfUGaBMeB8MFK17UpzOfpedlON9aUDkUSKynwQRKspWCQ7kgBB9sb7eprMHf6AX6VV48Ya
svNQ5B8Kk95IOkLyuzWXM3NuvnTZvEPjpi6YrHNmOefGDG97gRvAmw6o0hQ9kuJqLs0XvP6TwxZM
0CzcuDg1Z9Z/rl/6hUdXl79MfBxbRFQnsmWuVWK81xG+cc7ZzORocg8zYv/BYk/jmLPRrv/YMfbb
3dPnRm/ftp+gWID91LgnRGmBV09gsWeq2VX95G+r6rGXVLJhV8UoALOP1I4gA5cOgaUOTjGe5ql0
6BxmC0MsdPWe5+zcnrEG+Vvo4U10fz8MFGWHxZXxPrSKO4H57ZjMXJ9hlwdFiS8TBmzVJ0z26v6r
0PXjUMRPxLz+KNOI9NMcpqMXl7DjchZVZdzYpjSIeXbaUyKrV6a1DJZKt9pjGRT0o5AFgHXyMSS2
mbfc1ItNZgivgE/3dmrtq06ci00uwbYFD3RgoLTvyfE5MfUJitz1jg5OfuCuy7GK0osBvpj5PcmO
+WI/IJXiVUYzhAfoWu1sOAeHCgVaEJkcefNCrkuN0AF8y5TCJtYDSZh18eBqh5WZblIw15R33UCA
ac/BHmsYiyBqYFDnw0NnTy3dIRbx3nR/YIjpVt3Ytmgh2yund29szzwlD4bpDcc5Bi9fpP0fN14V
oQeFCXdb1nxcQkeckRQULpT/IGdAclMcEU7cWBC/Q4DmfbjLi6w8umgktnSfX+o58fdrfZeRihvM
zaugg7FFzrpdgWlumgKzM2d/68S8g6a+6xW3Yzzn8W2ecvyZHeNcmeIxx8Kiys7cOfOSbodivstg
grCgEGdhYwyA2A6pSzo7YIrldtQaLyQ8BhmHCQRnR++Q2OC9mRBZdtNE1RY36K8XfZzhs+xnq5qO
Bl4a3+Z3FeTd1z5Vt30zYjMz2vLgOEt1U2UTqIAF+5NJTNog00cVGcUJj/zVbmz7puQQFK5LPWm9
ZzPEzD+lmnsu5cSqQgsSBJ1fO4qKbWNE8mibE7yDBQexbp9HXd8LFaudHbag7uf5hghxMrRRynM7
+5exWNpTP+anQYj7HDfyzbQIPNvNeKgLdtdV0dgOMQ2n5oYFh8J+3atdkuW3I2VaGlM1+T4btlz1
yHOI7jdTYGPGpXmtFiQq0N+4EVjZp4US3mr7YStcj5OcCh98u8IspklFNrmRapHftkgAYa3N99M4
vmKDwSoiTA/qVHyufYPDMjLEUzN+r4vpy7C+eN8aw7Or6bq2eL3GcICaIIo8aB1arQ1pJtViB2LC
H+m2n3Vh/MozrjOdTfl5ydgVcJcFmM72jEHaE2NEjwMl9AXoaVE2OwStJv6hVCn6PtZeC/rFXpf+
D0/qNZWAz7Rk+kUebLYvPKaSsNvzub1xZXFF0FIE2mfHHFH9bzskNXTaVuAy0XSK24csEGvGXkFu
CO4I0yAvg/H1jHWXQD2ur663E9y9HvIZwj+DkSsnN0ihmfVvN3Ro10nxw4/o3xKYqTEd7LI2ojT6
5cJnugVXkM+Yr9v2VIHbPHcjzcdyYTg5W/mf0nWHbfZNipAcy8O+6wJtcc1zcU83dHw/Zd/QFMx5
ZThyL7lt3A9pu3en6bYscZ4ukyCirTY+SrAQ+GN3wqzf/Rbn/ggB6shWZJ2jNxe2zlL7B/zKAGI0
5tK4iv2DJFABoBhDBbIViP85QAeN8eUXSFK45ngrnLL68ZrY5S0JHyO0JUvijM0+y4n1Hf9teihf
qmUKCmRE20Ga8AxVU22biRNbBn106uXEWHHwt1oVt7CLaM9Jrj8P46JUjb1JBXZ5VQ7eLkHgtu3M
OA6WELSXagukRS6dIB8CltlEI11aBGLrI5sdDhFv7oKp4eMV8MvGCeLMXFyT+Z3gD2b+aX0hyNng
UO6zmuTwhnyQjCXmQL1YG9TRPor/tQmItWRTjc39KDzYLyNaj2KsXsaOsIuoZRwQWuwSVr+erbFS
tZZ7Pxo0oDvzlGP0BJz3bHzKMLxZFgJ0SMVB+BvLazMj2artcf3S9nKI9+gAoKk17408zSjR6JFS
kmsZfmAL3oepd8fhCuBSGyw+klM85ej2Xe/VnuwbBHubQc0LCnUG/i5t7EbvC839PvIuvKp9z1p0
KanPckpvlFStoGqHT1/QUk6s/M7N8JVlEQf3VM9B9Ti5t7Y7G7T4kcx1suCIqNjzujbc166+he6C
gbW3ng3iCQQw1t2wFhmxwVBZkmi/xn23cNuaimBVMyMVmngJp2neEewztOmNKyfUd6RX+L3n1zTy
bpkTXLXFYjca5zpRZPqI9n3KZuIm6uroJrw1/DjvNAZfk8l+XgznecxyGLDjBbUhC5mNxTiq0Slz
xb9DQXlyjPKX0/I/MgNqtybwdZZwBAy/DlyjfszrGLsrm2W2SCOYJ8R8s/Wza4i7qRP/FuMRR3m7
+m0beNW6lvWshdW7nX8AIHtrZo+PxREBU02qxMyh4VmxkmMg2DagqmTZorNe1wVm0uc2V5gs56MZ
Yi10mlRTx4z4ZkjYHnziTChrc+ZDuyJH/S6dR2CJ/pMddt/sHOpEQHghJvxJwzlqsfF1kjELfF1k
jp0AA3SauSW3PsnbB9NsiZ7wUHnXaTpeq6E5KjW9iTTcUWjDAUZ9kzrYM2t3eqCQVPTPj2WIniER
7iXT1XKZtXpdpPsT2mayE0AatnEM0ssp77CNDezRrQ11jcrdjHoOnTUYZ6g1a7WCZWot8tCv0Kgm
lK1DrhMbyQeWnQmxDct+QuLspoiQRzjUfrgCCJFRqiZ3t3qyBtu7yoyO3gyzFFHfXJ+EwJCAxsa/
jsXBLL7Gwf8oPfvBENzm0gfWNbBadCv7zUNAN/F8KR6H3J8ZJUeEyXMwIlrLxDw6Jlz1SI7oKa+F
bWcfZUi8ErF8d7kNuUoVVw8F4K5PWSCJzjt7mUu133MsUZZ6xoD92DY9DdSB1Pa5Pn8fWJqGFpE1
DvmNNK66TMlTaGDg4O24RVBUX12weLb5oxitZK9bxPRySl7TvonOhrXae2Yb2I8Z36CgMzZm677I
ZnSOufNAWyA5tLhWbwrOLg4jpqapAS4U2SOu0+YOw9mp6lYZjY7Sg2OheFyMC/nrz/E8fWqDOA6D
pv8Nhz1A0sDujakgd8ZgBBNSzffTqrHRFZsuEg2QJC4rFZ+ZpyqfBmD73MqXgqzikw1w5mi8NsSS
WR2tghY5ZE3/qlnPqd97YWTwAKl4RAHAbjC5d5Fky8YPd2eT27XB42QEuYQc4IU7Q5bezqjVM4JK
ku6nGKWcD+E9JG5lmRgjmnx53ws9igWs48gKO1lDlI2Tj+9Ll1wpSnwTHtAma9YTaEzbbzT+5JbD
Qcj2b83CezAtyOlFNtwlS7RvCo1acgz7jVsPb86k7kjDo6Gw3ufUK3/slu9dpB9tgvw5b+o/fRQH
XsjD+hqPZVpX9i6cY/CqXA1Qpp799TUS8pswCVvw/NG6aKr1REQfsYH0jTOoYiYGO6fqfBIrGPci
3DhOScVD1uxmcVrrHRrifW957irHFWeR+u8+npVzQvBrnXszLnBOAKlCIGpa/boQpbAvHfodCK6v
vfNk01g8qwrJZZUHLD+AVnLsHXSHY2AUgY/phksDRw3NSkp2408Kfu5szUm/K0uAsUpxD9rFwvmE
FymoN5DFGcfOKEkZonyi9uLkaBqBN5l/Equ2wCDgxBzU2ercT1JNfPKMSaVBFYBvTXXT3fevej1Y
Oy5Ui4H+lOz9EIVWT+7zNucokJhsESijxyNyWtINOR1vazK8sM/UL7LLCI7Jjmq6CoN7Nu0KQD6x
Jgx8It529litI+tVJCGgsjY/WwOEzTSmTSF807qvTRs8zjhEILpCRJcRVQ/747E1pgcCcxQNC9iy
nZl/5Q67zOS2sBI4PsIOzn82qX1oTf9g586vKoun64JHfh8mDzGdmX20pJ+liRITnRhTG8veOSAJ
5ICnSvDyt3XxNoPppZWdc2pUF8jBy9L7G8PtUuKT4JQ2ywDVKmley4zIRI9iCjp2ojVYw/TnzCvn
nuzTG9lS29WRv0syilY27dsK8hl9fZLc+qZODqpyf48M4KXIuWdrkuSlF+1L7Im/VNU8jOuGtsh7
G9kZGx76udhOh4AxGAaaZP7Td8NN2tnoeMl2GqgjNjLRv8qyOdD6/wzr5EL6mQVx3KT1Fq8AJoJF
Nkm0UB1G4WvUGcabGvbKhiaVLs9VM5AxqvQXVqJpB/7Xc+j31p1qsXTSanHSgQMyo9WdkybuvlPy
TSRiOcPvgwiHU2hl5N1b0C7rMmaIRKzTqakzYI6NOJQC/wN0gn1lM8CywuHdIPfkeeppxfo4K+lr
vZRE/Z7GRCBrjWjf25m9NX3mn4ltnkMNyYTG2J3K5vQo7QjSCvwWuuDTcOvUThyQdFmSv/0iKM/q
AROWEcbPlkN0Oxsfovhydk4h/1YtwTVAGEME5/TWUv8MPOtCIiPkycJ6z7ueDl6eW4eRq3GXc/Hu
wbKR0Il541AQc0VqeXZrZ/MfwUBk1w/zchb0lg5OVv4sY4advkDdyy0x7Ym6GkIXHHHjnwCwhgdX
dpyOyAiFZMXFtyD9TN0qZ2I7MN41ehO1SYKePFq1E/CAINtSN5bjU23O1c6VbKEcbPwt9tyTp5bm
UTkBoUvuoa/8h1HQ6AQkSBFOuFtJHCOSx+Eeqbp1rpfC29JxDUAC0UyhHooaouSsXN3XKgLdlvqx
Pn//p2IXP9tWGYsApcG//1KYXGCWdjpkrLXj7ptS3/39R5kf8kfff5eEg8X++f0IifmchpiuECtQ
WRBK0zmkm7V8j/Tjedi06BJwY+ELwY7ytJSXZ9Tc7X1OGiFDNljEVDbFFpKJjwJl8a8+d8DWrsF2
TnHtHy1/nxmQc6c0uvfj1nh/dJeqhRbgh3ez4mIpxQeRI1/ZdY4M65R0mOrqebXujjcZSLQH3kNy
RvvPdS0D5SVExZuDf28KTNK+FwUE8yXXkmDdYBWuI4D5wjaw0CFzFMI2IKOQOtsniw198YyncNzY
GYxyKBqnUnbVPq3rXxkQTToJ46+0sCAmhMPFdOMBZbRToA7ACpr79iVqnW4/r6J5O1lephoXIHN9
KFV9kt0UxXTwEz6Roi4oXgo5XPAb/Btl59HjthZ12b/S6DkB5jClEkWFkkpSpQlRycw589f3or8G
+rlccKEHz/Bzkkhe3nDO3mtnKFoGp8g568lsmdIoW4eWsqtCDyh4GN+naV6tSY+/DcSWBpGXuhO6
L+bmgSeYto9N7u31uLiM2O5XwGpPegXtsyfOdOXV1Y6aVIberIO3m3SaK8gCU4wUq1sF3R9RxHBh
A4moSdKDYyP/RWmRTbqWPKLfXpKZve5RjfJ4XYSjVEpLGzX/TkznN11FnmcpQ3g/Z/t2vWHYAZXD
leSTB0cXf1vOYNJeztfNnKCa9aAriSgEdQVUT0efDJWMdSYkbNowlBqKETsov26OiijjIJ2sai6j
WZuathrVB629odIh9WLCnRLKxZYCYHgXiJYD3LrhROrCO/0cMzN+RFAB8EhyuwCceVaj/QgDus1l
hg0Jay3fpYOToltyuwa+RWo49IcySctdWwe0vooY34Onk7gt8P7HRfExBYqBkN68L4qeykRBF7cc
aU1HswypC7Ropw6kQaWV7o4yiNyw7n/JEdbdPIWZRO/OmPJfkaI9aP343gYlsqJQ3WuGtqP3tqQw
RDFSAgZBZekRWV6w8rGBM4i1o0qIBzvopHKaYFIv+skUwvYMzoZjt0/BElocZkw0vHUOPlCXemOb
pToN7DRdJXS33Ao9Kq9KR2Iq/NGNZiQUzTiQO0RambuIctE2qAXL7TrP2pZKHbi9xmUw/NOtb+kY
3MjS4AxiyXu99aYN5nTlEHkFCeFKh4XTo8MeBYcaoMsRPZS8quRIPBmSB8uGdEgHNJ+BwoVcxyav
/XvcS9JSk7TungosVFdBE+4xUC1hAs1555jlG5XWeiU04bVUBXUhVKV4JUN9XPiwfW9IdqpFaeRs
gAMwowSMDVvJ40BF5laIHNyrHnqOMThk4urBqgDF4fsoHnzSPBaD2GYPDYasRTHoyYNkmiCCevrC
IqFkC8qX0UM9/6MygR4P1EIRzUmx/0DUJNzH2SE+ZIgIksgyb0xMFOTrwrghr8oXUqdWJy8mmm3M
ZSrcyKPMCkXi7/8lp0Q+ah4BzEP41CZI7wtCEBeeJdBaLIVTEGnaNgT/fyQhtTs2DZzAPiuUPZgD
mGP8elP2zaqwcE7LiaEdaqnZVZHhSK1uPjSxeWt6dJHZ9JYMxDOTi0tNBLThKjX952hqNHIdiVpQ
fXLC9QE/u55Fw5y4WK3qNqW23vEghCGXlmjd3ulXkmiNyZsyta4CVaQ3WonSeJDZl1AYiZVV3KSv
IA32oijlp0iP+g1a9r5X4LCVsXGa+MZCpO9nT4AVlcl9qjEd0wFOqb2Sw5h2JExytnW8uDJ2cQ9s
TKrpCKoFSgk102bBDriGPKgogAsrMJA6ugCjg2fT0T3pPdNFtKNg9mjvGz/aNVUO+K/u6dZo8akK
Q6et+sgdZs2XR6ys3XX0kwcl2Xu52QMdxFJl6CsK++zs2E6xCDQvWO2IcI3UepWO1QcQFwpu8RH9
fLzzk2J2b7ewHMjmFQrASKE3n2vpkswYLI3JnUkk6+p9CUpuoQNPvpf1zeQjxEIIViAQkKnyBAq2
IGKZiYWt2bAnHQBEwsj3iqbrh4jNJocma20qY7uT1J7ARkrAd0YOry3tdnVVwVH1zHxdEBKxZUIY
HIafxhe7E7qhRMQ6rfsupHiOj42/WyMFMSZ2aUmgOa2uc6YnxJYIHwkmQcfJIaKxqEa3GmPpySda
3lYoijFtTxslL0eXoxBWz4dp6qZ7nzLC3ijRtmSK6B3qoA8WCsniLdkkLpI4kksVUl6ChKnErxZE
uxrLcaAmwEVO2yRoppMxSeTeTAdTlGIod/oaTqS6T8KOfR6hG67a6aHdEi5iJ+K4AeUzn8vkO7qC
CFUV5VGIoK0m1Y1AEIORNd7pBc3yQSPaRZiYcYOa2JmaWctJCM0kK5VaLdayPS5OigIR5K3B6u8Q
WgwG0zFe49Rl7YebrYPqF8fuMR/oj4wiFOuwzeCOD2q/I5FO2cjGXaO2hAwFNGzaQk5dIehIVAmI
eUBetjXHrsdrn5d7dmZHDEMd6dJQhmU5XijEE1051kmojcCBDdbgNoNaUbvv6k2htivase2ak0ni
agbJnf2IEi/3nwVxNlpRMt6MbXkiyYWloZJUhzX0SZY5BgWKORd/nMqojpYsiOTAJNE6K03MbjFu
I8tDXEVshwvWjcWzqM61wgm4Y0OwTNueGmoWKEu8WvRiPXHPzmZkMHZ7Ax9ePyQVyfT63e+DI3fS
rlJdAKQ2OQYEC8oFKAg6DcaDr58FvZLBq2nJquV61olsHDQDOW6SdfoqFjlHl6KMMlzwj1MqF3uQ
JdNKUMYUGKtKWcezqBIixlv0KbrxLooeFN8jiHTKtroo6ztLb/ZjpDWOGkUnLR+pkiS+DjhJbbdG
2HMWaoglx1LUShDT6A/CQaQQOv/a7x+6+WfeZCFL06qRYjVwQRxHhuJUeu34miHukLGZ4DyraK16
ZbpVhlHchfNv/P6ZnNHmx3Q0V8Qbb2kezGqtnrsGG+gCmBJKBd0NITfQvD53Tz1y9ytsi224lE7Z
k/nSvVt7iXZh8AjTRKDwu2JbpT5wXFDPJQNBXfVnczx4r1j9mv5clxAemL3tuawCPEVd40eUnnGm
FZvIEZ1kk630d37hLr/o/FVk9BLnjdxOH+RzWB+nZyOyeTEQ2WmnDPwD5eubsQ/X04HwBcF5qLBG
RxS57ekuBTNxpUUovhlb+RgpC+USv+nGWs2XGJ/FzQCiY5l9FFeiPqzyYBRkxSz1s/+gpk5dvnXF
gQkBgqXCOkIrEzBHvRoTW5GXrb8GPtMeUEZjPaZszTCzCMAiw4DY8WhPRixSGPm+fAO90hJEfzCN
qyC8c+mI89bKjUwLpD3UmPqPcouwBPp68ArzeDiqyLRIW3WLTRlf0wu7bpXwL2klIldk7jjjIWm3
2UP0ILwgJaCUhO1hlW9abaU8qG+JvJNFovQWU/DZHJQbucUMVQd2l2o4Ps1Eu9uVe/RtSWlHL91r
2tnKOViaJy5uXKjvw6Z/LAa3ewqu7YO0rpQFUlvclMxs9nhhVUNCtOHEKa2Qi3RH1bCLBXg7erXZ
TcyXqEmEayQAPraHbtWRa94cpztysaI9bmr4dLhrcLok2oJkhNqdLr2D/SVf0+zBUEl3awfJk2cz
urB+H6Q77QpGV9XPLYEpKHwPqguis2vdgT7ERTwbVxhrMgNH2IqM63L51Lp4AyZqwyCG9+nOPFA4
5iB5jbbJMI8A3Lv66PiPNOwgF35Wh/JZOA8ucRLKJt1OK3V3Qzi5IsKci3kMsfYTOrSQ3mu2vK/V
ktrfEbId5X5bIztkGd+BomtesEM8MgGnyjYvVlK46dUNSoyGRfVobQPE1/XC2I6pLSpbYtsB2HKS
HVyDIjOv6rK9luvsyDkcLcG4EEQ3eEhmXfWSJ1LTYiFLYi/bketfhhvw96O2CbfGrcpOWrjVwcT7
y0fpLJ+8LXtTQmOyxwZG/2e1S2Eu2mRSzrXVtY9jDyXoMziup2rnUQZ8bNe4Oe9J3cjQsdmNEwRr
1CTBcXhN3OpgnIrN6xAs6r2ywepN1sTSXA6P8QuGkItxRuOSPwH8pRbtk6C3Dv1VYC6aX9EvkNSI
J+rSRoR4FJVT40gkOtj9C1OZ8kafbxbUowDfUP1OkOUdFW4MSk0nu1hvIELLl/wmLGiZFBv12uzM
HrmDI73VL2K8otFqrcDAbsV2gQrUWkA3fSq35kXC7P1OFvKy2rR36WV29CDFnWzRiS9J7whXakVR
wyOlHCRe1TXpU0/Rq0ebamVstPMEi/6xSJbmhXPi9EuChpQ46V68KGfrHERbymDeFjixcOQOcViP
3JhoqzdBXTYbthvZijaR7gZufqc/9WvjxdtXO3+TOcWveh14i+iNMMOxJYV2Z9A94R+3CxX/NeAZ
hz7drjXuk3NCrWvdCXZyo27/JOLmvMNuq7FpwmnjQMFEjIy0rv/liwcojFHLkmgbH+g4CX8wzWOP
tEZZwDmvrngWStYaBg3J21CKLaR5S429J3xLZcudt4uH4FUw8Bot6ndOrMOKeCrUiTRjId6vakc6
BaiPNxHxVbt2H1Y8bAZTBoCLpWnWPtjmXXEWAcfDXWLJCndCvzEADdQL5HX6qna9m0o4HnHi1T2C
yGE6CRfQd+N9dEPPLVAKJisFjtdKOowOxjvVoWfaLJh13/2jeSjgUCyJ5N4Ll+Fk7ac7eEoxO4aD
tfe1g/cJFCvaC2tOifgwlCsrosTe7Um7Gifj2b+wJDwbW+VD2M9xA3bEoZ6CAUweQsKc6qFyEQOF
KEUX4h1x8Qt+9Vn/5e+QiUPqouT5DKKcyCc6Eh09Ukc6QjUKNzRyLbf20SksEACLytKyVualSpfV
LxHQghu9iDzSe2kr3ZXta7RPHwkVomo3h7z2drPg1IZMJl/yP3lzlzCVjZ5TMh+K5BpuawzM2xQX
8C+reYDcaS61niVTha61oNErwBwDGch0iLp22T6n27qAkMDR2TYY51vhQAsWlfW4VBDL0ABxpnOQ
bYg6yVb+sukXwcpAmn1WRlteNw/WQRI3BcFjS82wy82w1zcWr4l0JzzFq8Zh605i16d/iPKl+SF2
W5059TRKROesYYmmG3TCbILU98xpdvQ4Uy6xvIEBIGhIzhbDDplvsMqP2bP1xB5d2peCbZCXxyv0
Sp0fOa73oR3j3pZPsQpEZkLPYjdvlohOD4HxofKYFpbCWb/43VmHf79LlvWmXvgYgDblwbe7t+xR
vo5PKW2UN0o/gWvusmOqrurn4KEYV/U7r5xEethOeRPuubtrsFIkFNG37u+4EVO5COtleI0Dx7LO
ZFxCsgIZoAGFE3hKvNO28iiGrm6uBjC1e8nuHGkzIdJ4apwG5a5pFzAWPwCnxcMS1Iu488Slceh+
NaJD2IksUwvaZA81gsFFd4NUz50mIZ3D2J25CxX6TatsvE92SbYjzYSzv13uA0d9U61ze4cwkTjU
xbiu34Fhk58ertv7SHOEfl3foMnhXwQsh0Q15ebtMCiOKxlIWuH0d1q714MNbgx5b/zKGduhrYEB
P9CT184ty71wAauDkFh7qM49Mvm3DM3lSsDpcRLWPpIalLUGymQgvStezGwDzd0hY6aa7hhh9Skt
thJcCXFBwwr5Q7tLmqWJFSlz5Xv+vAFfGbdBtxrvh25nxOtZW0lsE55JyMXBWsnWpuZyZg/1MzuF
KL/p6oEcPYCaHCSF9sCGrfis7hvr0kSOxzb0JUq30pkJCvmTHN4oCmb3IDrvMjyVbk98+aV9jMtN
TONFY47COLQ0tgCC18W7aCwCFv0H7Y58umpccypGGaA7fn4sY5fiHNs5VEjh0X81X+QDk0TyGZ27
F4PanQNk/CXfl9vAbXfNs3pfJJuRjjCa0ouSB3aLbQoM/+QEhANh9HeslwZQAoqidJeDwcnuMpgT
6LiB6t7504UslpciwLlhc/QLTbbmn75GdKad/cLblaqfeMvGJ7yL2LDgyKKSQzg4C76hhK2Nu0q2
RZcy6TWDv72rL3Q7vUf4RNNh+pXv9Uv+FJkLzzGvPtsvN3vAg7pQGggBdnIoCAXiYWEd0RclLytP
icF2LqVFhQJlkdzYxzXZqx/YOaXRw0Bd75HviTkU8wDLlxuj645t856Om1c8at1ZOKUXnDIDKQy8
Zpw6kIq+IfacPlnYSowRO5+thG16O/ER3cql5tThEvlDBIx3NJ0awTR1xWmhnbUDOvrogaAn9qhv
DHzB7RKXfSuGnyUF8+wlLJfVZ7uvlxKvDMsTqjoE+Q/EzQmu57BvWaZnGHXVUlvnLumw2/Bg7gu8
YCa74IVxCMjtWfkE19kJUUVugQVG3TSiXVz0CQbnevbbxijYV5V19bDGMNo0VzsaMPJ21NWpU6iO
h4MPPCdvhLwoLrR//ReJCYsdVbTEWJLtYnOTPHgSUU4fz8JLMbyI+blLluUTVWdf2HprdlDhBokC
Qmq2ZzBoB7XcmPcwwj2fbX2T0XZbcOesDx4Gq2rMNp4DzVa2hUN6HW5ECHQvUEwqF243VfYPIl60
K4YWupOSupxOFS2/dfkoOjxG795DUtSz3u0CNn4yoD4iFp3gxgsKNqRbq2569kkVWJvMn26yTfb5
awfHdJdc/eNvSjB7Jdif0SeFgHv1jf4MB1E2rOYKm4y1R7FMrBBicTc8Zfd8bekkvohn8qNW2DMx
voWcEZ7x+nQokpGz7/IlD1fYJS/U7jgoJJ+1t0NAMnfZr/4Hs3EquCiqmqP5iGH3LfpVOREtvS0w
p3dvb2LW9DjzsUe284N1j5eRul6x790Uvt6yXgUfoBg5bhODQf4671HlRpA/bcZL+0SpgPW6faL0
0ZSLCmPLUl76d+q98JyuxXci4gvyTXlVT7C8MEmR1HloXom9V98rIhCwhC+baUHgcr+Fxa2svHdv
Vz/61S5CzLuV98LScFNsbsGy7OzW3Irr8tkC1jnwhnKzf83MEs22XHwgBloJ0oLXBGmfq3NzQ8wJ
KHSZ439E+Mm7iiJ0Pe6DV3bVEdzRjZQs9XCZvI0U+Hz7sytQWa7ZNqHPZpVvHttzoOyTD+2J0Xkf
vhKX7VjkdYVLa2ccJfyFH/QWEF1Y00NAAXNlKEjhbfVF2IsOednEC8DAWjL76ztaJ8vgwLAa6lW0
rd0AC/xJusyTzSwS4wxnbKVTMR9iTToMG+p5/nG8SU9PpURbfknZh6YtnnMWRkJO0LIvhrV6ZODw
kIKzvAs+sb9CIc7t8Fd07d5ZBISLtM6es+uYbggA1c/eZtgaF+YoXgrjg67bXtmPLuhb4zkG3ZAs
pgv/2PBM5Fs7bVUyDxR2aYtgy47Y+0Q5znEd7W30CSM5ZWekopy0gwP2KvGeWd4He2lTi8QDc82P
+StydGs/1zcFuj4r796/kO9CxPZj8skY7p7YQo8uekxC4+6YjmArCljObNpd9WP9qD3Xj0yPwb24
w0hwKtf9I2dX9ZDtIVDutvFZXBlPFW8bKZNVvmbyZLLUntlb37qX3qEb81jcEKgJS0g+uduxlV6P
TxzYAZ7W+wKdZLms1yItP5p9D5bLaHoDgCxQllnEiMKyZX81n4jzspbd0Xvvh8eoXgvpRhNJEuNs
aaPqd4xjPEejUhRZMQOWhCZItvg8v0DDsex3xS9vrZF1rq7hVQ/tWiwdf8MfzDfabjwWd8yCaA4t
d+TLVpvqXnOHDXdA3CsA2Tmr4DEObHI0KUkMgESpC7FQ0tw6zttnvIRvBCgfg9WwEj9KkwyfFRP4
o8BEPgsX7MIxDsVr/YSdArL2IJ0F8jwXPoRQXqVW3RiIoHsr8VySQz3398/iAT6VFhczHFgEoVPx
SiPex9D04sceD08hkZhCQ0igBV5ZUGO78Pevx4iwSPYsGSpWvKulzlxFFes4nidvGUYYppQpeRIS
pV4Tu8J164RRuKKW8VPfjF0ch3T8ItwlIXsvVMooRPv2FJNHDGiZ7xMUHVbnkZehn3+IkN0sWjob
eLzncAOj3qvSwHZpyP/vD4NZHVq10DexHiTu0Ge0KFU2lEmVlK71aX3mtdXtLaGFH4qciyIs+oRV
WgicVH7/oE/kMgr+huYCRUwExkRJVkSKkxbziMiycoKCjTm6RyyIFJ5VvKcoOSjRjtOHqEUkP518
KhZ94ZuIBiSsz9WxV+UPORZrQts4zOnm2eN63bCk/Vem7TIvOXN5AudvC3d36Y+fSuEdvMaT2cJC
2iLBLtLlmldFxH/Mg2hV2UGvDDO6n1geh7NRt4SMYrWgMkPjzCse1PpxVFGvzj8PzQHCalh/QPi7
WklxqYb6vhGmmDlSXeRD8trrBSXU8XEsBGXTqISPdPpaGo1TPPpOIchHhYMn2LJ7gMQX0mUm25DJ
ttBHTiyV4siJd/Zo7gBiNB+KOVgm9lEDecN06yeZ5AJw6mWuetSJig9TmNOrunZZicO7KZPfaXkB
jr7A8ZRqX2dDvW1xWTHPJMmWQBkmrcHpxTE4VgKmE8wY48Yr200n+uEiVOcuZm3AnbOGXZexybQ6
ioHgWmkDwXi1LPl9pGi8MmVSJELEGQDyPPyjj1Or/VJ7hI+Cx1sXt8lam0OCWrF1MbAfI8ize0Ey
F//7/yF+viPXzMTP/xBBiXlBvGSAhFRxZ/KhX4AuRBvIWSeYldOr8CFyC0xBx3ohe+G2Thsbhvum
UiNipgitLKrx9u+P/5vvMn/6b7qpTodI/cJ3MQZtaLTcAGAZ97+8QV2KtU/pIKKKIcwCJa/SqXaJ
eKX//bkS2KG/LluSFcMC+4lIQp6/2H84NmKtF4M8SBWdFnhqFU6xiixUoz+NOl74SURNn1YHbHgH
nTBFeFuIbaNc2apW7/7wVeZr/PoEJBkAnTqjXg3ryxOQYo0MaIWv4olgEaJSAAshwL02UUXeESBR
0J+cgTAM34HuWXfTAHotLHbCnT/+MByMb76LLKFFVUxVk62v30ULPUkWcgIcsxJmaRaxwM9YgWQs
XgO8aB75XD88CeW7AShj8TCwmIgA9L48iZiO3VQUQuXoGeU+o09vhqKhk2Sn1U4N4k1uPxjUFyLd
AMZkG6DzajmwtUcOgMskcZWEtAqFIpqIlZYQUPb6qsZf8uI1tlscV1X1YKIBKUaUqU3K4y1aWuAl
5AgORIjDVqHZnP/9UL97pjIgYCyy5ky9+jKuR18tWJX82jFTFkIdPIytl/0PL8/vQfp15CjyTAYW
4W8ZhvznIB5wOo+NBf61q7QrbJpzlxq73qD43fDGFJRgjT47TwUJSL7FT3pzO0TaAf/HgH0dBHXA
iErq4tTvPdXc8+w3hUnQVTMzS+Dtl9VhGgFoFHq5IcrlBLHxV16l1frfN0v+i57FHKTIuiaLlilZ
kvqFSmxp6iD5ssJxwGJr6hs5tAIdjROtljHlmU5VmDqpoWwHaE/iXFY211mVPPhSj8AxhjCiD5++
JX+acXWrZ+YCIV3AMHr/5KVm9cM78u3coag07mbmmKz//v3/zB1Kbem5EfJ1GVmLVoJqg+FqMc3Y
KSntbjEt9dnT/zJou0ihdukjgKMmQzqZ2Pz0Xb57exQmblFFUY8w9MsQ8BGWSII5Vk6s0T0xSsJB
Z9rIGFATKuVy42u8T01Hi92njQFl+OPfz+7b11exNFkV4bzpDMQ/x6CF3+R/xuCAoGhZSTJF5i5E
JDreQJlGtqzkdj2/efiyYoAg88Pp5EsEZtaecTIDNjls7MOnNwNRJsT+iyaSPhsjpuDqH4qkgN2T
cMq2Guz947ULvDc4ETtslBRMo86dKUvNjKH694VJ399ZUzdYjWXV/GteQoPKABIBueY7raXEriu4
AlGtrQdQM02ElniSrG1C4TyC/PLvT/9uXWSEzcQzEeCe8mVNUAfY0mrKmjDOnB6B0kQ/0U3t+mgj
+cYt0jIKJH3zwzV/N2upIsQkYOSAboCN/7EoxgNBl2PSk24+8CwR3LzoZv7y7yv76TO+XBl52jI+
UQYsIr/DpFcb1Ux/mHy/HZO8DJJi8V7Q5P46Ji3YzJXc8FKUEpBKWgAjs4g1MMDI7ToPvzFBarjS
yvaAX+aMqYlmPPrhJNknXrkLq+5AVBa5RbIEIJaUANIHR6pSwUtY+OumRgHcKYxkKJS3oGBtHmdg
lG/cF6H3NgPHTEJ9f3g4M4z+yz5BEUXNVEzmHgvJ/pc1RdWKViG2mcMb4nS7YRm3gX6vZERQ0Gl5
zYw6ueHupuUA7ob4dbomBVvfgkTDfz9D67tvYpgWm1VNloyvk06pG6I5FkrplNkvwafZHsjUr41G
oo87nocKirwCsCJQdv/+3L93J6gmTYR1Bmnzivn7Dv1n4rV8qZmqOCmdaQqWhsw7Sf4UJtCiw4/G
pEuo0Q/z6zzi/1xhFa7PBM2vS5qift0dW3UYkrtu4g5TTfgRKLMlIoqLKnr495V9+zmqLEo8YGZz
db7y/1yZzhlOsSojd0xqNxPB4cQ+LMLS+2GvaSrfXc9/PufLZktQEt1DOJI7ICkawVKXaL455eu2
MCALkHKVvuI9YX3bvI4G5u3iWY22RhlduXxqDV3brQVr1lwpKfGc+kpSAnEdsROypyDlG2ejye9B
PuhRsJUqgJvWp2akWgP2+0LMNvBDhdWgiSh6ofu0lomowvMvfooPTPY45kfKVitrfz116zwN0n1P
bp0tdQZkfl9FAJ83qyCf3vGZC9ueAyWeyR55JL38on3vTBF5QRyQSFriFwMo8tobS46ntNp8kOZW
Yj5LBkoJsI8F5qa+WeZbZEjSFR+ja/rBc5/qIsJV6DraoJ79IvglwsRbxqR42oZmUsOcJPJmNe1J
XMvRdOLQXG4IcOLkRAO8I/1hQboiQrkheAin6eqH/xPP8T/U19P/jL3/9Qdq9O+FiQ2loTEZiCjD
iNr7c6wkySQoHNNyJ0oBAshBf+mS7Kz08sWsrDeqEbC9x/iMnefRSqNTbZHoJGo9Vv99HmrumKkX
zOtPmlSupKC4TULyIulKwkrdVHaeyJtpDCjslDDLRf+h6ogjmAKvXWBK3Aye+FHV+KuN+IytjS6V
GjzkHa1TASCoYr0lfX/RGus4Ne1Fjim5dgCoo4yGSGodqzJYqdgIG5W/ECXhQhlALPd4OaNzKqt7
vCRnuekuWOb86iMas62iSB+jL208wTjCgyHJq5Jf20zaFAOtx5Db7gGNV6E0U2pakUuJuALPwmL+
nrLaw5o22kugSx+//16n7+u8PqO+XdYdhAoZOR9RDe6geI5GW7CtxNc66hxvYE6T1CdFzrb4LFxi
4Q9TIJ98Tb3zY9gQQXUTpvyA2wXmThDcgj5+roJi2jcBTB7PF+6brD6orfFhaaQ2qSYZ59gRT3Fn
4d3KTljj8nvOoIwpD8PVv+eS7xYK2YKWSvFJQ5VpfJlMvBRqqVyNqKPBkOWAn90GculCt6hDppW2
DlPrI0TAjiSjQs4i8tjjeqAJ6im988N3mZfzLxOoQhwCuAkLlof19YhClaXr+iLNHXAgyNPdWBDC
2aiWrkz0cq0udS7Ce3EhFP3rYDTvUi5e6gplTRAQBZ134KEVQt23fTP8sIhJf586FE5ooq7LkgkV
8+vcXvljJwStnjk+lgHqXYWJVJbGC+Jyf+cN1bOXTtAJDTlxagPOFsjzbduK3g+L2gxH/nqL4Nuy
npmmxn9fz4rNGJsw9FvwsuYNIkC6wf9HSOhvbgimDnuIhnGXJYgTlXxbzTSNZvacq52FrJhgT1PU
37V0l2AnoCw/nOD9TYfcE5A/YSyRVTLNLZSzHoztSRdOSpdwLWEjQ5yDrUWg8toj7RzLRvLD4vnN
FhrSvK6AZNCobcjyl5mqjpsiifFUQWhtj41s0XqvXmFQ2V1SXcs+uybtiPRHmYDF5K//Hnl/76DV
eTWVDJDQhqVpX/aZcVfgbpIi7Cgm7Sb8SsthHK9U6wgWLPe9nN5PAuKhf3/oN2OKXTu4a8NgY6SI
+pcrLuo8b/2uTZw8RvKJlrAAqz7pLdCP6E7z0ElneOSG1zQyzqioP/798b+3gH++baqocNkyWUa6
rn3dmPlhUmRqUibOpDUqvUVCuExdRnonLiit3kWJfu4wB9De1uhJC6AteqoTZafag2g+Vq1ybeff
NsP4bqzx8heDScUkJ7fzXmkPYPzciExT26h+elp/TxN8cQ4dbNo1ja8/733/s/8pNerWepvyxTHd
Bwpu4Mn8iDDhg6D84XTw3cBQKPrp3CZ2QtqXjwqQCntmY8VOHMM1IAwgI6Eg1dqDgc4byxgnysZ6
/PeD+XvDzOVBTFeAnM+Tzddtl1oA1hTMGCUQ/7xVvOajdAXJsBQL6fb7lsdeuoKg/8N4/HtbqYoc
yRVx3qzzwV9eAq2miNF4RuwIxKCNCRnEanwX6uL+35cnfXdPNZFyl2JCFpS/lnHZdg1hyL/t+Jl2
1jvO8DkvGgU3lsr8uRSUPdk/60jU1iZsAbVmlq0UnFbtuA0RBQKp0uDATcaj4P00sr6ZhLgHksj+
3ZRFnRPhn0NrEOSB9A1svxU+oCkMLoo2MAd4e5K/dm33LHkRIp8IRpT001DT5pX26/s4T30EgmnI
8b9OBywgjQXlKHYsDbiEitGPCgisBdEgVGfI+20D083GoAmuARJJpvis0iRuyal/F2CCt/vOmxbA
Bw+/gbemhBHQ5KVWJLzHQxpDrGEl8AnjzlQKZpJcLXHGIQopCObw6uw+UTGRDzNB5jd0rClUDPS4
SfCJJbOj7fqbZSCU5krrgRf9/uMA8SzYSUCfMJFTagUH1/cvTa25VQeSYcrF2RTvrwNTKRewj0Fy
hG/U9VC+DcD9hLxzAHFZC1kqXwE8r4v5GPDDgJtf0r9urGnNpRnJtIjw/vOhThEM10Bloht74cWL
0MsF2kof3bRCjVYCRPG01s0zSCSYpj5w56yUoj79+0t8+3IROUD7wiJS7euclaolmwc/Txw8nUiq
uGwxlq6m0fxwaPum3sgIJndMIj9E16n1/XmxuN2UjDDexOkVmk5oE812NcyY1LrsXLZQV5gH6MF5
No2inYNW3ldet+/N6acv8vdOZa7QS7SJTIqf3P0/v8gUidiIQbM6Ug33ouWH5UBQq/8ap+OTNls5
6zp5q0rtOBvhU/Pt//+GcxdUFnTVFEnS+/PjeQ30Lg6YzcbY+5jvd4W+LK28HyZr+e9DMkUwZkb6
DJTvSfn683OGOs6kKWfG0GNaDBacfzspEtRZxjkeJSgPzFmR0jhhp1t23zDKIc/bHRoTuYIiHmN4
4OTgTBZb3rl9F6rWYwozh3w03OzIA2sJgdPP0/B3sw3pDKpE2+GbsoypVyYIvy5G2dm6Qt+4QlG8
cisXmSzvR/HHWf/b+yQrsO7AXph/dW4SbpKhU/1yxuFOkMgIIlTttaVsChLSRFmThG9t8qYCfukF
cFU9O1K9dMMMAcy/B4YxP5Gv0wEPiiavKimEk3xZ5wiMA/Dkl7GDyRiXDqD//0PdmTW3jaXZ9q9U
5DuyMQ8RXfXAESJFiqJoivYLgpYlzPOMX3/XUWZ12JKuVR336XZUO6yUJYLEwTnfsL+1bcAPEChL
qJUh2i+GpPKmPgREE4QE945dr2X7q2XrpxRtTf48+IyuhGnn1oRLEQckqOkAKwf+6Bzc5vvB2GGZ
sxsb9WQPFDMKFoOsFVfcPM+O1jykRX51Bvm2AFQ/q1FO6tXXyjaWpY9rLWOUV0rVlCCd04QrqQat
qXBCAR5+DnOa7YGdastcNW+ZMT52GgiYwqq2QauBt5BXdPgXnoUxV24+ZiFpLsteRnE6yGAt1duA
5TCLjRDWzrfXv1tmirUPn3JRUlEJ8u+R/Nmpqn947y0qrOx/zPa9De0rrxYlhZSTrcSVGNiSHXeb
nibnQjwQVd+jDwpG11DaigTmu8knHTnKKaqya+RXT21Q30yyfpJCosymZ8Muq/IBFsdh0iss1Kl+
xVXwFH1XHJAjbYAowRwPTHi5OSyyWHCmrMREGS2ZPzoWl10Y9bzDETIVe7Fm8S0ZAj54KcyCko5J
gtw/NjX9LEv65Bj4KMBQZJ00kgFvjL7fBneJ1Q5RCEDElRplhvn20R+8jRwtFb/8klfjVS7Q6njJ
vZOPn+Q46gdHkMJmKIJmmrXa23hfVXiqdca33Qm3ZnBtF2D/Z0sJlqWTPUTFt1bRXM0dn00xWGYg
3Akucm7d5p52tbvmISsB6tkFXb9CVKqwyENAoXrZinoPI1VO8xBUyc3vn9WPdldFkRWTeJ947F3a
3UFbHSo/z90+QtFm4XLWUt9J+4cqzm6mIt7IvbXSAia0UGmOGReHjmTWy+1D0qCOsAJGZ4K7xJqe
okG/pLb8Y4IFF9lflHS8xrX8SU714e1VFNqS9GLI6d6evrrk4Ehs17nLON2+NPsK0dDZb4qtLIf3
PsFWlgzLMcKt2jY+9RX6ILDmtUXlWVUMh73616OILa9var1kbWGeMldZzcqg3/LUrI18YUjRA5P1
m2CSfxSJ/IM69Qpi2zrDkdNQ2wdG82dxYyNjBj6tydnu93fyo2SXiyOd0YjByNze7Lqph1FdmHMn
pya/gBtbjZNxiQy2Sz+wZuSnt3JGbck3jL3pOxt98M+fXMEHeRV3RnY0G69dJAtvApLC0sMmzagu
lWP3IO5PbzquXwMxby660z3IcnzOU/N2iO19yDwZOo880i5RPf3A8/VeyvRLBmRf0pmatZRPns4P
jmNFQ1XjaDpn0rvufAffMpuoQ6OEbsmr82fDKE9JzQLCP/PebrPPmsEfLRYNmy3VUFSVdO/NYmFl
eLla4/9GdWBV4f9ewTOZQV5dFGbwEOGyV4GS+P0tEPf4zclLv142NI0OtK46Yof6KXEvpn6oZI/i
FRPLjxM6xoHZcKvZ4Uj8WeHb+uhu//xab9abI0VxpOuiUObAx6oxWi8iBVIXGY4SXkuc7vAfRdao
a+tALvdTkVsM4dhbe3R4aHF+zOuTIPqmurXy6edVxXgj5/ojoPqUTj7uJOCWkmldKC0Oexga1lJx
YiQ2AKGvNRRroUhsrW3RVqdX8jESzZT2I2y+4lnPFHfUiAuNDuxKNN3UgXJTZtYyy7u7Mfzhq9YS
33eUdNbGZgabkos65G6Tj2u5dLZF1e3x5F1a0riupnov9eUpBuDTSoyaMgCadLu0G280DGhnZfsS
Rc2pq7lKP9sPGQST1JsesIek3e5gaZQzpD0PLRA2yTDNiu/2Db7P9Mkw0ZunnnzByuZrXJsuxnsz
adTGOSBtPAw7GZMcDSLNqmQe7ZVw6fBWVjoqSabx9I2JJsiK/HKVDiil5fRaIM2isljjg9VsJ39M
YKFmnCNmiZNPzgoEL7DWtUkFiuSHG55gJkFptawxCkS42fSw6QBF9WOEQUQbH9uUIFFzdMAgiZzw
KwR1H1kirARjHwxWsIYshGScCvYME4aLV6KzjhxtnWELZEvFPRg9ZnRY9ZOd3YM6X2gF8ZglDzd1
xlFoQI2LmRfu8A5y4meH8SArrE+2Z28Nu3ruwvzer7J7qW7QUnhonnRG2vOn2lYe1YS5xSzOz9GA
OSnKGhPcLY2DRws4klcw5A2k2AncwOB3xd5OxtSqBRygBcaqkW7EkhjM8t4Zra1tjgyRcpFiHwCS
vkbfutZiuIdecNuH7SW3/GGRteP698/qh8+PYlkKm4OGbEUk1T89q2ZZl81osiGpNRa8Jjty0B+E
saiNSkgfzWU7OVve4if74EdBCvUPslfEFGiV3rws7p4wVPyRKTLaP4rs7LM4pZ6ffbITfXgcGUSY
omNLG9F58zo64iDg9U6Gs6rjtj1+qTiNdCnTulRTcuR0QDeDe6dSdyG2OKXyeaTw0Y7PoWqZfMZU
Yd8mjk6RlmnRG3QUmOFIShSnLfr3XjJv+c97hAIkffbM86cjm/8yCFG8gkS8lSsAyTbFxxZDnqap
DrGKpZZtbr1UpYNlAEv2MKLpIWfOUiXjEaw910+yH7nfHNvA38AV3zpjB0wBt6nOqJhQyKjm+xiF
+AwQp327GHPzpLVg4GK2y3YUPcJEmqsVtNJgFJNO8njVssnNJgx3AmuuONY+DWSE/D/UOkaY0zGA
j6/XzNLCY1ncV3aOhl1naEBupqu4mzlkMOa/hnhhR+aZVCpOTaANI/is6L6CtwS5l0jkmyf1CBdE
xy5g39Dg6OFzGlKo6aKdTZCKVwFusSFVqDq1moUadT5VBjCOCgjhxAvXWH7gQoBAvUmKZwapAJPK
sLmHDiw/woje17E0aPRTMfTlakTzbxWND97BYUJbgUNB79HqzE0tM0SZVP6sHZix7aLzFBfQN1Ih
EmfmM/R4AYEV/P0z+NF5aWqk6A56N5aqeEZ/egZDuTbSLO4y6If0mNQvqZlsx15exwp2Nf9PL/U2
ResKeMM5yEc3sCApZvCFM2rsYBLnfSN98rY+jJJN8ip0KcjRSOd+fV9yqRZ5qVe8r9itA9z0/GwZ
DPlKxO2RMn5VfOzFmGQHN/zJ2/wo6qFKQ0mKUIs87E3UY1bICrKE7WWg7QsBPU0ZeWmwTA6crVJw
f/n69x/sx69oUMkXxqbvqg3AqVG3wDF0q6hiAKw6QZW5Kt74mCfVc8MZAtVp+fuXfN063sZZQh9L
rRO1svVW/DPVBVR/HBTcaEiCuY7JYYfGkWFLB6NRuZpNjflQw2bCC65PHmz7VMZQHKuRGKHqRasv
Z8a8uZc4qGqGXZkzTRsi0nBaOyPSBkPKoU7gPGKlxjZG9Eahy2MobroxC8ucT9W09r2imVs2z1vP
VBpeA9S2tx0c3QXPyjYM4UvRvK3nivdQJQzGNTDhUkdz81T9MjjlIZOyceZRiUXQvAiaAJqwI8UL
Ff8EarM9U8di+rysgSYhAMQkLJ+TfWZzOP5fIxvqhAEc7/ef6oerljWr0QqiNY0G9ddV2w8eXmmB
k7p9WTwn49mBNhJ70w34ur2qL5sWR+P5NH1WyPxoAcEDopBJQVd/lxnUnTQGhWqmLoTq52ji9jlT
fR2T5poKDcZQFfjdV6ffv9mPTn86TyjeZfHHa3T9084jO1WMIBnyYcwRkoOrmTvotMTRX+XGJrKV
uyQvTyI++f3rfrTj/fS6b/PnaNKTLjfklMHmYW0nrLHIrve9qjxWebf//Ws5H1SocSE2EYmRlrIr
vCndNr2NoQemTC6O68dh6PpFiGzdpxqrVkmDjUvxYmDmRvdpWo9ywCy7DTODuqHCjfa82poZtav5
P5Ic+pFpDneRr93DqhxSD8CpliDyk5QfvsksVq0Dy/OMrxEayaWqIssbsN2rYQwGmLgrxvSlaUGa
TPEDeyPsXshTqyC7IaZlLJppk5ppbZzbHl+HS0w7krF9YuzO2cc500ilRL6hgL+ekXlRMM6J9aXs
hM1GzUgIdWdPWfudgcddU+OmhzEkUqplZvRfu0nvMYEj7VEaY43ca++ZPiTnHvglniYcwQ2MiXju
qzCEY22415NgI+LmstIebSLioWZtYKmw9IPhEfN4bLCaU5S3e+weiqUVS9shNpY9+NlQCl6kqRqX
RtBs8Jht9kYV4BbF8CsOvZ8cMR89NI4woKbxwNP6VtSZJEWN7rKgrl6QXeXaYweOopH1R6MwtjR8
Hxssyj7Z6dWPFq+DJoNpCItW8dv1RH7p41vIBmEm1l4FeI/s1lMXSj0vIeGGwh1KES24OnRc04uw
NEy9/RBGketH6UPV0tYsVNq+Ka4davSSecUFvT3mVh029g4zarB44SW0ANXBZi2TjhFgxYAG8fvn
4oNJAZ0ZC3QeKtsNtco3z4UvjQmaygTmkZeu0E8x4S5T8R4qZa+nvCv8t4pZyFCfNMJfj6UAsz3H
QZg95lTIfQYRJadZdy27cJM94KqHfotRpzWuBUziwm/H0iM5d9rKMzXg8QXEy0bCgCKRhTW0jO9r
2AXu79/Ue8dv0I+IBhQRTNmUf8SK+WlHc8zRThtVS9xBjZYlRXVQavapybGyqNRhpTheschT0OGp
qpwC+Ark8BnjvT7eIE0Wr8OYNABqpR3Yn+xDHwkxEG3TOhJRgvWuMOsPxlR4HZttYQe3bZhcpaS8
D3IGow2dQeQGj5MKjndtDCfgj3fB0OwMWl+zziPzbGrr3K/SIHtuYm4UlHpkbunziFuB1fMr2sze
YlqD2keXXj75TOUPdlC0EUgFELjR2Hnb1ZQjzzcpG6XosyuMlGLm/dqRbcOTNzg/oxHh0x2mPLzp
g43Tgx7Io3jaOTLshj74IY+lekcDje52AjFI84Q/Z1uielPGqz/xuIzJd/whs2WfNXfQUeGe4Kzo
FNQ4MpOnxQg7aRHBVcW3k4dthDpu2OGRzQpAZZZbbhI7Om67GbmUrW1yFYccLaAuLDpfcFOCDQA1
IH0JBYquE1xT75k5xeNjXWoBWkNHWsplgfJU0o62ET5myJBmWqsrs74gVrIl+zZ2nqyeLdiM2h++
IS88g2gm61yEbIvS/Aax9Nn3/M3gw37yI2Pha/m9OE866ws2mN9EUNgk2mNdVSelbX+o9Promz92
oarQ/ecXa3JzCoj5+767cYqGBnmwhVrfLfywf9l5srZ3OA18PYrXVAsZSa9KLFMc6x47ZNJHiIBs
sR3Mr6Jxp0RwR0f5W5aPT5+shY+WAoI0TUa0QlL7tqs20kxI6kZL3SHKE7CQ2gy87zH162FNPsfn
Ezr3nS5h4in2L+Zs4lT5RFnyQdDCgKCNztwQJ/rbAi9212WZigDNybl9fVKcTQvEcOeUfDbISV1n
LJcTc6SzENbyZ0/xB7s/pRJ6OpRxiRDfVt8zeuxtn4aZG7eYSBZZ5Oo5DDML0P1CKxmvyhlGurWN
B4NnYJV6AfDQ2vWKHN/noLHXahbtvbZUb7RRWAB2DhBCfLlk46ZrB28HLXOBYdIptDEOJbZYE9UQ
E1bVX6fYf/2iGa7/9d98/ZQXGK/6QfPmy3/tsGXL6/yl+W/xY//zz379oX+d8pT//fafrJ/z/TV9
rt/+o19+La/+99Utrs31ly+WGbqa8b59rsbjc90mzesl+M+5+Jf/6Tf/8fz6W05j8fzPP64/uAXQ
iBl7fmr++PtbNz/++Qe9JSFR+K+fX+Hvb4u38M8/jkH+4/kfN3VyzX588IPP17r55x+SpfypqGjS
eAA4P210PH/8o3/+97eE+oRxDMY2bTEvk+VVE/zzD139k59gBzVFQ542F9+q8/b1W/w63ZAVx9AU
/vO/L+7wV7b3133j4/j765+l4FTPOOF+zQrF40n3nekvB/3Vm/yFkLKtUgcOsoTJOqjT4Nu4CUz5
NNqNusb74FDVMn5tWtXNu6wBc+cM5irPIrxnFeEYZ+2jeeunB7vsTnY+bUPVuNi+SQId3tp1FM85
kqj+XFMv3lm5jMkD5l3RLkhzIrC9ZoT3lLj3feQUc4PovlOE+ReEqDK37TXmp8dwMO2NUtwD912l
UxDDThFTcp7v+mmyT2TwgY1NvMgpjltZPMENbOVzO+2sytaZZGvleSnpsGlwi5aiuoTIhdJCMV6a
Ut5m0jdhpcCoqHyG1bt3MiE9YGY0w2NgBqV2lneEJyLwwpOFDLO29kVCG57B3wN2v26DYWc3UquD
SgxHpVdxiNRdR0t3qg9IXNUXGjFmWbWnRue1MdVxLAxiUENKeMxNgf88GgvmxED0UrcyWorGofRg
Ibkj0e12sZdv/ZpP0xokLDG6+15OdlDfdzm0mTbDeNgoEFjB9erHQ1hZeykE2ilP29yRDzT+z4GE
e1s2Hhgvn/XqCi7vucLvy4iBVdbjOjSTXdWELwowF8zQHr16PIZ2e8JY4dKC/043tVcvrdzeW9qw
pjK3M+PoSmZCxYm3GWe7XumOgezdqP4NEOqVHsILVONdO05gwUeMmfs1aeOmd8JNBcipm6JdaMus
inBXMOyTxCura1eN3mDNbTF2D5q7iTe4/ZLfITm1zEs5glrABlmezF0zPsrkQzNHD140MS3pm/l2
MIIbzwRvWupun8HiiSiuSzrYOcSibssr5zXosGRQFlgDL5RGu8RdcvWN5Nbvl7QlDwVs4KLBPDzD
T071N3IV78QdVrz+3NYq5kvxdz1OXgw/eCmb4Sg+xkKazqXNotank8KEeyw/jUy3zuCQJvKwHjFq
rGx8KrL4poxBwWn9EdsHjMDyfjuZhYflejCrNWczKD1qftNtx3CDoQueqfucXoUa8AkWw1YJdNf3
x20YJC+2D4JRpkqFudRK1uOdZkxnsSan0nAZ9pjrRrjxDCAEhbqzkePHw8kMxmNf6JdAQ+vXK3Rn
4l1VRtfX1xgJroZRO9QoSXwkNvO29F88uMQ4HAxrH44CjY+tCQ4alcomgCVDjwF9MAys8dBRug3l
8GK0cHhgdoxas0qtaMMs+k7SY3o10S4dQ9fLwTJU43kQ/B7s0fCEPFC43sU4O5YRa1WqHmAmdRFB
Qdkd9aRF2JruOrEd2N+HYDo7U3uk5Jv7w1HlllRmcq27r87YbJp+OlvldBZ3kAL0VkpisIfpVXww
Yj0qfn+0wn4h5dO5HttFB1Gw69WZeEtoqRaDgQ+IpbsGoSp+zNOhr+VDo/br3F+pA+h3reL3VQuH
9xM7dKqY0+l741JDv8Ec0w11+zstsSlgT2Dg8qElZRFrO46Hrbi2xGcv6ztOaGWYR5O6jqJsF4Vs
BW0w4enXLiaoGBS9W3zQkpdB15dheOk7HAzC4aQqzUosJgebtDJUzx5AGzU9N3xSWmddhqJkvcjT
WYZcJzkPflEzVxRtJGz1cq1lm54OQIgPATlCKhuLBgJlCr+tHc8WtHI7a9ll8vBq+9IjAzj3t/UA
ab+Sn4KqgO2NXRro6zka9b1mDU+O4X2hOjBzjOilycat2ipzPNW3kh8uG/g3vrlXqMxJB6/PbzUC
GLNXVqPauCVexolt7nWjO02lfBDsr0H81cDyZNpq380ICE4ebRBnuKWa7NKSax94PMaAJcEnbSZY
Rn6rtequbSeQn82prqfVlFizyBu2Ew+C+H8pDFd5CT+M5TUA8DV8ZVsa7RMm5oeBtVnpMFRVHrFI
L9ZeMC0rC4txNisCg2Y2KS2EUx/PHqs7iQ1bHyr0UtGdw8nWRNNZidJrU5ZfVO9Mj+KkeagUQn14
UoNncvcbYSolHkmxJxAO74OIe8dDVFN9nClKiC+Tb1/aFsSaknHSOPoFXrTLmYhATG6Ops4zz0Y1
i7tD0ETXhtdIMnY3p93Rt8QxWTN51NJr5PQ8H8FtFezFa6WqtX994hThbgTg3pP0b40k7RUM05ay
FNx1IeE+eHoBRdO+TKohGIAqZHgGrkjPNTcZfG8uY+JiR+V1dJrONSLlKfJN/6Z0mNlrvOKWzs8w
V8GXRmyxtzG2p0D+R3lpMpceW+aG4+5LwqSjG3X1Ig1osSZtfEkHuJx5PG7HPN02Sv1NkwymClDP
L2OMTgCO9iNDkSHdhMxg5g35DKB0+TT0QbdRoh7lo6m3f/3t9b+NUziu+7TBTtu8D4NIXU2RqW1S
L9RJLvnb6x843v/9pa6Jy57JWVpvHLutYQI71cax/MdOx8uu05pbqw0QWzke0/VS4s0tI4C76FST
snn945XSk0bYmXiT8ahAOJlGKEOena2GPHnEgqNe+o3Xb2yngMzZwVtJOrpGcnhW0FEB9O2XdoAt
stPC0mqA0GDKx4wA2Jt4iWcwZbB6xhkwy6WLXb+YlbnCSHQ5wluEPbHA+wwTYubXlwgHb6Ui6Jcp
HXJa+FK9LcYcfx/xB/LFZsvFTe5k1TQuqmFFUAQYNPO46+EqkYJDlsNqJP462zMnMa6T4bjMQSIw
DOxrlSkw29rORlzZfgsHFJ9SRK/VcWbYy4KkNwdO40Q/m4xYLYqipzIvmTHbDVC3hsE3H33xbIrU
p0SKN11m7Cmj4s0JITSubJec49IWjDdOPOZRxebBI5CN7TFFrch42ZyHbTl6BDrMo31NyInukL85
bDZKXi9ttr9BLakDxdbFQuVupP2J8bRTrOd7xlFnpWevJyO8hjol4mqrm/GnZf73mazDDBAJHM8u
OpW3LehMLZohH1OUMQlxcoaTcF5GAmDH011RL5tJMfi6BMMGJWCqXhrgO9eYswwAbbHqZuy/21ds
Rh0bWKub+1a3N3VzNnKsGDlHxAbTdYc6HY6B5N/Wtnpb2tFXOBoI8xsCRxkudfg42vE1Uvn9jIMh
Kc3aGz30VrmoCxrtrFWNmwhiZdyxv/CZZUq8aavh2HoG7kGEK1P3lHv1TJLrbej1T5ZOXJ6EV0vL
d3rBK432RtKNZWENa4UjUBANpeHo2N2RMsSiZeohzb+JrdSKow2mZWtjovbAEV5rLQMw3VHEbmBx
zmUgH9iGhl6fa4R0WcDTE1OdYMtBzLXPmpWvtBu9qnHB6J/GdlhnZOFGLQ5W7eIwOGwy/W56FhZQ
/dk0eMetH+9szbsvCCQb+3uMYQorrFn8lL19kBC9rxYIfoj4P4Sp76eIer+08GOnudrj+AZXi4kL
i+i779fiBNOa4QBN1Cv8TzocqqG9y8Mceg3ovChGit7Dm/JqqWsjDAmUSU1gnNMq2ekROHjwzEm7
7GVuRpLuPIaNRZQXR93C03S3Ajlf4Mgr4nCVMFGrjVk7qeg+CKyImmOC70pW5lbJ/TS/A0eD1grt
ED60TThvDQdxBmexfemcetWX0UYEHH24ayVpXXfmGoGJxcQAjk6G66Xjk++Z+wCBrk4IGiH0LItk
Z6TyOc3jTcSiizICXZxpqVFAEFvWUbobHRoVcX/0dTjXwzYvpyfVgg2ccTcj/dbsJ0Q88S7TODWi
6Tgk4za1COyR/Gx9Lb6K96xN8nlS5DN9rl3Zcl/i75KV7EadzYmfjUOUEFa1VE3al5ju+ea4tQZ5
27Dsa/bXCavtMtk31cI2vAtRK09sZ1/EOerjYEEfcdFo+h4zsRdxaNvdcJdVS7QR1My6dNhhKYmc
+KXCWQIfjp2p9wDcpukplZcYFYmDDCsZsM0DI8s8lXouHyYju044stb9eIfAkzlZnSJhUEKdh7Je
sylHeF2Mso5uW4ZQQr4QWfuWYfN2tPYit0JNOhcx0Vj6K2kEUEioyCD3k3jTjtad1Fg5lBJeXxYx
X9QemUlfYCyw6TEj8r3xIL4u1HGLni4kqKnacJeR9HSDuQugTfSC2xMKkCUWLvMm0d0yjHci/sut
/qQ33Z3SIyVjqx3bkz32TNVGDxMhhNLKD7BXCVhaUjnZi3YqCa4yRVc9jHaYu588O7jqOlclMeGe
kSMgOwPaFgmE2pYi3UXEg2nGP+DpzWTjkujkiUm4k9PuWKAyLE3o3fwuuql6ol8irC5zT10q8fSE
28hRyw23y7Af6aJN4BDtOvjxmhPsjE2I0aCICJsmIQiG+QsNgcC9KMbt64InNZfafh2qOF2iaBG7
l87ZpWfZUpwZSWHtHTjFRLpzNe1vROqV6c1RpGQdvrCZ/yTDmGMeoFmKHCEqdNZ0EzNFQ0wxpCTK
HIK11Z2TiTpEMPlL5qjnydStu5LciO1YRLPU9Z9/v2sp2nvdENuHJUbEDLQh8Jx+bWQkoxaVqm7Q
nbHGJ6y+jsgqbzTvC9EYx7KYSTaG7mi36S3BNpWEHjxcthAZklhYGGWaM7vh+G0cEpm8T45JbLxu
26+/wFJB049PXRW+5M74FNkShYdhL6vhgxM7C+ZsgNP2cXVL1NIv6/tYUlEH0aYcQuCIOnYrs4xZ
xaUM9d8Z2tHVyiLFLqg9pFZZrH1VnslGUd2E9rTL8vCiiFjHnHhMBhNWlKKW16Jy4HJHBXRMJTlV
ORF7kxOBM0HRz/YZJa+5GaAdVXNhcUi+hmikoR1fEoPAVq00Bgp5wMX+EkyMrGMq2BfyXOzqpt5s
lyqbk9hzHnxJ3sso/vIquMoAHe2uP2vycBwi3W0KMKH4qeUAEjnDkxDrCkCQuYlnQD9txRbotMnO
YUWK56+2nAdFe+jIvhPMwMRva4Jw56uAMvpwE99JFaYcZK5iVcSWDmmT7IastCIJypL2KHROsQqJ
sQD9XncnJTZdzF+expQLILtMRwB3jrJyq6I5Onl7ZOqktGQsIfp1F09sS8XSL2vMFtqThpWyeKAb
izrWJ8vvfRGR8TUHBbWYoKFfJargP7XRwoggPerj3G1hLpXxTc8tythHPHvY4480SeO2pMo0WOUn
opYPFHuO6lBbFRALHXXgm2PT0fuW5paVuZ6PMEsrMjg6OFksaEDhQweOHzzwkHhw8c29OBI/eePU
gt9UTxmZoK3AFQj9x9uOcm9ZA2aPWH+rDaEUmZiIdMDmrB2ZXaM/mlp4rfObZrgPma+vdHI+yn4B
HOxPLuR9a5sLEQQCSlpiJ3hzB3wtcwK79jJXhMbiUTeo2yTS1rbku7GgbJI0R8vKZnZpzFuF043V
JUIuESKCA9mOju6GGba+1uPvr+yV+PRrgZkrY/RQRtHILP3bDggmgv0UjXbmOi2Bs5zh8qEhjw1p
tfaEdUwGYQzSfn8N/oua6mUyPlGnOvn1ITeiq+wMT1pAevRaPLON6eCvAcBgwzGdGxJ7jY450M6d
qHyZ6bgWsY4o0JhOv44jww1ID0QNU27II5LhmAbRBi+ow4SjeMW96H1GUWH3BkF3jNpqCbMDyNqq
pDTg2e1aSGgZ3Thic+gmKDFjHZe2BEkxUBIRR8l+Td+4Wg6pf5b88Sme5EfM5fZIouaWVh1spT16
RfpSOi2/PrpWeZmR4c9psncE8Zwd9LepGFIdT/MBmHrfnYIKqsLv78JHy0NHosT4J0SDdyIENQmd
NFcJwQK1xthIPrROskmT7691x+GsNNXN718QiswHj8brKJ1lCBjYu9Z6r9hU7nkyRTiGK9dDlK7M
SDtHeX+sKQusOJmv48CZM0keHJHuRDNgA6Flo7EVY9F5o0wPQZ3dZPkO57ej4yDOU7M7zRKLQaZc
l3TjQetBb9rqXa1uwwbetJmNfIgk1n12iwnnpaVQJX5vbxcr+HlGZ7o65TlRM01YCU6QbhQVNHIv
z0WG1FFzTo0KB5kAq99vZq3MRcBA92Mt4vEs7FZh/d0OiACVuF04plUsBgUJmlW4IZaXy6G3ycEU
Q1rouFehHPTVYtli8cgqAoBrI5enE/KkNEyXUWdSy2KJh+hdFg/n3vJOYYhDMwVq6pPaRU2oHVY5
RmPa14pifU6qJkp64jSIjGSfjjXNdI5llWJVFtLQCI4lhyhWDq1/0/EZizAqltMdIJSLStjUd5tU
H28HKXqR1MJVfWNh++1qLJKrAj7ZwvFBOwyF5gaj4Y7s2l1jX8xOOYhiOPWc7biUeFwN668qcm66
ajux7QabEiaaSkrP+5B6TkHT38MRn4tT0FK6bW/LT56t7y3l08Png4yN2SabBjOiNPVd4sQ0HqpR
SThsUtwWBe+B266c0d4/irecmYX7GR7no13fkCnIoYWjKPBWSVmpY2gRtLLZxpSra8r25D+fPD+v
EdubfRNdISAE8SfqFHERP5+pQRk3iSxnri4MHHujpsWVTKdqiOEpO+iQq9l9LJfHaaJyYpP5KPK2
DkAeUoNkBhQPbXMZIkN2DEX0oVwH5nFMUbhT9YvFRmhlySYK+Jm8mtdR9N02eZmyIy2DSg2oeCY2
4jgdzq2vnruIrbqqoDGpEylnuqvRjw0WwTj3v/Xiq+qMRN3NNs+4TJJIS4Mk7+j7mBB50ChY1hmG
eMepH8AkdSdxkQYRd2mae6SwJ8bzWDLLzi6+FPRfbGc2hcMh1qKd07cnxTIuWKJubTPaZZW2C1R8
dOpxK4I3EVDJk7WIjeqW5cEIyZ3tkeHVdFNUMeRJ7xOXsfxRaa1y5mHC1A4UpghdXwyOC2mkYkvm
0w3xRsWdMuFO2onmitBfvJxcsdF0jBlmZisIX1hnWWQ18lxkQM6QzCWuxfP6k9jBRfz4ugz+V333
/6Cj/p+15v9/6rszc0qK83/vu++u1fiu5/7XD/275278KaNUE8gMJr4o5vzUc3f+RDgLnxJQjKAu
cHT93XTXnD8Z/0AOhhScXj1Tbv/TdNesP3ncmQwxQflZsiVr/5vGu/I2YXMEfUAwd5k9RMj/VpaS
yW1UpUE8ucXU9mLMB1GWXjNDSHlnlFIY5gxuxKhD5yU1eCa1e2+TxJZNBIdf0Wj+4Oi61TOOCs2K
/rdRNRdnaZZNpMDbtN8J4gGaBcDUscCT6najWjol+w6/BKPp78jMmMtPq/OoM5eVdmslpUBWmFr9
Scgi7sIvsTUXwa6uwrQ2UJK9i1ka0DNdaQSDOzZluJZRKFFvogIxFnwonJUFAKLU1/YAvp+/Rzmp
jtEhSJQe5ZhLTPAuZ1jtIbcw6ooafS4z8jUv5ORb0nzTpcLDtphrlgL7M2aVEBa9u3SGk1UwKyRE
rLS3c0RtO9ohqoCG/paF8Vn72FlJsUQk5Caen86jwfw/hJ3ZdtvIlqafCGthHm4JcKYkypJsizdY
lmxhRiAwA09fXzDPqTyd1V19kU6J4gQgsGMP/+CEfpWdvTTXo0RvnUjHctFd3zOdo+y18gpIbwzv
53ot6FHptJpNtwdoSCQvHOQELVSuR4NJiZm2pyyg/zHG75wk64AF/dmr+RhC4zP1/HRoRkY+M3in
RB+w2RjMJTSlnx0yyCmb9WB4rb2p5sHcAuhcNgv8VtBvwJH85puJfEoY20axc2mjxXgfbxePJneQ
lMpvW4bI7fv08mZclGO9mpBiZIpsjLiP+GaOmVJM19epj/bQvCSJdtXmBJtAwXPKyuXK1Fg9FI4f
epl5KFoOvox9H+Rfc/OAJPSzIyNvrPb4c6NXujpF5KCe7g4pRrCOOpPq2S04Zze/YgwN32YdMowe
E/DDDQbFnY2eJ+bV58aztgZ2shjk4tVllT+T2svwMpQYWcc2Jh5m8hUw7TtO1VhtBt9J92Y83JLJ
/il8yIdSLfDYRJMCJT+dctIawwB6/JQJzl1xRsXis2RXi6zcL6JFS4JN6jzxcjRfmXuG0pQThmgL
wMesDl0LOHeWf7eHREaZp2EFhsWULayLl5vsXWtzlfAyMJkrcUfK3X0drCXuLOAcu5sBJTH1n2xb
20hJWtjTx8Bc3Q+dBkfCok+qTdeYf1wPc9VewygCnVv6b4iG3O9SbdS/oMFuOp8P4XZIfEc5jENS
9aYfnZvfnDp9bGo/QqXz1gKqtKTlhXEVvAL9hjqaOmHj2d2mxYdnSfTDwptsljY5TxgsZErzk5L4
x+wUt/tfKoPLNE7TbnbsFxQhO8Cc2Dqt4OC7YsWKEteKMR3heLsarempe7N1nECX3KaeKrbSjcud
gk4Wdo0KRlGHveTceQ23tVzTL69JLpC93pBf3riagz/qILCi9QPkdNpsV/jBdjVN2Fk46U0ahF2P
4NGCOt8UqXyMDRZiPQE9NFzce2zopmWtw7TEHmwSBmG58aP7ESQZnn+iXl7sCTWjJGCl5mr2pY+I
Zqjrvo721+Qij9VOFyufXqe1IjkwJGQyLp0oYMB0IL0bwhIAnOLbRMkZzxFq1jjVTzQjY6rJ2hr0
jW81107O5hb+h2pFPowZ77D4dh3ZhdwOQi2M0UvAH9jzxksYRRWtKCNnWt/zUTnr6cpbLx2f1gz/
uW7m+QkI3FXu6SA2u1jCKw205Wlcy+9w7Z2TOVkfCKoh970sxS6pxFuL6RKR4w/gsGbblBqOpNP0
vV6QyGg0Esp0xeBXxxQkjxHLEBarNwsQyENb5A19fHDtJS+s6uXQaj3K213AJfVlyfnizAndwSIO
ZiIYForfHrwA2Lhuk40sJS6zlyaoh6qNRsJJDLXYfEq07yjufA4ODEAkpi4AReD2MNroMbkIhu+D
QWTzczRI79emGVgfIihvy6oDjvf3AptK2Sl5w4GbZMpyUr2ED0hdsNRGYzzohv3RVmwRRbmYW0C8
m2HBYTefuZ3zp9Gb+jDv2X7tglv7fkWGnsCMSsl2nbU/zpx+a2dihJrb+jbfei7zKswOvtFAmEs4
uhodrtqkpJtL3h29z32F11pac43UAE8092UKuxPwF1qkosI1rY1m8baCirYpa9epuBl0Trf3DyJL
4Y6eT85gmdjTt9m+ZOTc+fLJwlMG4zQuO3uDuU2m5NtqdqDYVm6NkRmREfzKwV4Lmfy8L5F1IpqV
evLVCcxvwMIhW5PsfGPEAS77BuLZ33hNfQvKFp8+o/gydTagpmPzGHKk1w2z4BY3yifHgew44kfX
JRgPzeoCWi7s2TYqRPDEABB4NZR1jOYj9CkB5VRL1BvmZ4JQLQl/qkR1m6sVY8kExkhwDJxQhOH4
Yw8ybrJ/dKUyYJjj431hxgubd5YUX1qc6pFGbr9YMGjE2n30WQwRBjEzOQ4v91VkBYQVuCi/rBQ/
3tbfejG7hG5yOaVa4B3y97DiqstiGiM4qLTYuMhD+8PKgm1Z221OJNNccTPLoAznhOH36L4raGBg
ElSYZKuYs0ZVBS1Hx+iwljiw3//WVM2pSORnnXoBQiOYQuNdg1OR3PoVoXiFUKsrjWCNkRUQKWS3
6+y7qz55EbSch+Kpsupbw7YKvH/Z5GP8OmKEgMEjch6isUb2BkKyTsFKkOfCoxuFFPm6bpKEfSeX
eYR1zJNh1+B68vw3LHEWcSPfOs5t7Ftt6A0F7oQOv/ZmgrrLcHPTJmrtAuXzudPDDE+5+45toNEX
DUH6J0+7HUzUie4Z9HWnsrANd95Gjj4a/ep2zwO0mXU/62yTXJPNWpnE+/pxwaU8jD1Q59b8o5ds
KnnBmGjpiq+iGd4b27tWjhY6Av1LMYZwPzHizIuven4Fwy/DWcY3bWZxLV6jUufLKGaADTaRJXD3
Fdo5m6EhkJlrdawx+0rJWiJ1ziw9+QUY5nA/EK2hltOWsNTYhVadRBrJqU/MjTIaTf+6LTinmWnu
PaLNpuk4uX+lIAa40FFWyg4dck7Hsuj9NloaNwDY/dRYMRrV1i5Nuc2TSb6MPVg0FwKYvcFE6NEq
6m2Gas3GRqI59GaMxQCjH2w3jboOnbu2ZSENsbaFC4oIHdW89bhI7TdFCTwUWgL8sS+YR5vnxg6U
ddL8Iylb7kgVVhHB7Mh9ODutaG5BQrSTqHiG5qPbUWVbKYxxdS66QS+ipooJPsgXhpo3bZKK/Mpy
+Ar5fAJyNIb3W9akxQZJQaLEwL2sJbyZ7S2/E5/RomsTSCFqVSGJGF7WjvYHpFzFcGk+FKuEVxCr
VDfU1wR1aAOZm8TWvjNf+vJ8tlYnYP2ITMPDNfii3tg5DVOeli14qc2ffXtAVh9vXHRWOoaWIZny
sl9VHj8zX6z68rXRynVnLRxkLZJDihhkZxKVNbgIWCOKXb/Q+Kg4nwCWuGZLBumogMrv4ihoViyY
uqs+u2H4ZoKNCCVsrAiI9LnJnR9KdGu0VgR938EksEZz45z5wgOqQk94mL6D6IedPn7FJbcOKi04
wM8DIhDEpNTsn3oSvU1cpl+++nxwQfBCkbTRp2lbutWVnuANLOC10T7KOUOYJ1bCMvd9VFz7JNUP
HnLxTCVv5VD6US3Yh7S2P1V5qmEjpJv0De0zjahQt2cdOAVrtbMqiH6CFLEQt/vyC0Zc7DstqsS4
dVf5q2IkyU35AKqTZaTyOTFX13salJnv5YR94j0Y54b/es9B7kE879hcjVx/ji28LIfCIO8pWmgs
SKJxKYehewvaih0OuvPGqv3Xpsquc93d8oaqxoTWMj/O6ZvVGFGykmYECbtzpStzpq74vOe+IJ7N
bcxY0be0czWSgzdKs4h4gI1gVn6hgMXdTcJddsV7QHmzMUZSSFePT9mQfWVGcUvjlnjpVs8ytjGO
Z7Rtn4yFFvwKQgZwbVj7VNp53sEsKnr0aklRVxX+1wLVUalG+JXKNnzos57xHo8E2LYdD2nn3IqK
jRR9i5cyKJ7rnHM9ZuXN62wcEdsQ7Xpqd+b1k/86ZMHrXFvEyN4994tzu++Oq0bharrDY8XcT5KC
U1AwPMydq22Xt6wjqxHe+psEJfJUFl9W8SucI5JBjh3g2yVIxuuo8oagwhw6wcHIF/kXWSJlCPue
YxegJTkgJEx5TiEudD5IAuSl7WhKq+Q/yZxfZv1nyAgSq3CRg8ZUed9oxZ/72vfcKdtncQakQj2j
zCKbXDkcB7KYeuheKpx8vFrtL8VK0pL9VPkCkt2vpU/RPWbkw5ZbgOHg3PjT+sDgd1Yz5w/R3wrJ
hnm/zGv6XAxQs4I8WcGOpdfE8A+oOlymlNgDtuNmdnzX1sz3GTo3e4CVqH92n3AAjSUzCNb5lyqR
ID6qgPYyrUS7+zpW+7C07YO+8LWqgbS9qK7j5F8m43lBW5bkkBRpMYc/pJo3+I3DroNsWDnlV28h
5jKOy3ZpVZ07pRDDkjEFgtSdMvBPE/5AqI1cGr0CtN4UZ63hQtjC30l31Q6aJt+tzHnrdf9XGgSP
XimuJXA5AmsHGcEtf9eON+4hQhW7p0InxAAozYCAE5Qm5gpHTRV/aDKx2QjmD/EUrlNkOv12XuH8
mF5tb4I4dOF6RvekUvUAjI5yXTjgcGwsze9FJ4hlF6ITaR4JodFk3wvQLp5YLoPVjIjDklogCvLm
skFuAk+bqb/YJFdYyaIS2JbbFpA2c9k3mXEZGmA7egxsQBoaMMHEeqrL4GuMvWVTTGWUF06xCz5M
Ift9PHLXDEm8m0edif/A4CUvLolPJtatJcQAdHpAUnKzOy6envUMFxEqn95ykdQ697zxKMcct0gX
C3r4mC/cjOLkBFlz6r2GTvRcijgS8KYUjhOv1nn1RJT7mJsGKC5D7cjb03Sty1To27HyjV3AnNvN
GnH6+5+GxPOk14i+woNYjU2TiCwiNPDglIR2xbxP4KW3s+X4ZqmPvn+J2CRZOUAFFaf7g0NMR1l4
RrY1odifyjF7gsTl7vRlGE8jidjJc0AmJBZzj2JdsHQfNFmf7v/ohrnNSj89/P3QX09B9yyAUVL6
/3qi1qW8kA41FXCM06tUc8H/fpv7T38/+e8/jMtaA2/ln/tj91/vP/39WHB/578f/Ps5/8/H/vGu
WYVR60in5l+HV90PcnRyjNf+/pz71+s8rLb7voAj/N/fLNbLE9NvQddQa7vz/c2LPrCr/zwpwW8R
ZPPREnI5GTp6HJargVTSKxtFxBaJmbAdEy7IOMUdjspWjaowvycggofGl7vYqGocGDtzPwGskn09
nPT0NvRev+NcTqd4wB9+BhUelmnpngZsMSG/A3858b2d0/3B+z9SYiFnJdBWnMTCeJhGElVcgbxN
N3unpMyBcKqfCKdgj0CTAMI1EKzsGNHF9k4siXnS2sY8pTRkTvEyPptLgP2JS4UJ9fCzYP9tYgqO
YzIGYTcPVF9etXWNCl+NssKeVM/33LccoE4pUmlTtYlxGxABBhMpfFG3LgoMI0E9eIH9Vmpu8HtY
tvlinfBtkMBl/C5M8DU2TKwtHLdidpdnDyOQyvoYOKuO8H/MOAmwzhKj82niYLALkNbp00enwysv
rTWLPdoEPuZb3PQZCURH1Tk6r3kxPjcj8mhGVz9qftmFdRs8xjrewdlboienqQTUDXsXaavJr6LO
WOMDPgy7RUsfACZesi5Du8hzgecX18YCQYsswxD240pJU9LuLJI6HJzV36xx8jSjlGgNyXXVkEDS
xHBYB/Nl8IviPJVZwkYHHBuAxB9zsT/92rNDTWoefafqd9ANaPLI/lMi5TSP83aWpU2G2OxF1l+d
fHjsGoMsuJovKLpRrrgEXulMmMHY/pExwUPdT9HImGwDmG2OpuF3aSzjt67rrK1lY5LQVB4Yar6y
y4LwS+8gYqM8zs6EeFkO4ae0xNMM0IlQTQa4JN6hajP48A36wJWiubsAIwCZFPR2YNiYbfptrlxY
dkNhn3Wn9cG0oB+X2MOwSTs0USb/BaCtSS6w/DRTSOv1CLxJkoFmfoeNXGABbkpser7V8jhWmnHw
8gUSMFZWEkO10O4RqfCTdykxgABXdA6CXoRitJYjWjRRB6JKp3u7ia3xZthtTAdmjKbgxcxoQ6PQ
ejan0aBvO12a3vLh6vuAwGt5aCy08ypAR2ET97/5BtQrRhzsC6tB0CyJ6hHFaZnBxaKl4aMbt7f1
FFoNauBJ2vZ8jXxbZZiiJRlyEYEpHovVu0DwQ/SADB9ZMfpxephjws74zTkG0ousEZvdoWs+KQ0P
0BpuNlvjviATg5etb5lNNpQx9BDzlo+S+GrlbrpDj+Cc6r7/ONK7ZgFB22p1pMhltjMxB3fcNfIm
Ye+YusLUcYyb75TJpk3sJ30C+NEBYzY6o0ItG3Ryn15pI7y5gNAHi2DhpvIq3OChMrzXOKYlwuif
fDV76mDpvWqd/kHhSkvFzc+DxmAyHRCy8YZr0830sowpLO0GeHk2+sc6kPjh5AfUbMFJLNagTHUe
vT7Iw2JCk7ZvJ9jj85FK5YPW0EcKJnM0LGhQiKpn9SOkmzQfdm3CnMSYMjZjKMJdfNFK7FNcZI3r
WXvuquKXMaAL33UJyzamaWM81jO6WL1LuyoBo4uBKuRH8nIwM96PZfbKJ0bxO9Wdq921O0oh/1RB
hZEymdFqLpcCkgjCCfM2ViLF+QqXZo3dKzC89iARJV7M9LVvqgeg3vlmGVTvMTCepnF8WBTrA9XB
vZUVbUjjmxsVAJeT+0e/S7Zr3JigZNZsOzRp2I12uNJbOKZOt48LBKrrMk8fzGk55rOWHfuquE59
0RA7jWErcN05P1uj7bzAFYJ34o67OMWUskc9eEjwR+kX97tjO29zHfox1Yvoxq024CdoTt+XJbiS
yUXB6LobNGGWTQ3rIOt+xSsg6PwVo5o9oe41m6YQ3YYwEyj7MdyDUYKyyEi/F7B1D0UlGMWpMmdM
DLVg45CQFCJBK9+SLw3u2g2joHg5IAK1g7TMhIMasWLWB9EkNJsRGy03Wk3vCvS2Cws2Md+Zn8su
/bTscZvF4nFBrcoflo1OFi9nOLGYwxdGFkq/3E9Y1On28JmnM70JKcywr4LLIJ0PW/UyNDqMtNaZ
lGhRX2yZkj2unfnQiOa1d40bpokQsEjfu/4Yj9VHwITQUUvaSPLdZfQhJfXCYjQfRxOMonasLn0j
2C1xSCi3M7rJWdM+gRZ6ANzwumiEjUCIB9Ds9mh+pCZpsCnbQ60b36fEfPZcuYNZg1JUstDWgh9r
G6TlaIM9zp08F3nCHGA42CPG05zzqkVgdzV/GnNzNcrkYmbTE7hglKk8Gu2rME9CsUzL6tnTy0ub
kKv1bLF5mOTIs69GnZOQ06ay8zXqSu+bRc21GbkvyxWodDrjA95+13QLfHryXNv2d3Vp1Fvh+XuQ
yvOEzpjZPuT+TxtjWCp29FDa8T323c9Zeq84IQToQ8yz91ZyOYa5eV+4hybk8nwDR970w0FQM/CT
KC4dJl4pOi6ld0xW99Ro1SkwhsgoSkVdnB7owW9sJFp9WuDD3B+1+TYvOMNbtE5LX27xLwOkn/yi
n/Jt+bYkJTWjntsRHU87xvS+RAAvXYNvWsWEgrDU78tSUqqeV61eo4kTv5REtsx77vzqV70mp15c
fZo6Zdci/SVvWo6otpVqvzoiWZ/TWcKE0Y5WA1UHJvcP8Lz27UM/m5dJK9gDc8SQDFl8m53lDz2x
H6QqkWyazzY7+znLsGa7CukfHFHbw/K7Os8VohEIzelBd15XGe9coxipbP3nhQaHNzkpFfZ0GFqM
sOsil2FpeFcwOXo4UErSFK0uMa5zdEecs0t7zQhaEONbbbLPfe4jqlo+klcn0eJ2a4Rp8Q0Xtj/N
jJd53wVhayRupBtbWWnOeV70Q97URIO6V1OmJur9+aMr5IfbsevXNotQLxixOjSVm0tlzFuDLreP
akeKVPbcTV/piDAOmjlh55hwLuuGMspJ3ieNtTZheB6npAdzMEHPQquwAuYY6UOPNayXdhsux1Hz
8jdroT6SlQkP26a8SOsm0mZKKtgi3+3J8s6uQec4177R4X52NcsKcxiSjjvTozULrvwywaQzvi0k
SarzUkTgH2goUw4i1yiWYTrkmn7O58LeE/0+DSP+7iRatu+b8X3AWWRHf2netPNwEwxQU5RbjOwq
xPquzwDK+5o9HUvliz1Ve0djx7btvSbEj9FkjUx59QMqNuB5BJp2dTahZkG7jc31AQoia34a3pc0
3Q16yVBLSFDDAB/COtPektLmnJTyTRuXBzdL3yq9x7vRm2FhoHTRT8M5N5395JphtZhPRUzfxNOT
hhFeBryaGhry1ReMn3ITOcy6NsJPX6UTXKfKf0Nx0rVgd6/k1+R6rkdXaqmohYsqe85x5ptiG5Jo
8z4OT0YfOr7xIVcmr/y3gIsgXw8HWP9FO4GkH190pu/ooU87SHEbZrx0xSSkcjQ7aMPaG30qtupl
Pnu3+a+/ZbMZ2qT38EtCdjmGz1XYsUB0PsLl7dW7ZehrysbYj+mvFnWbf7/UTBuiEWAR9ZSA2dWM
7BcfJ6D2qbcYauaccQy0cdguvB2ZvPrVtOrIyt5WeLK8byLxalf6nTw55jOG1PfQBiuIhHyr2aqR
tYRxXiDvELWCxhy9s6AudgYbUpO6UcPPFpom95/V3/ivCZBxYOXgIrO5P06SashhC1MltPWP6dAK
bWNZ6f3/DeNdqgrgOHs4ZbwuQQKipX+tbRqcEtXP6nYM+Ky8Dh7aEX01sbO7s2k/EYdCg47d2Otf
6ovVeKExoqTNm03PTW7Smxt3Pa9APTTg17EKaOHU3Dj7xnZQfzbRTEPWNW1Oqagj9V2dTpbbtYpv
Fopc6sObdtiihBkaDK6tYj4yS54l5Aleq76X+lhNHQ7Sxvdj5z2ks0+ottSrIfg8tUyyjYqOCU9t
pzhUp0cdnjqF/z7UgG9lzmRz9M3kSjGB0mrGYE3M9pb4DVOe1cZjHROwxasi9bN6jmDer7sfOmWL
Lehm8NSu+OvpOPTt9SwOY96uCOKNb8JOpI9Fh0Km3k49lPBn0fkH9RT0hKN1oEJBTdA2yk/1VrpG
7xqooUvTfWnbj0nUV/WW6jkB5Mv1ST1Dfada/Ekf//2lEh5UXzgRzlF9FB/xMI05kXrd5p1x/zj1
du40oMvzaLXYtufLt2A94C9N9pJv3VpcqhavAYZYvvI7NGkstjgp9hZTPeyYNvXQShjqTDoSK/tC
fu7V4q7KJw2SleY2+zTRNbb75Xof4Dd9/sV2+6rNLNfKkRgUVK9JjqOcXumHgYm5iSxA6uY6a4le
tF6zFP20f8jjWLGz7K8m6A7zzDQb+6JsVxfxxp0ceXBapNBkfpHJr5yGHpuN+Uy18FGNc8XA3Xu6
wyBsyUIdq0c2SZplaihiy1dbdOijVV6HlN8iKOQV2nkFo12lRyupX8SIXN/qg9bBFkKS49BuKE+d
GJ/Vf1UgzW2jYGIKCtYBGjJRpd+NUE86JlhsIph1Yz4aj2KXeZ+or8mwdZYffYyWS+/QotYzOt8r
GRtanObWar03a83frdrzQ1e2eDYpiS52iOa2OP1LkZAPrQ5Ndtdk2mQt7Bn2SBmnH725do6L2rDa
XGn3S5rG0ECJXYn+em93o2TJM0XmRVrUVtUF41hmVWoCQ8OuDFubeUxmgTm2s0PQijSkx8rypim8
VMsVkm2Jnrd4SLD727hqZKb3ICi6uvi026zbImN8DsyJ71//Eb5gWGuV7+An4L/3ZEwM949Taxz0
igGSmelFqMdb2Tc/6sao8Yct8ijGKb617N1qMGjp/UGE9qC/IJnKlMwsb7EYGELKGvEshhQiifGm
tah17sNJcudD7dE7qFMa3Sa4vk0fW3uUHZjElmzDCPyjebrsLVfUyEqMZ70p7WPT6uc2oBmxTDDO
JzXMdExxubfwy2Ml+Jp35JUAKrbRmwn8H/DzGYVJPaaXbagx9GSAeyvFSxKTpN4Xuu+lcwQpZtui
H7TFBhxlCSqZxRuzfd0x9KurBjkPNXce1JJvNLQF1snJd468uItjHReNqwoVHDMe8kbN9w+1s0wP
CLlFjFWcJ907BUL7vsbzJ4QtY5sFOdw2pqByBn/hFlq2BaifhqOd1Eed/NqplWa7DYhktsTjb0pB
VVd64Bi5WYG5KThYjSzGilBHl6Cun7EuJt39Xs5+GzYTjdOhdHZjQN6yZk+xQPI+W3illzuho5NR
gQh7tRQyYyJG58j0zRo69SAZ9jWOCVVNqzmdPG1jLvHJss0yQjetHLi22Q8nFv5G0t1wUTCEMp3W
+2n+JOMUCMks5h5Mw7nHkymezZ+6wXAincoLdaATLvNa7Iapvlqp+GTenW5A3gTb1G5OQyyvQ5de
DDf/8hUhjNRIlq2N0CFdZ3UvxANrW6vmN7AuQ9i4xADYXRtzpIgw9P4SGEeEI83tnILeqnBOxigM
lMV9nKoGineUVCX4PiR5YbdmN3eyHgzyfa8EItJPpEfw/3MgZGjRsg0FqY5yN6mR7ULeZwSlOJen
wUc6j3HRfWjQlszlSD9uBQlTiNAuEyR+021xdVbnWwWCkGEPgxtu4KExH/vB+u7kFHC1ttcZORaj
uIwuvF9j3um5y8xnGopd7DEREEpcQ+yK+DrrAw1cpOrWFVxcbZGVqQ+ZmETXsfGjbMStK52XIgUH
pFBebB1kjwzLVuRLqowbuFJWw6Vf7uJK/6PmZ3dgzjoSh/nQM5oi+oZe8UOyxMxpqdHsFEXx7ELt
QRdJ1blzQv/NGv2zzIubaVRXq2EtQKF616a03nQMtU1kD3bl5HE/z1gTDHrkxGz4/RoMl66nAtXn
H2nSvaeqDeSMIHmyFC0Z1GnJhubi1VjpEdUcYTs3MzWJVYR5mrBlJwArcTL4DUDMYqiKkm5Ci0xL
EEUkA/cjt50O01BW+E+XwaXS/F3jmBcbpgEqwhmtQxaIO3IQmbpIdlyTRkAHFFIJJQjrpekCeWLI
hp4SJlCuAdJDwBY5Bq79BHX2lrvmZzN0H3rODNlayQFqvQ+zkUsQwC2WCaQN768xI7p5pzQ2W0B1
yNWB6emVIHyywayRE6nGTENL9WAP/g656UPFcK5Nuu+YV8NP4cy1HjNtr/+qc//1L/DU1P2qmy9t
esYfvLaHMxJa4GLVyK/M3IfVNE66gnV2CumJT1vUZwZ9k2YEUNO1gEaS+qYmdq4ass8Mb7bLkn2p
oaDrN987c3opjIBmDfXGuLB6aQQjldu4z6ybbzBQNzq6RLv77Az1vE0jgp/ttP6cZgKQyJl9yiAl
CBsN0jd4MfwHQP3/Ii1wFzv8T0aH0mo2cBgDWo3hDbhzUMP/wehoTW40MLA98n5gKBYoWAxFmfz6
fl5H7KAvK+DQQ9XRRrShROVrEN6xC/nASao1pu4KHqX3BL6ZjV1hlWTGahCtuGoKyeglpEVx4B3v
vznxrJZ7eeOcyFOauBh99+7DYlHh6M0pLwfqt5FxZKAGeHKQJwrQb2vCefvfD9z5p3aGOnB12JaH
2ziMmX+QE4FxiarJZX+gTDuUBI55NR7QYNEPGlvzZm0fiuZLLLMfYWHkbKRvWBveCcyFyLkhqORA
BZCuCPB3i4L5QPsmxBX5F0nIL9mpBGwNPnyJuNTo7waHs3ffRWmwhQWAghEK1dFMq5exjbkRgCDH
Wval0qZUrVNsBogJFtfjL6y9AjjUNa2gWC5Xsqz3qSViqwhXuSYlUToefV1mhyI9N39ktj61GobI
//tJs/7Ja1InjQM1Ldd3Aoa7/zhpvucX3qhZ3UHLLABwTfy6MqP0VEp0n+XO7UtvKgK/Qv3c4RFM
XY7Cph2nthYKlosnoHXXjvY21tpjIs3dHRyzTqRe60rw8NxFUMaV56LvOHMuSyjV02fapO9/odls
6200meOulEgK3JBM2WEt2ud+RFCqTo+twAWHprS6A//3w/f+55qxHIIGLAwfJOP/oCAkgyzMIEs6
ZM06c5eVkRb7SeilbBOVljDfGjOQ28QK3cR8tfOz8x2kp1lcyqxSIHCFJo+X+MnBVN2S3lbpBqwu
oa4aj10DxPKeMMxyeZ5BGgi1qSR2dVt8zkyNzV4NfxiaFe0WMBDEHw0zjYkZUbD+BR1y8hTIHGVF
2egQ/aZuO3kCTVcfJFU+g/Ao54MHfytflzsOKZ9seXLQhHF9jBRctbfZqRHsncw+CgXE8pOxCY2S
MZBF+yijBEc6D/RncdNjsEfJ8lYATUDfBzkJtbsyrmpIyAsJnpwrbuZBBI6bBph9lCCx/j/KKKZ+
JxH/nwHMs0xIK8gLIKPt/VNkwEHxtimXqT3kAkfGkWR13/v5HJkouFb19OiuLgaivcdWKoeT60oz
asf0iz25wfV8Y/bJG9IWzDwVzqqW9RlZ1gcsz1y89XiRltU/WpPiv2Z+9VdQ6oyjjRFfN8p8qxnm
L31af3tZcgN7tpu67NUMEMUrCByV9kLjgw21NZmhgCorWlcPO+E95PZwW6um2S4y5nq471LhOPG5
yrbamGZbpWRVedpb3Kd4ozTD9BR487Zf+7Mme31XjCbmi7Vzro3JOTvAXYsCPduWMUnKW1/Gaj7F
wdjySG0c48mMsko+dfTqDriZFiReHTYIotNBk4OdjZqJdiMCR1tCG+QNcVMYfE+6NDsJeAoZdoez
oTQD58/6rSJ+W5IjqSTNbcuvMkh2EF2RObbJAu9IqvvfTRI5q9We9TH5qqtyo+XWpja73/eEMqma
q6sxwWzrAf8WdWco4FbrOa9rjGoDdXHSZD+9vD0GIn4jUt5UaUoVbYWL6g2lZf9zCpyfsd7AtBuA
9I4x1JGg3dOGvMiVjCvQyBFWMSrbhXcFDCLjD21kwHdgGL/scX6WVXU29dSlSARDn1lk4Wvwe6mT
70lbonEIUrVPf4lk+EA+gvdKqSFQavZqKBFOVWFKhVrWWLBS0M2E2DeIrVZQiWayvrSu91poIHgV
qktlnF3ZmQoMUsLUKy9+mR79xEGC+i9826Dqjv9i77yWIlfadH1F2iGf0ml5AzTdQNNwoqAN8jbl
r36eTNb89KyYiB37fJ8IlYpSqWQyP/OaauShM8uBPLJrTykY0oAigkgodSgAnZvQdspxxnIrDteW
JS73DRRBw20eBws8fyvHbaBSYSLZvQQYeZCD8xXb0B+RGoXEypebffs9be0f+gFHVg91wGr+mmQj
CIAmhgDT2vdNhtsjorDIxVB4iOnopUH3HMTTvecYDDbkPRtvyo4eOXlgYKeIzRfJM7IIe0uY3+a2
/tak9f2ieBM9reSe9DiUTP4wy3EvcKNHg+L5LrKsbee04Ufa3RsUTlBbHWHw1PeWgj/WBh/EmypJ
p5shfqPSbxj6tk2Sq2V1zB70jAonuDY+CP+sd9Jrx0l21waQRFX9mMp13wYQ2fKJxjWd8achr63r
ADwNc5DtNOXpfWZP52UJplNthxR6BAY/0wqXHkIaJQv8u+pqZD4xQ+/orsm9R255NnK/2DWRSQMw
mG6mZf3p5Yv9kOOTi+XVDW7Vj80KiaUXTwFWX/RgShNiABWnFLynmZS7TkD5bPqKgmyfuocqkfZ2
sp1xT4Ye7HKIFcNQHP3e8Gj/D+WuDmdVJUUxaHVp3PUNwB5AmtVJSA9BDdBJSJu5Cz4UXIn97CEg
B6rs4uRNe0DW7rKuqb/rZtNBrXu9tamaH5PRAMhSVeeyX+zLGq63SeXmeygw98ZgNeyuWbflmh9X
dzUBdP1olrZl8kb+B+7v+2yz1TOoMdS25VyApDkXIeQ/a7QNLezfL4Ztfl0t/GeBr50a07F3ie88
+mG9XsL++4TrK/UloCho2nklETyrPc2goU+PdaIUK8EZX218Y4E8zKc2Wo1rKjJx6dZ3/QIZVeOq
12DU0QTtXGC21YIfe+B4AACD2xXw+glOc3iN0AdCYtJ5Ttswv5njGUngtdyFVunRmlpMdG3r24H8
51RP610sRHYqssKCOYJib1q0JfIVlbGtxxTHjNrzrslo3wOi8476KPVROALnCqSj3tEHAgNfVx3g
h5SWSrBY24g0dFtPjofb9Xi04yU5+0VBf6fNb4ooC7deytehUnOtTBPzuEKJv9I83DsWOF4JQvAa
lN/bAXid7cXnXHT+tVFBSGQhbhnMaJhDNvvqxn1/mrzgKCxKKjlxJ42W+Tv66we0Cnezbf92pizf
Z4ONMl3bd9c5sX61gNMP5VwP16SZkeYNyhgZmWWfz6N1Fm5FM4cq4XWyXbHNYtqGjMUPURx8z9Mx
hWRnAmeJIB2V/hYvBvTnnew6LV+9frmrJI9LElr3tkFqQcUE/KAhs9P8EFeIGgbpZeUAhjWuKAzh
AQLIaTxKC92sYemPZumTJbftKi8ektBUMhxEe2mibLPFuq9AOF0A2GfnrI7AHsNcoEZo5f2FtDCH
ZHIJGKmZeDKx0/uIgfKeJmgZW1ugJlakyV0KQpxghRIoyViKXw/NOGldNAI4lzBR6roHmWVU204i
kO+I5KQpXEj+UAHOx/cYg3MFiLvRoxaautMOePXvIvGf3HJ90tEFmlP1jj7ZcbJp58W9/DHGoB0D
2n0guYtXJK1Q9Z3RU1N8Bg/3bWAlaD9Hew2NLmb0+xIIVYuHAVWX/1zi+Krh2ZVd+FtBIE27DpEg
G9La5Bt34KMO+ig1YFqViNaovJ8TtJGai5VYd5bbAjIhXl+HkPaXfNRxUrcwfUxxeUwy4FZFFHbo
TXxE80gDyK1XrV/V9Kkx5JBfQPV3jP38Ctwrs29rRPW3lPnrpKDBJrBzwvQOZdXyVeFhFfrcd0Cg
Q2yilTjvJJSAFBJkVK+1rppP8bJj1ieU9tlTMwHNQadfRkSXPSREJ6cP17TbvEUrgLriZhj4nh7o
c94COjOGltSKLZoks8aNuXnV2P4RRbVUpAds58Gp5+iDDdPj2qfjuSpxgkud5LYrpvpgyoPmbGmA
MA5t5bYzyUVHcPZ7gRKfAlK+O00MpkRS5ywd8tt2XoNN6qPb0cN8zWrFQQ3t02y0d50ZPsbeSq/S
Rq1CcUN8xHBA7iJy+L62Bc8qLajBeMyVhbrvwx3ollcMU9pNb7Z7e2nvW7SAq8WHaII4rUqghUIb
D1J8AS3xZSqlcxglKK5edOdCV9MUHzA0zl3U3ZvKSaGMFygRPtXV+iLDZrcWzkOhCpqNYtcgqhlu
zDa8TslA0OLceDa4KTL9UcJ84W86UatE0AhJFLrfmdnmhzaiioYKlBM5OQ0ZWFRx9GdMsCfUd8Sa
ONQiCSM3md0gAE5TVRdb5oj8RIzFs8B3BQPiH1DTzjH9FXjF+bQzswkmEQctz+UAXMWdiZ6qmLgI
r84dug4rFN3yVRrGQRbGs/6C2IsA9DA+ONXcbzJPPirSjsv4wGjbPqvYU9cPIvyD+tZDrJj4HHG0
h5zWNSQZYt+Sok2WkdYnRn2TdkazDSbxDf2yu9bob1MBCjrqQDrLLnw04xRQLf1bH190NF8aiDMZ
vsQ+jkscmjl4j5OHl1k8P5sWeGgbaTDawVwePAttcAj8o0X1eWsu4jfFLfD8kyKBlbW6Qv6fYAyR
nfbT8KZXVNRUUZHwzuDQXPp0OkU02EUokttgjH8b8W0N55xq9ZPpRO8IgOfgJvNjDX1nN4uamHxC
QLriWCPcnOkeiX7rjvWXgn4row9UF4RdUyP+aVWcQxWlMmHvka96Xaf29VQv4YtZlu+WDVlAPbe9
lXz18XMY++ZPHuVnSxVASiq/8HrNc750v0cqp446RvSOHxsx4AYRol5fGyHIoYrso1zr6LJ2zbl0
bOBiGA2QaJwmg0cnjFxvZxg4PaGCu82G1j16CWhdZ87edUUEN9RdbER4HlII3KGnvtObjQQTttF6
CPLgLZjDO2pQexUvJeOwN8cgUlgrzoBi+9Xxa+W5MCQHJI/kes1Vwv4xlsVc6KnOXkM0D4M4+YOx
YEs1uoFJjTBdJLAQn5GPTsjkAYmDL5TwJha6oc5EUO0cm3ogwVGcO4l3x3ZsxUGRVlQ+rlISbyG9
JibjS/IEA4DystQLqYLi12fOG749EAYVw0PnR03CrB0nDeSZnkd+DB81cUozMCx1U7WL8VTZQJOg
U+sCnK5b2ypqFhJSSj/BvkFQAVxpDOWXwK9UdWZEH/Otw4OKuFt6GmYLmn2OUae6FTU/x4TniJsn
JX8xAqVVWYdrB9sUNU7z3PkecS+R/WgZLtznr354N6z9ESUnnMTAnpxTaQHG8gO6OGlxSZekYmp5
Glyfi+FdMzc+W67tbR0p8AD2ffIxgP+QdI27cfW/9U0VbTGtosfTo/0inV+LGmVzctCp79BMQ2uG
SYUZM/cbHiKkaOZDkwBpNVNf7F1nZ/dcRc2INdOFmagK99Bp5wJzK6si0S8nsj19CG7GiDtF7Yub
mPDTebiN2f0i54rZlREpK0kWWxfWvqBAa0qCg3xy960SslwsABiwLrCWrc5OY4pNvUAkgqxx0QTR
KT653kBq1O+gehrVF93g1EmuPcLbc8TNYOT02am+d2X94vTGIa7XOznxoGrWbSToV3rtPBycn0M4
P4aGnHe9C0EtnSv3nJnYH+b+7xoaxKEvxQ2KvHTJBYX8ZjHREsR7pU6oPZg2TN/opGU6lsFYbm0X
AXgPSalphFiiKj5e7ML5k0F1Q236IkK4BzNDaLdM73VugP8U+CajQ7AtivssBSUUEDXVimKoOcua
eZKs7ZkR7TF02xfdclsW5rqgX17W0LrJzPXrWK7ZBig8hbEwVyiFateG2YtmvOmSc5wMPzHX+DKD
255q8di3M1qb1V7k/uMUjbdd7R0Dlb8OlCpAjcHZUroOUWzU+1KxvFS72W8hy3Lwuo1rmOg1TEac
bZI6p+ST1gDO2w2Mg/Bj5sua7l4OdI/pZh4UA1E/XbmzHNxWXoPKBrqUP7kxP6XO2nM4gKGL+k2h
wru2Z3jWj1ypOjK6qaEaRcP4E/Wkmgq42R6RCy1ccveem8vJ7lPP/F0NPJeGkRxGn5EzLFE7UJXj
QIB1NTFx1VNykMc/jawGqsxZ/mhJWx3qnWLrK07UsBo3keEpC1JGZXUNgVrQq88oOnc08zt0KwdB
b0KKRxpNzCwqRqpNRqYhgC4H/vo8zyW2AdTsDdP4M7rjD/TCv1IOo+GQx9kuOaU+j0dDAUPfDUaX
Nnv9XOgagkGDhZYPO6Q+ieeg+KZiZkCb+U53LnQDq/feUFV/0FyiEGozetRodK4YjsxBvFBIRI9p
NoA0RMmhIh6m9six4s8EEb7wtrQa2X1OCaotULQwkwj2AM8HhURkDFQ5Y15vYnVDNgO5s4qlBwc9
BXLQs9FV92gS8oww8FoFg68kZkpjA8QDaG8CofmEBwmNDiCfULmLexWPObj/4haxV3xBtCFU7UtF
Whahpz7LWeI+T8SdwUzBR1O8rCex+hlHadKXlAazGP4fRDtWNFwXN35Xvb40AZ+ytnfNmB31vjzV
1V0bOqlZ1z6S+L9XBoWm2RCXgCu/1cRi5fCmRn3KdtgvpUddA5pBneh68xxbAE7pSaiuC/gzf2sS
7dHBbQ4Z3MN26teDamECNaPnFXBZyu4eevMPSXK7tuET1AcaF9QyQNTbt3mR/NDPUGtZ00HMHYQV
UaNVu+yDHoaJ0qhRlDh/xtWmCOJ7TaQNFAFfsXmF8bugSAGLKTzCLSHMUE9mMBavFI7MlTxYjxQD
DW1rmfc5gdKc2epkfNctjrVElKDxH5bkafjjYeq8mV3mnkjcwct5rUipNyGlC/QZaC9Vxbsjqte0
nO7TEKFFM7Z0/9sVh9YBe6z5k0bApGo3zJwo098sSkygFHl1aOajCx+gdskb1M26pMT2vapOqbCF
Hlm6w5ztoFmFKp5LlRSCU0J/VQxEDRvxnPJQuBkl45amNvAp2JrGyRE1Yq+Ov6/SiLJxxl2rHiza
Phdvdr9ir9YA/FimgwvZGe8T7Djrdw0YAGJPz7Tqd5MT97vXrjMsEOUldiQDAUrsv8KFOalTxkj3
wwyXg0pnUsWtdWV5nyBlt1XNbzXqZc2wB+1fkRzFzmaai9+qBjkNxJCawc388T1GSwclB+7rIIca
bML1UXF6Q+l3gCe6Rt558oN0q39CMmLaGFb4D9WJDy78QXcwKnVvzkH0qHUtcmjWzJGgf/v4VKMJ
kDfmsM09+xXXVZriPFcpRhzgbpDSNmictagX8T7aAqQhjQ1fNZaGDxgYTosL25wUAucXq/2GbGpL
xkvyN3BZQjw65sHbjAZEYm4LHazAhLqvKpwBAsx3OKPq2xKnIyNTjA5pmx816dJFgZza0sbz8puK
CjJi2MVBl/lNElNrV3Xl7wG9ZxU5rTkhGrHtochSWMUV9w5tle+mRRkGl3NwJVit2utzO0DAFRQ6
8LHge2zXQr9jveoxQypeepYBaMrhT+LY5Fwj/A8oi+85XBI9mukftHgim3kQpM4BtVwLhaXOJ8Wr
53XZEm3kUCrIduNyp5QvKBPR3lEMh7Lr/5g0PAxkTLb2yEBSvgMdpbgbifNghdRTyMBcRbj1+nEH
lgy7DaS9QGOMv/wsw8WmfNVjYp6lfN2QHXQ/xDdh/ReClhIhmA4zzSQAyu/9CmooEGg1Zy4ex0FQ
RRd6mtupNfydqoFryYIg9Q7kUXdaqsBSpPhkocpbe5ClSmJI/fwkjoDAoUy1yqJ09t2KtQDToyvo
hzbxejdPebSVaQeKTzwtrWyAcT/pYoKuYyCyh7n5aD9ocYyuWEDb5hK0J3ygMWcYDcKEHNoRlwS/
ZifhzlmZbLBAiw/ycXWZuvMcZlYZDNA13hcXAaTcgHraet5DQgd8Uxnrae65B6qKid0MR+tQ56dB
ybyUor41BhcNEn95C6Y/mqUetTnwkpBzPlCrCUhSvSa9SWDqBgg1b6wVXlc42e1WAQN6MiLK8M22
GHmI6ogyZMI45GCGtY1SjEjLS2KhWJ9UO9V9NwXVx1FNdVPzvWdIVpWVsqYeYzWnlsxIhID+AA+/
6wS6X+WD4wzfx2l2tzbXJ8+L9Kg1liLaJQZd22lwdvM0oyXaAr6dSDCEn//Jm/q8FCYhoL9uXKGg
vqpQD7rsZUnLNzthiKA7N26n1WSsA7JlC8AZBiSdtN27DUCuqfBxcDAXIHXu11IhPoppvGs7e6Vf
k965ARisbgUHVyrwVBMTvHs8lRRn9yNTS7z47gYfrRTnDGntTAxkNeSi9wNiHC++8QlStm3IeByt
fwSBLdgcWC+VwHnko+u6lj/KFjaG16EC1An2N2NkyRMKsCv39xo8lPhg6ZaY9FRiCYrZV/Fj9hyN
YpDW+Jb1GBGnHLLoXh2bhqwHJHerZnLVE9PKO6lPA6T12KmBUanhmntdQOFSt0Qlz1pcJc3bW6Me
H9S82YJBp3A/XFGogkauUviM7hCyo+SJcfGrHp71EKrHsyp7TX2SAqcBS+k+F2F6jFLqA/44t5u5
624FvdcDaf6rkXh7q2y+Ju2fMRjempa+epBxzQqbkC0FVbedBQRMJ7+RrgInMdBoqRCC8WaDmh/1
11eV3VVxeArSaTMC1HEqpInN+NiuN/aYKHkASb0G/PLBbcKrYURHBON/alGO0mCEK1VpGg7BplOg
jzgKHsOeCAwB8rMRMJyr6pdAFEBjOqY1uUxB+gPEIcW9GRVMPtPQ6tnCJzyGo0hPWhhKI72mduPE
zAMaOKCaf7kPiDaI8z9AnoiMImUc0eZ/tLAQJrO0l2pnxwz8PGTun0wWT0rASE2bOBZA0qi730Et
bwFR/tbtOtB+x0U2z2tAHITqDlZ/VCXSATCawgyNPWhLSWc3UQ9f19ePUDTPugFsCTp2FGg2bhje
owX4JQLut4eUwVAbg3nvoweVPs0z4T3eieBTFd1sFErBiuiwVBC/wcWzIQ/t7VoZf3Rx2PYVnXge
KU8NWzokAFk9rrslQcJXHVr2JAcgiGJwMvTnIBWhmgr4batvUhqj49Yb/W2JpbZqxH8bEtCz6uxz
c4ProQFZ9s0NZcIbhVWCvXDSsZ/O3WrjLi2j/RrQ0yz81IMzIuB/dQAfAWY7CDQB0U2Ps5sf+8x/
tmyGZNCmPxMFqU0slImlTYuUOMTpgm8BOe0lHZvnHuufHe2dbej3d2DNAMIrKTGVpc1KEgm+n7tx
0xeFlB7LAukAg+KnKq/X8lFimPYBZO2V0phuow6D/dvDF2E3eL8Lb4ZRqOQkVGajqqMpM2Al0WNw
ZgEtkZSt4G2h6LMKCuICDcnG4MsymLc4DAEVcMjPXK+9oNbJMFqJN/VAZCXQNBtejYqiNQAul0Ra
Yk1f2i9ZR0JRqh+aqAigH74YJ78rq300Y8EUWPKr1u/KV6brNDiAmw/IAG20+2i37n2g4Rh8JzzL
kXGoFojTNi2rbYP9tGX7j6o6vtbid2V0b0rRSuWMND6e4LSc2qK9V5oiderdrBQ9KCITM84u3dPw
AdnSH7AI4WEykjPcMa7cl6v5qLUPC3X4oXEzm4a5b3M4xFKp0aEkUh4jB5iuvFLEfNNVFmtm5Ejk
SiLaPdXU+SGepsAAU2enTuGy5g2HrCwbmLHqOnJooACCIdVyiup7YequuoZQqsRTP7mrUtdTOZiu
PVGjuDhEL4Vb/nJU/VSd5aBZb8smuIiGdt3q/yqnFpoMEF2zfF+UWpxwf9vpjD579ooye35IaG+S
FtMM8LkPuRoGRSZ6Nq0gPuSaui2+AzUTOm089Ta+zEwEFYmtiqzUadYRsSqn6/x6RkOfJjJdD/Xf
C+pwoMUJmXUG2COvAPM4vy5qoFAzOJyjvEd5b5gzQBJNhigbrmEweBkKjb1Xkg+TNbzCS37xJAOv
0fkE3OjUcCZWFWoHqnyP1uUXf4avplCe6wDiumuDb3omGUH5IHdkEsrT388aIhFu0RcfwcJyLS9u
FGvzz3G4zavhRY01eu73ovXOAXi0ByfqLgclxTYAx8E/NX2P0MHYeGZ6tRq0DdOq+dHXD4vjPWoF
KRX0+s76WlQhRhQkjNXkpJs1jp/7O1MmL43h/G6+ugesrbxd13BBVVShJxsjgA26LAcgkUgcE6qq
hoJ9JxFL2LjjeM6q6QxN6gsQ/e8Sn9YN7PrHavqWlHSSoUQ8trbt0EjMGLryVx3fGhiQbctok0rv
qe7a6aMaZ1kUAzzsMVM7dj5QkP9f0fjx/+Ik7OBR8RcGbodX8f9wEr77M779fvsfHsIfH/lHzxgr
4P9jOsCufMsVrm+GCIL/4yGM+8R/FIyVbbAJai5ENheoFvLGnwrGKCKbns/WwLXxmMKm4//BOtjy
3H9pGJs+SGDh27Y2eEA78l8QxaR357HqGui8MEOysfP2okMMKA4VCigZ0OYzgJqj3Qq/6g3nxgwJ
scRDu3Fi1rC7p0iZIYxePB98op2qtzv0KSAkACuEbrxSyUPSoLY70ntrfrOS8ZBEwOzQm7LI18g5
Tbw1RjKIYrCqQw2xtiujBfF+gobQqu4jSRnTCi7olsvbEd4yw5DY0Q1ZEMlJoSeZ60WipXrqsv7B
GWbUkjz3MXBimuJorB3QBCBynkZsP+3xbNJ0uVgNDWFrmOX3Pu4ePcL/rjDrZyecDvTE7sIgkpQu
pw5dggnyKnXFS+C2XxIBSWHxumKPKeUvYYRKNJzqezoJfGtt91KYQ3lvBCWsCBDIoT0E14H6KvFF
8ZU2OWlXCevJNp8HoRod2MR4BToTcfNS1/Ketsbt2uBjNY1YTNnVdAkS9BtS0Nj7mXpwPr14UToA
qsUiq10pikI6/Qa/GVFF9Qk/BgYS+OG6tYMq3QlvCAnv8FMWODijt0hNrsvo56DU4a1pc+zrUu6d
A4oCR4to4oACPye7eR8G69LVVCSSnrglTqvD6lTRIXR/w5pNtzKIaOw7wBqgnt2lFHGs67rAKJnM
voQb9gV4xACBEWNGN5zehZxeZq9sT0YU7+MM7lBIQpkOs0DFK0UnLkMdN60KeV5RW/EQw994oAG2
gsr8xkM5MAE+wfw3hIBkqdhj4VjJfG/3AVo9Q4nElKBZg6RZsstWXHdGw7pvuglX3aXL9kEX3voF
lS1D5MzdsRLhHi/RPXIw6S1MHHQyODf1mhmPfbRrCuqDKzBnOAMjz0GwDMe4rijmC5tSfoPXdKQE
DcUDkR/W1bKGITW8e+Doblur/lkR0x+lWY0HKrK472Ixgc2c+Ry7EvXWgOoEhLPrikrkuZmWemPE
7mYcR+fOkVTwy7i7Ok67q1HyfM6b4JAiMpJ2Xn6d4XcXInSuGRPctorcFdJvtRALxk+hCmzC1uG2
7cH1wabAdHiWR4qk5T6yZtoAXMUpHcIj4gPddjTyeee3TnEyneLsTx5dPtkF9xw1WvkUHuOp8PbL
GBPa5tUzspDyJqjraiudR6dIhhf0vR6KuHoyaWLvakDZJ6YuEK3zdR6n+NpZRnNekk4cpjQKtos1
rVDQ046mSWe8GU56a6n2LeAwuW8sxpAgGk9IFZxz1zHvuhSjDvBJ4kAt5NkWZY01KpTVpqYJBLrI
OxZo5kDAC24S16apynAFL6l0un0cr8aLWVi3SHgNf9qhqW8Etbo1qMdDnhUenk9RcpUm5wDdinoH
qaxG4Cwwj0lUv9heE13jNp330yzjrSfzFnfQHg8PsuzdaszFlyjM5ckXaXROG8yTHaRToNvCsIo7
bMW8HmK6JyVorbEekDxO7F3UVQJ86oyNFq46x24kRc9KukUiir73vZs9DiWSLW3gb0c7dRWEPbjU
JrZ9sVzv+Z394nAm7GVBVdcG1ZGBdS88/2NRZBgpeNFZCmjJFZccgCDgp6nvv4TO/EemlEPyOHWR
c+ux9F1GQHzzzvP65tKa/utiNDDEYwyNyFjAzUSgVqzQ2FnKZVUv4MICHUokjezP13qtcvyRkDjA
ivXjfWQ1Os4Xr/X7ny8//lNvFF3InvRbf63qt2YP2Ug5W/d6F/pf9PZ/7XFwchSjcvspeLMD1L0G
GPqXEJweEsANeL6PVaNmVb/Wa/qf9OLzM8BPM+JM9Y+BTPn451ufn/ncpj+t3xAFcSesL8XGLqBA
6Y3/+xEY+rj0P3x8nd7LX6sfH9Pf8rHqhNmVx704fh78X7v+PLD/9bd+/Oe/fqf+zNxFCKKKDgaQ
Okmf+9FfLbvxYfGAkf37qz5+4OdP/9eu//3v//51+mv+OtLPj3988q/d6+MQsezXv46wacBse7Ko
0RE0ONP683rh+q2khKQu3l8Hod/6/G1NCDWz8LojQ+BL7IHU/XyPprVPuXrclD3lZj8HUsqXRN4t
/gMWcIcYNfwkHQ7tTE3JsOqLWFCYy5qCRG+uEHNU4AjUX/7zVt/ZAE8j42PT53a95qkP6z18fupj
LzLu2Ndfe4wSVHYayqBzm7dXhI8yLAMoDQQNsCC1arRL+8/rJYWdjYQjesOfG9E1G895/fzxEf2G
/hz2kNZhNifkm9OQccAAphGXYU1tfVkZ+qHWFUF4bXMoRQvNhIte69yguWAZLdGaKrKdXV5yOu5p
qKjU6nnXj2ijhwLoQMAIbJ7IGjbsynSVc82IgSv0flBFk+MfIf8wklPTqJbXAlEa/LQFqm+rWqAQ
/M/CHxCB+99efv6f/hhXA+nFsULGXgwwupvrLKU4KxW11Jx/wuHtDl0nwdCHFPa3rjO9RKX/UOPT
vkt9CU9eyQFqZcFe6c7pl+0M1MfvqxPOexic+ZcAeunFDA0fs2mEeqJ5GJAYiqeLXki1FtQ53P2y
HAEw1DEnBg3BUCBoqNUE9cumXxF9CGoEXvzkqhdTnQNoXJjNa3AhNViKoMJfCx0QQrdg5yoZQb0Q
K+7eUyROnxJ+s1YHTI33xsKnEVmfuqax76RHf0abCULFdXFWG5LqjBoJ8Ae/iIxTAQrE8FY8HECP
IGFuUMId/DrfjSuhY4/44q5VmGQNRzZiAJHlhK1F4tgtVs82DJ1JCQiM7YvV+LcdEQnTGectw4zN
cpdz0iQUpKhZwXFtEfMCMxKdTUjpC2jV0MBv0XKp504Uz62A0M9jJM9im4Vam3zSZMepT1T2Yd9Q
Sd0UiAbuK/KWSxkPNjMWHpR6LaQrcyQnuNVKjfoacGfDS4NtRPMBWTd0uDj/Qi2mPrDObfHtQyNS
jM1FGCM09Ah3ILOVWHCpY6CBWV9oyFG/ndSqfl2sFaEBYZ5WVbTVFfGwqC6VCM26TVMn3vbMsZew
nNH1+c8ChHKwbJ3SvZuMyjoISBSceXV/e/iJrDCdlvEEfnDr/kfaUt+A+lb817alHwABzzHiCWo0
DCkMEzMeJFEg6L0RirKtftJfr32a3nDqUB2qUjW4+Eob8+PnqB9Kte2f0x42UwaubIp2+nbSP0/f
cB9akB/XQd1oQXR2E2GeTY9Gi/7Beu1zobf1mIXup8D5oWUbwcFyStRvhrgf5BT60HLUG9HbRI6p
l/g0qLtH30J67XOhz4F+yVxJuIpjp1YR/dTzjBV2//MlXZiXKY4pwiwmXefJW1HTYuT6WHXcGZX0
wIO1ncKOtDuDG1rf1Wrxr5e1dA+oX0RHcI8dg9n09wLNQ8IdtS22g/bIbXEJJuhBMCXsP7254Mfo
RP1FLxLEIlHs5XrJFsaS61bHWA7vTZq7e6lUQPX5G9X9o9f0ts+XfVFdpN1BRfJc/zh4/mHMK26j
FTLAMgHt9wff3sxN1uwy+mSAPjxLHrF/POsf5PJIewjX7iZzpCknSQKBUEKYt43F5snq5ottuIfM
7XajaWO1JdydPQof8JlrUwq2lTCRWVxnJwMukj1OU5/uY9kUKHdis6IPdshpT28jNaDjJ3rSv+Lj
KTDMHV4fDa0pSYu+BXMNahnVjwWHFHUj9E6ZH5BwfdSqnx9XOvhv/U/9UrROdnEfKsAb2y6Kzd2s
ciO3eJut2rmEisgl1MIgGYTfldOJkN2l17NaiDYzmtL0aMKLT2h9Ss3kMCbDd9RwgYx1RbxrCwe3
+THpqCdb3k06oFO3JlN27d1qOFLb+9rmRoeNgDB4zguEQz0EuJd2wNPVNEHSBIwgtCeqvVzt/JSY
6clqJIYjNu7t1QRbVQ0WvctQ5kYmHQz92opqDwIYU20IK+BSVfSLMUNtt2FA2IwmLtO+mlUxUyJT
HYzvTpZSLBjvCtRG9kKG94gf8yx13ePkHx3SXvhvau9uzeaCjhhOU3zvhBbItjVvykrsYtFhFUTr
0up7Ih0fNL2E5tipeV5OaN8mVm3QgLFuGss0KWOrbfrdFXE5oPv9YzIw1qxr/BRFRXTI+ri+Svfn
6hrLxZaxdQUTJVJ2hyLLdEnR3fUMaaNCD/Z5KNAuMPMVW1x1YFWQyeOQ2zd1WH/pqAvssXwjCn9P
JDtN2vGHJWPgM1O/j+LJPoyBn2zmEGSDGin1ojKMmB4gggFIyV8CxXuS5kMQQeNVKPK+vxRqodeG
BUJDFFr9BV9b/yzGLyKYs32WJAPMULBZVYeR8cc/8PSec/9NjN1w6LMJyASGI2OfBiczktPHb4PA
jkw71pBUxdWgqxZjWbGgyLIrBoaZZX2ul+477PCVZHu1tit0EtUt/t4nfrFf8qjaOiJdbrMeax6k
sYE7Mjvos1MuSmjYxdWaKm8dgja0ygvJZnnRa0GQClph/9kYqneUfV5pmMlRbwdBVn38s36pF/rf
AKf892f1a73XHJ3kY2NxAdU+//o/vWrSXQP650PJV5/V28psOmOblG8r71duligxIje3m+oelbrF
NXbSyx5gBqy34Wrl35YuWk/Z9C3rQmPv2BUdT6FKaMZyAAIvNzEiZN4S/oyn8rtGdq0Kdz/Mo79p
VmhWyMX529lvnuOhOiIHjUFr4e67ZMD3vYqB7aH3vYu7+TqVRfcrmhH3mJrwVVP06oWaUgSaeOvK
YULSj5qkYeYzvuqr8W21k19Wdpwx/nqVDtCSPp6iLyKJu1vQCda2ytPlTXTpzTrX/hMyWzBO43Y4
WKM3vubGVb8/OcW0962puIxRFz201vBEc2J+cxOZQE4GiNXGjYTGM1S65PKW2PW3yo7Mm7iogYfJ
1Dv3CLbsVT3mjTY3dKX8DaBncRhQFT9nsaieumS903vlrHGrp557G6b19MWjLrzRb/SB8QKDtXyY
ms6+eG6U78sFuS4Tp6B7tGc26RyuL601i0NVecMJ8Mv6fWqSs/4RSz/BzZKpc9PI1ron++GBIF6/
D3wk2aTypY5AyX2lmQcDcEYKTx/tSk1hDf38B/LP61Egl3y0iiH54UUUHNVJGBbUaxI0Kq4APYOv
Xh6A/tdnJ076Dew95x4ij3VTOQttRXUCFhgb4+zZ35cq68HQ1+Ehl//F3pnsRs5s2/lVDM95wCCD
nQFPsu9TqV6aECqpin0fbJ/eH7MO4HN8L67huSfCL/1UFpVJBnfsvda3VP+Roba4/2ZYuPFaNaZ5
aFDXPrXd8Hn/uZ4yfs0Cf7gaY2aeJ1v1jPk4BxEWFzfVK4juYbFvhjrbCM0Gptj//YABc8h1BFh/
3/V6+xwl0+P9BfvSgtBiuUxgyQK5FChF/n6Alpu/GDp5KRAH0zVxE8lBWPHw9wPUGQqGRv852S58
asP0d2g/rJfJmBWAnM2E6ozRKpcYhjAfZzGX3f0Pl5X+TTfaeJT6GB1DlyD2++nngvLScIrXqEB8
jfdwM1al3IfQAG5xQIOVbOL8O2/lQcah8Ta4U7VhoxwcgrgebsEsEr0f0ULvsWwtftcQu27kWFeH
kgXp1szwSQaGxXeEv8q3ovG9ZQi3Ds1qolSjOyoIhvVMLrT762RjuxlkGn5QbaHCDEz3IKBzP4zK
pbU5v46FWDiGfPiRWjOi0SEqezDz8KGug2geTRbfQVaQk0fCXeM5KNThpB7ZGIgrbeJsef9XiFDH
7j2qT5SsfNy+wYPexYmt+2H99zVsB3+3stzPqXK81VCK+JQX9KHTEHHQ/V9pO9gm09R8uY0F7jqV
OIfGSL9YPgk4939lYA3wYvcrLdxhBTvXPDXMIi9OUyOhnU8UMrfNIPJ0P0CHs7JyVB2dMXt5Zx4R
xGvMRxG2Usaj86trbRyRttOc0XlPXIIipoXfpN+Y++fjWhLuVwNsx7Mp++Kczpk8kAbFL/qaf8+n
0t1li8L54mu1f4oi1a7gDEIf0473VxATArycRxuK2Fo/tXNQkj+lxlcn3+4HNOMw4rqq5EWJsTwh
c7RXKlD6pWj5eHDvLWnd1z+U5LQie6U/OkFY8mybml025UBpXA05i7CrnyZFSmy38qsyM22ZRrxG
xfV5zDnHdRdH2qumgse/r+aFT6VbWK9IV7U106zk6OBxuHAxkWwbuv6Xy4d1PzQxFWRGhvqPFrSx
XZH4KfS/wnosbAYa90Ny5s85zdkv6fTxqkyq+mII2R8TRsJrg5ijN52R/v1Q7p7nVq/VK62VZIPG
yztUkxte+wKjeaXnzS8zjBfEQ9Y/Jpvaha1s7SbG0dhRPGnbyTbjJyegJU22U/2TcVUiWdM+Y41w
toDBfRNcQmcAMRq4wzrKuL3kJC/3twdR3Gun19Ersstqgx9WHIwor69DowGOl+VcGb3dj5xaX6K6
E+I2IB3APQmKV3X4Rtuqfeqdqvj7fkN1XRfSG2GxwkTvWmWdez0IT0OrMyPznfB9apPz/W/xSu9d
71rzxQm1bjPlrjrAStavwtH6ZUTb5lt05/sbVLGTw8E/1beu6ZN9FHYEDCaB9RTN+vP7Ib5NNhjj
qk9fZ612DQ80mIGZC1YZTu+oUe8iE8f7oXTqvlBk85zM+uLo+Gm2FdpQ7G2UvjfQvIQjQn7/buEX
GV6tfSStCTpYFQ2ALRFeLIjzK4pI9SsD+9pm1jegHh6KmFiuoEiNQ1nJcOMXXftW9+P5/lohIEgt
DuJn5gvkhwwwa7GyaVy2LWqd+TU6sI7D6It3CPjderLD4RhPeXDNmkKni8j53L/cv20DT7u4OhcT
kd7d+v5r8+/fjzCDv6HP/382/n+bjQsx423+i7Tf6DuMgq/836bjf3/pn9Nx1/iHFAYh4NKzLdfQ
Tcbe/5yOe/o/pO4CuwPDZ+vseiHt/DPuV7r/EK4HlM2GZ8J8non4f2vQiYX/879L8Q/bs3RScKWA
WOQ61v/TsHz+R/41zdZwTWGa0kQIyeUi9Tsc6l/gTxWPVVWljThqvnhisF2c/amzDoVpoTH3fg1i
qA8QLcKVkyp9XRgzVagawyMV8eX+Hf1R95Cl3m2EI3eDCP5eMe473r+zsFwxIw8pVMrgW4JFA/1x
KzRNnkICs5eTKGGA5350MHqbKMgwOwaJbdFhKFD9ZS10QisTO7PKq8dh6D5If7Ux4nWPDRbsq1Hn
5ovPiHShDXpD48gd9kWfXXmvHxpFQE7u2NHGtn0ckJ5eh4u6zXwoy0R9h0ZzlYayCYbYZkYQ3ITV
dqtxzBHGwNZno9+HXzjydxkTwI0ZdvpqHET+hNo2xFvpYsqcHVgq9H1smKa8TXobMQOzHzrf0J6y
2PoyyQm+DZ2sj5GlcdLVt10E/ZOTyX47AblibFYsCoJtPslTKpcguGfWqNUtZEbipjSgHhihhnSe
oKQx1runLCiJg3K9k0vdukjDJAN2jsiAjw93KZCrizuSSSD8BtG3iMOTK7vrrFytgc/uBcM8np0Y
5aAf/h5Fi/usb7wnd8Kpb0DM6ZBELpok1q+F4duru80n6pJkHURNd+KB82TjvtkaMkPJZIv8mhcQ
qgBlnAY17ii5iTRqhkM+a85bC9xVweEX/PadFtQPEf6WSWgR4bS4Ow34UUv+ur3uBvYDC65/DK3g
5vZ6cs4cHt4+ZiIM0tvRNtSFCLNhrZmkjWm9Zd28lNazxaQwVNpnOk5UVcqrjoQu0jOoXoNMFUdB
uQQzqiTO1OuXloNjZewS9zjQEl0ag2PsOzdodq4hyF0wkiXwLvHQeEO/hAYLMoGpw2I0rwAw+r9r
6ffwP4LfxX9CWxPm/3nDSe4znj5givA4gNH6d9qay/Yt9eupPva2AzbGL2y8x90JsE6xQEh9bvQ2
3Ftm9KQIg9jjyP+QEPVXIU5FOl5oNP9lwfpPzsdARvgfzkjqQjiSng9aClaCfz8jLUrNUmuL4OgF
Yb9PkwzkplVSKpX9Y5tkcq93ROc1FUl3bmt/ZkLXbn5pHWvwd5Vn1m/44uylX4m1SjP3ATwgzeTM
Dz572Z9suibI4foPh88NL2ccPHvfpWeNK4kn7HjP8YJNgQoUzOQWIp+/jhtrgWZWW3YzeqYoQvQO
oIsLbC+q5RcDm9wommFk84Low3pptcjVUQYrq52uzkjURJvtynF0yG8CvZaXV5FKG1CHGa11QVp1
XAfDRep7RabnL62bMCj5mrO1iYCp5RQ/By0RjyJ0KA1gzrp6pzBhCHMvhX1ONBGcbUHTwJhl3KQ9
qHNW50/GqCGGD8ZHt2ZGgNQtMWJ5Iin0YNOZfJhqn6m8CEFp9wRUeN1KxaXxzJO9IDxYIvWDq9k/
DqUR70KSC2F1gWKV4bAXmoMqoP+TkXK3Bdf7ImqbmzvCzArqtVs1XniBL89t7OjFMQjiE94Ob21m
H1mmgnXU59Zapp5aqUx8eW4DqiWf7G3Stm8ObNEVZVyyj/uK1EUv3WO5DUhVVQFamRAQaDNB6M6O
IIA13DsFPKnE7G454O7GyPecEhOOsajXbkLAT9wAm6/64TRM2N4xkkfk2lbtLnZQ/4juB18pOOG4
0JZArZZCBHJtZM6IHsmBeBcXxw7gkus0zTFM3FXTWXjLLSZKrao/UJTp6AHQTqaBbW9l2NJxVxN5
nBoO9rLlReP5HqktbTfpCDkbf3wDpMUuYIxBbUstWqjRK46V9LLV0BgMvKFVpNSg7MKxhMpQyqMx
jc/8TdfJ8Z+kTQxNLKPujJ0ZpDSxkfTExOXu5pwFtI7n6jsVKhgkniSh5U6/NV67aiRykrsDf7/v
bJwaqXit4qVReIp0F31XuKZ3snznBtY52cS9SQ80JSS88j33BCLgCiJXWyj3pbK4BlJvjPEm+F+W
hwI78AKsnSLcInKaR75PWqvN6iWnOstZh5p5ySNkgdBWBeDQwtt6Q1eucnMOZGjhzQyyWhcl4mol
hkcXz5Gj8QTwG208jwEgbDnke21mmw2l9WQOQl5RmZdiMveNaXxrlUFE1QTlN4nILZXOKxLhbKGZ
OYh0Ga2ruChOY70qQdwgWx8eUknU00i4ahnX2so3dG/tkyGLHNdcdjZJKTyKCf6McQQ6RIDSoelM
wOblplCCrXuTtWRKR/lWohAd8RoCa2CDlOWY56GBrKqhtp7ogBPeojU0ftIbNUmzzoUuVyjuAzic
g7d2m+Il6MZfBCLUO2kGD3TwqP0rhM1RPT4OUT7HzKWfnjZDsOeVB9D5Z6hD+yA4xlhaVv3a5d5L
g9uJUOYp2w45zvd+fh+K2jrqsTbg8QKpl06AeYmOa99rrwObLx6UTpgKMkHYDy0pF4NJjCli+DWt
pF3b69GpCGE3hCm5FDgCv/HLk8T6nU0G+xI24S3aV2mJP32UcS02+OKb8IeIKhju882Y+/5DaNc7
QkIixmezLTgKl/c1rkww1dUwJRaNQzds6NRxVBFT0wplrUDzLvsaKkof7/CB2HTvtrWuPsusqFa1
S4b6NEOl4YFtkzHW6DLgzIrnO9eQ42Ekv2TNuC1Y+H2+sbJHy0fVw/4O/eRgXVSfO1jJODgzI+xf
9K0cpz6UbDB3dePUaJzaC6iX8gb3chnIqT6VI3ajCoLSmgeHjXdP/UYl1Vyyli6l0zJngSHi18J9
8PSAbp47AmAOEAzKHrdDZ7ankQ4D54YxKDMPdmV/4upk9gyb5NEetaMsx+aYBpSwRRTulYfW0skA
YmNHw4hue8/MT+1dXmYbM52cU1XACYoMIDRavMqD3DiDzpCLZgq1VR9qIflu8T5zJ53eaW9txtb5
0/fcfyHEjpV0I/3Y5eZvXDzxDgwg7iiBGcv2Amdj9RxBVeIjmiZBjQhuQAht8JN4Sc6UBgAwHOkP
Mg7jQ222NwCE6pizmFzq1DKOEbbvhVYy3mD3sE/lQM9VJzm7Ud4a+3S50Xo6fPkFPly8R7eHbxUy
e2r4cw4xwGgp5Qai5Jc2tRjcbZMUqckJHpzAO9NRoiBL7eaEy7AfZ31laVzzcCAuBMTaagQtiv6U
cTjiSebt2VisC1Feej2szi5EJ4yq/VersFlWipuwm3H1cAVG4mkVjEDhbdyOEa3FO7bUCYTfNL5q
CBUJeUBIJOOVCQlb07gZpVZZe+Q9DKbiCpwG0vWTFve3O6j9/l2faGg4nBJLygSXQ/GIfUqNcGeB
/NtV1swUJ5CxmzMlucZgtHas5YJEqrg1/FsAwUjXt6br+m+gFYEJEpu8UYN+pfvQE+oMLnuyaKcR
87juxpnOM7It6WY9D4kwL2P9WfqeWjP28bbRvNS2Af59e4Kp4HEr7UU7vpvZFJ4MtID4psSmbwxm
SHHDzKpqecTX4RwA/aiU+xv6dXFMDE08Nx3sCI+qKaWkpW6pf0QMiMZ1xKU0xTOnE+9oc/8e8Mk+
dLa1NxP0Ne1gZ1swhS8ExtnbSKrZFuKrbV8RIdPNH3vUY76b+uE16VuUn3Q3o36Ng8u7qErbF2N1
lWbyJ9LNcheG41bnWpWaXt8wll/wC/EwmMR3MDOsE8bEZoj0iJuMm3DFiQ5IK3lzxzjepE6uPfLo
kvZIUletP+gsuzs5NSnMKxxzdUhwEBjMD1jg9RFf0G0Kq/yxrIEvuUMr10UG9TAtCSiyvOEx0o1m
LWIWCzPFk5loTIjdoN4YXmC+NI5BfCe6W69QD9lAd7+zIayHaLeP9y9trv8UcczhWsgGjGntMVTQ
orvsGLeoZkdeYWlM3b5VAAxRUPmsw/wlu6EarC3AQkzhtgXd8r6BrCNnesQvHEUWqSp4NfZlRIYT
iMl2FVENrvTcB4AFqn/th9mwCycfDJ9rBLvOV9e0BoFSomNcOeVsoCmxVGejrXZTlv72fdsDfN71
HJp0iJ5DuY8coF8D3CwvasuP+1WZBcH40JG5C2fg6pVV+RBWWGCawSo3hjX8CtkhQT9EpA52wtj0
HpV3KcdyUzrVm8HubkZ1QBlrrBLYWiGWXW7LL86M01NYpQJq+hXGtGwbd6OxHNIxRCbdI/Ri6ccK
m6+DtgT9ZyT7wutttqElSo7e57llFsciN8mmy0tyV8NivtKnnadlv3xEsZeYaxT7wKUmRklPKjQ1
lOZNZz+aWoSgWUuPgeZ9D62hH0hN+C2j4hdbXIn+qXJ2eD6IenDddVyCpx0QV6/6pLc3Hnayzx7t
fgomdBkwnOAhx63Mz+1trcCs2X4r8JtpYHIQjq8DY292nTh1rfFLjFQ5gfSW5oidqy3hhMKnIk4u
8swVw0QCPEI5R0hQW1ko51YFzA0c3EZKoqJ78yXeH9ljn0IG5p+sz9nke+lz8WjSiNAYgeNGzYON
Xrj71CqKV6uIhqWfE04y1Y55HYZPQ6Vr81Yo292NcK62xWBcoKwhSdHQDiNJGEVWbaKa8oNnhXn4
xtOlX8jHgnjkVfYqt1nbjXbaR9iDSd8MPqrMBWiljCflkgOOcgg7be+cTN6sNRt8A7YdCuggzusF
QG6xbaT8w6cSHaoyEatsdqUF9V5OoifhMUej1eBisMLs1lbxqz8PbYxOAeK057vAs6d51D+uvKz6
5YPHO1ktLuxGOkeRxONF7To87ue0R6cBfwJpUq01REgY54LowyMn9uUTl3uzfCMDZUKaWmZY+lmn
5iYMldo6kA8KRRkOoDpcWxW3t5lF8pUq94l83c4x6v2QMz0I+uTkEmnJgddRmEQoWsmI/q9Fiwel
o4xoM4V5zKgqL9n/p0Ti1eWxt0B5Zd5wtCppnQUd+b/VHONMZxnGwTn1HX1j2ewccH2ohaJ2X2c6
ijTiNLyTnuB6j11xvH8h86/Gxnr1Q6GTJGRM65bYStcp9B1BqPYWtugPA7SeWS0Fo0FtNVih9tjn
bXHsEVpvwbyi2y7nxhfOK2oFmjde7ZB7il5GK8buWBfSJco+KVinENxFQxz9Vd1VIlv5ZH4fPKmI
/ClIJwndoiK7lQvLZBIVRXr8SH8yv1ptxg6NhYBgOQKUDH62cob2y/Tj5IF7JSECIcQg0rJ5LI1k
4wRGea2S3j/55LwYi04M1KKAc4+U+skxd3nY1QgglkKf/EOdQrjvDYDdlOjxN0AUicM4zx5pgIqd
GFuBwUELAF8uoypzNjL3P/xWkcQXzndWTu6abMkpbS22EZ1TDUvJ8O+5R7BPpdtuIWP5iBKrfcEl
uUzBAa+rMhqvIpsQyqd+RLYhbM6E3kOAs/SRgK9xifHZxLxfkwLkiSPek+zaz00vbTAv3YATjTyS
YBu1QfQcALo/5Ipz0ZDXPLNKT6exCH5IYYmcJ71ynKewIvJUE7m9D7HMkCKgjC2P8fhWkO0UgW09
6kXKTqVmbRzjFW3d6rOYTLwgloUrzu6KrRZlxkPr+k8dO/aNaXnARcNWI7KjwC6QuPv7Hw0yYlME
oNLG2jibZOmd79eKEoKMu+zWUws/lGU6MQqnCVkibDhOtDJW0jd+fLsjMEa4KZjU7jr565Fkb1C+
NEumBC17PNSLCA4p9bLDUEqi3EdAQ/Dhy+TU06mmG3CuNfvRd6jSKiaqstB0rH2ePFWMC3/HUwgf
r2dZwlyoaO4ZPHhrTCs1pReBdZFzLCyE96O3by0vOGOxBQySJSfHiIdl4sJ1YPYBS8pVxHQF/Eki
Al7tFXxSjds85xQUOwBfatfUSAWcRi3hHffnjOnTUhpVdNGaqVmmZN6eTR21mN5gMc6nPpOLKAJj
2fmPjOXcUyJlvUtZ0Hna6nBuJ/E7z7zyiPYfBWLENilFp7r1QSHksQfVdVA+bdcxXJAQ7BzvX2Rh
qO3U90+orZ0jU3WYo9nQ7u4FCMjjwxTURAgj8z+YAmrANIl9AZSVACA9XaHpY71AQprFAhZz/7v0
8sfBQQZNfDGgh+IrMJuC6qEM1gZPKGK4XKApwa6h6YFz0nT3mkXvR48HIoOnLtpIk2AnP760TdK8
eiTP1aV+Rr/nveTZ2bDDDidVHFyyXIizpUUbHZzQjkeGQaYtK2iVNO4DnKOYete9tY43IcCckhN6
YvzekXms6vJah8xGh6p5N0ucxS5TNOIWQWwNgdzD9j5Iq3j2kbvdN5JFk7FvbLN35dLQaRo2t1pW
7FypciI5+PObWQKErv0raqbfRejWG6950/C8Trbt7E28M4jhSHVkzAwKZJiWcWxP26mABTMiwCAF
6gBs31vzIZPaPHT7kqTLU6F1N2L9ojMq//cQNx+Vp/dlzVu8LF0CPxDPQ95ZvMegvelq1La/Aos0
HVAkWz09hZi9uqwM+k0+F202k2kk7eyWUc2GhaYB+4I5hVI6OMoI0pRjGRXyGqIKEK6zA2Q63FIp
v8Q1UTYCUZddmDqMTyhzTZk3dGiIfL9//pRu48rXIGjasnzTOpVvXWNiK5R28UbYNXWz+Uo0qrqO
WXrp6IKePPKhMNAbpyllvIDdWK4R6pvnMXex+PWEF3q5ZFNBI7NOyJRsRFOeYFAsE56V13Bc9wku
ft5HEHC1Pjw0OTe6Vpdbv7bVCjv5n96wqzMOw0XTutgG6XRuu0ALVqHeW4dsyNfSzeIdvSQYYD0L
YU36GiUBdNs6r1eahdSLpBwsPj6NyjIyn+2e7cxQkhIda6BhgpbYyMDFW2iEW7YJPUgyZu9WEte7
aOTkcIq1TKgPjZ/zLgR0Mal0ogOIY7Ii+s58dxN9uoBxfkR+VdPPC16tELhCChlhYWp09xQirZ1s
/J8k7oi6o1lU6lm9g4btLz2rGgizpM1FIm8KACV2eO7atJfIN8z+OLmoSBoONDQ3/cYGb/m3mUI4
0jtjj8dySJi/dmmHkmACpV2jPLfz+JC92iHdcLA4/cKsKa2kXfyYdXRgDt9tWpPdBWo+52BVClQP
agRv0tkNOLm+CwM/psQSDyNJLis7A4pPNbNNZ42XY9O2sSX9Hfrv7TqrCFMAEpuvNfsz6UFpM/8F
5GQ4+Q28yCYorQOVl9zAiu4AW2b98t4KivHPrUFpQ4L5ClXXf3rKesZ7Cl6CQVTs4x7s8psO9QAm
MFpr2LZsM0X54Rq9pJWZ92SPimjVdWCjIuNZlcLbB1JFzPcbon978l65Tt8RBWoRXdB7597kunZk
VV1MFT02Nhttb8oeCsU21ysMgtoj33sFZ3mpk4m9g1+ygNa9dmwLjCf3jkRrsoY7MdWWG08AFVJi
HHrmXxjP46ixdw5OU+RuAx3vqZwWuuNFu06aPmnFFH4sX/S47PAJQCyMrorAzgDzKZTSNnxqRrAi
fQ9L1RIlAM/5ixU551QP1PZetITGcIOPqm281AmOBpeOEsRs0DVS2SYQTcx5u9UxLqP13BMowH3Y
yd7iW80zspM3f8lt7dUuCJxXdUhGkdcjUam8DWmv1U4pcUsEZM3G/ONqyiSNrfs0g9qlmyHZPVXO
tO4V0S1pEzhH2qQPfi/zwwCv/dQYxGmMZXCYYvtT14JqWxRlTPdg8G9NH73x/P9VVMp7wpEP0k9V
zgqtb7FLJvjMdG3SZxsEsaZiZHZxPrePPGNbMjddlCYnWjud+RZO6jshcHVBVYTsI7bRPdbZsB2S
toedmi8AJEF2VQKbsmlna1mPFVSCInue9OxQGW62V9pMKR5a5r8+I1YYQtYLJdCuQ3S87rsOpkiq
++e4renPGBEJUMTPt547PeO6XRAzz9jAczpI5Y77oOLssyYzNHR147mSP42r2ysncPSHKa5O6KDT
TWVE2SYhuWcpe7pg5qRebAsvr1mXNDtEbx6FUbzoLpezZ05MNFuQDcEwvadQKNam9W4WCdruuC8Z
12bgc3piTrORAsXrsm3GMPCgk1Uf09c0DX1lF4pxJFPa0+TJh8DmrQavPLz1lf/HTya2g3TdTm5H
sBhL6XteGo9BTO8myUvwsj0PFj4ibRuVUfMAu4gSxTpxd4gzuqN25fsKlEVOVTtFMBlSEIYBpKDH
IfBApnR6sIFDBs1vwC4Zx+G7psZg63RVsBJpSp5oY2oH5CTEkc+rpKeoMG3MNpvBr8qPsk3do+dP
RJrM/5dnJnNRfUkbMz/ZGj6ZguHjskRocpQz6d0cr23GJi1ui21ljQ9+S55QoIXGuUN7Gttj/8B9
GG251ZeMxfSldK32xQ+/4N8qABu+3PsuTRP2RPWKEVZ5ltZIn9qjlm+JNlg4fhO/WcXPGAYxs7aC
JjhAZtaIKjwGbVjx7M+w3MJEKbTKvbF9ownLCHCqx3ZtZ5M857bCx+zHJMjGWIykozsrZJCnEcIY
I5uRhWuKKUiqurn2WWaedPEH1PPfsXYSU+F7Sfvsq6h+cvs33TYe7DZitMkyAgXQ/e5SRfc7AuQd
1qZ6GmyA2DRzHrRx+unbXD0G5poGvreyZEWwMFpIdkXxn4GFalVX5hdG+Gc7sD0wG16yQSGHj2r0
NKhfwYj4cTCvsok2as7/i+LgGlvtk8TBH7P5WHct7EaPy9y2tR8/aOQq1ASOspatRGWxJ9eas2Jv
y3vZoPvc6brtHIaG2yfUxZH9DTxWjWzKAlCti/R+S/p37Xc3fKEKCQBRQWOX/QhdBMwelvMoBZQB
ecA5ikHUmJ9KozRn+O4uh3jkpo86xgdamtETb/GlbYooLT9xyxPuwYx8I8mNKy1vYffVSc8S/xyG
tne+/xdZYqcE0Mde2Wi+VmZqdjv0He994L5A6MQ3bc70pCoMGO3z5f5f9y8a2vdDZ2i7fKiDS5Bn
IRC28KcyzQRoUFqFl9Lv903RjQhU5p+188/6Bo4T1mMQdmYTQ0e1xRp4LNT3mTJ1uX/RDZAtLXqc
vz/zJ9yDtWJC4sghvuiBG18o/ad9EGQPyZDHl//98/t/Yd2yqQlq+FrORo802ilt6cYHyy5OUJPZ
oRXVbx7kLLGVM841ZLJU5ESs4m7QN7y+swy6FokgDeFV5RP+W7SJfvA8+WmM0PuEIC4JJ8YOCe0c
W5EXK2Oq6rXwKH6BGE9rzcXbSKZk/5TQmjwRP7ESuvdo21MAmyyKdwYrgq/o99GLf8h4Z5cai2Dj
phds0+7S9O3Pnp0X6XLRS6GXf/I+ejX7cMfO/0A/WTGUGNk8V7RyMGlvazOi/V7LoxgYrWQm8dGF
OjhFxni6/8nzD9vuvvBLApipxa6vtoao52Dvt1RYjNVQFdeBffJGmsXs7aja7JbQoTx4bJijJhYE
vMAjB32ic7YA9dY4HkBWG52G5nWL0AqXRaJ/5YPXLMLPVvxymBexk5KHoh8IZqhgGosuyIBqJBBv
oD/KziYdrcXbYsTonb0YmeTQ7aQshqusxZwv+TGJ9DAiv11MIkNS4Tq3FBMDj+L6guZuw7a17fxF
rdNbk37GOBqAvu+XIcUqnejQam8+LXEsDj4Qh7S9aLshHcI30yoddCvUBzFFo6YkfTyVnoC0AidQ
4iMH3aWPecOyW5Gski5pHVsLt+E19XTeFTa7RBvBEhW/0s4Ck2+ZBS5GcKCaby9jZ815WCtTJCSQ
jw+D94skw4wM43AupAGlesIGPOIltG02TK2ohzOYTEZLjA/zPDY55g+2uBfqvDm1x3rySmcVTdEP
3G/bme+LWg9JJ8ViJ0vne4oqSdrCbNp2+8e0TC44EG7MjivyfuFY4jqoNnbtHw3T4S4I2JxJd1wi
vxnXVWU9u4yJPEfR4glFj2rW+u0lP0nrMDVtIAtHjZkTzFBGpFvYuywwx5Xp51tI3mo59k2x1lt1
4OinvqsaUieqoxGTXNDkTc2+Sz6FBgh9eCH6uoTpxjMawp9VvxlFsh2sPiItqPptOTqBlMbGSIB6
9yrZs8LTjA83Rp7zCRBMss6m6tGoyVvOJmvjkrK7NTXn5jk9E4XAKen/zoBKEvnYZ/6IwXxoa7qP
xFquUICrtW4phFfRbwfgJ377dsWwkrTJIV61XhOslE92pe/UW8PKrw0NHhMnK1P6zN2oRP9kKPnB
+xqVV3PQuMBtLqoC/MdaVwzoW23N1JpnTEEbpWwgIuLmYHHn8/GRRKChhWVFxN4+VM2OPSfq1mDm
W5Q07YkFI1iFGCOtSDf9GD809rwnTSyxhA7oreig8cAxij5ZmE39ZBuUzU23yWOp1l1UMDeUzQqL
R7GaEFxDbVrVfVAzoIePVg48KgKnOmHyTsC1xCSr0GzCPpZVtlihqVtHyJvWsUtcnJbc8DfIpW+l
03LSvLUTMdYZW02yEEJzR2qbA8MxL4xDYbwLDNa9TdZx7+m/VIrLgxAVXF2QaaDskwtb/owxLrCs
pGk/EckOHeql8IxdmtFLqUUdEBcZP7UCck+9ge37nQUp05XxC2XTV8KKtnDILIJuP+zTprY3va9/
ViMtHzoYkGLN17YnIdp5zlqhUCJvfMMddo6jzkXGqNa3acTJEVIJVG9rrjdlb6l9ZHdAYCnidbdP
tuRR10helr0KXd6e5on8ZCiOOUpKcukOFsaVla3bG9kkezZ2b3Gc/IKqUywsFuO8BhAU9eFWd73n
cTiCMf4wWIlWinHUxh3ko067PnRpLkuXnW+UvBMxEkLBIDa1CF5b7rrYM8CnJQOFejF9Zl72v9g7
k+W4kW3L/kvN8QyAox3UJPqOwWAjqpnApEwJfecOwAF8fS2Equ7NpO5L2ZuXySwsSGWKwQjA/fg5
e6/93R9UQyTBORqCY9zIzyVm9M0sBkYN86WWC2MksWlGSKKZ8SDsBmO4WYpUhcyI0geTz6KMsm5T
ALjk8FFf6Jf+iTrgS1wP+uh1wY9hDr9HLhtuWxhAuvCA/LM8bVG6/l2f6vi+4I8V+qRRh0Hwd3Fa
W5cCyFgDaTaH3T0FHxuv6dZoRsmE1FDAbAH3DQgvps0+wpU3kp9jYFsY+k2PyWfr5CDXiOBJ9jHV
0W9e3DvQlB3w4lwXXa+HyNd3wnfJqU6ECSZhlnDKVCCOeAuxpocp6OjE2dKip59fhA+hICuCjhaJ
byRvEL60JtZz3hgWdZmeI44opXUBMWfu7en5Ny/wXVrl/QUScerRt7JZCs130r4hqb1ehXF0cjjm
waySVBNVssvn1Ni3vHBIf3pckciCyG8xq5EhJGyysP/5ZfyiMeZt8k3T4nO0RBA67z5Dy+lJoUN6
eEJNw5Biztc1OWR16X6pPYrOYvkwmwQxCfa738gbl3/6L9GQvAEBTEw+mUCYuPDfo8DaGF8O6mDv
JJaRtGJcmKVpsHU1hLu7PS8GqYdCBhD1P//O9vLZv/vJlsv6yZVregvz7O8XrhXUsDeK0mUEleIS
NM1Tpw0SspR16OJ0P2EQkpYaX6s5+FH7syR94zbdq70SrP6SA1uOBZjacKD/Vo1Q3uf+XGRyeHDd
+mvpUcSjdfidPHVhv71/2cIMzABPrsMl816eOpW0fEIq45PoJf0VYz7pRUFQM3TY5MIZbmLxgEp5
QKDnzKIljnsuLghwJQrQAQig4uxMWnycM3M3ug7RtZoOuS2fmq7pzr3ZEM6Mfs8Xxp65MSLy+c9S
B/1eq4yBA6OJVYng4tLYCVo5H8NkqzLUE5m9ZzQNUNe2Xv/5k/r16gxcjwNZYPq+zZDx3QdVVxjW
eKe9U0/feKW4gVemaLft0H9SgkoQXlUBBjv7KL3c3P3zz/51deNn+5YbciZx7V+SS4vI1qjflXey
TKjx86h2iDT7beNHG1Bd+jfr1a/LFZm1oRW4rheGLFvv7kOvgw+AWhJTvG1813WDG7Nc3bv7uVX+
GJvo+z//dvayvLy7B9wQyBWeOpL26An8/R7I27Kl81G7pzyKfBKGsjUl8d5STgUVd2l2LCOCFM75
Ojaem0ZWyLwEu20d0ARcxqOt9J2jiJvnu2i0bMKMZHZOVUAejNqFRsmCNXex+xgrwsUNOrm/+Q1+
XUADD8CgzxvmCJ69e8uqdIgmoNbOYiD0YSPRvs+UvFl9EJ9GPxwPlmV8EgzCvJCXi6AKG2M50mNb
5Ig6QCHSVHsVEZRXOFPIOMN7IL7ozU6b+HWuPkRuO/8EWf63AvP/cDmHkA8ti7ed/f79ex7aOgXu
7NonWg00+F2mHW4ABhUF4BHDPpj7xehAKzwuzfM/v1vWf1jzuJJ9T9CAhgX5fj/0ad7ys0v7dM9M
a6t5WlkByp1B5mdLMM2P5DA9WF0Azz3rmHUtmlpCHcYVGr/hN1e7tVxd764+DDJOYDnQJT1XLK/2
L9aWwUwrkYSedSJCgPVqUQ/Ni+bnxvWX7OfmA6dybjjqQ8M36t/c2e9Didl5Qlw6LoI6n4HNr8sK
s64ADJF5akzzMz1BoP2JmD65wb4UxfOcMoIWLojTkhw9/P9Yw6jzGZIk3hc/tQ9RYVjfpOUf5r52
HwdxonO/Ti3ZbOSMmiH2smGXMrh8HB3rNi9xVE3knOKwt8750A4n151XvT2Y+86tvFWXMHJr0NRe
4zQGUTur1ZKKvitbEmXU5IXbtC7CDbbr50F0h74NqzNDiWXw504k4ESsYIQdoZq1pjgh5MJG+qUo
00NpsZdZ1ZfMjJ/tOVC7LGRQqK3oEHdr/OjWBqzDeIkz29vrEapv3BgXSwzTl1GLg5GhSjLK/Fka
FG4UtRc16Jm5WMiwU3GiynoTFn0wBOQSFS9dnN96lViczirrN5fLf9iwQxMjlB2y7XGAuC9mf7lc
qpTT42RE7inWTnCec3eP0uBblqjgaejMMynYZ5lPaAYyi4OMcrtVlVWv/UhYhjlLhss0WeMWXbHd
F/vQ0vQJ0DIyLGnksW/dD6CK4G70s/2bF+7+eseHps8qS3kcBiK4X4l/eeFxMSBboQY83WWiLhqT
2Zh+wHNyv5Wl/BLAtSBKx3/I5znC+lQwk676WxfCNOX0YL0ioSmpv1izUvMSFVibQ0+gHpTjmmGn
OOZxTV8xe4uZVm0Hpnx7yHpYjhpmDYqxlhV+Etik05VllM4ZiKBYe8jUT9bY3O6VVce5/0LEReWw
MIajvS3slB4ys+WzU4qnkeTiDcQDGSF63oxFyqSQJfPQ0sHDPxnujC+BaDCllECo79lHM9W94B1+
LKOxXEncYIe6Q+fl2vrzb5a0X+06ockezSpiCW7ihWj710XEbBU2bCzBpyI4hDR7rsrv2i1yNvxF
YSFWcVdONOIYCea1A46oxRU/Jogi8rCJ9zL/zepu/bKleoJ337GwELG2Oe9fT5sqBpdymk98vPro
KyQVvr8da1NeU4dOQvcE/K1e+w26x9FsdsmMUr3yGbylCf7VPsW5/Zu3aFlH/7bO8pICrINA0kN2
y/cFVDDbaLJpHp7sJBXITMGE0q+ABI2qNbFoz9jI63wPFiz9/omw225dmoN9FmDP1r95Lb/U+8tr
QWtsgSSmeHXfrfkl7pxGEUBxgmeLLxB3wlF17T5lDLjSPR9aZNtIX5l7bjrPsDZ+z2szdPMY50W1
mtryxlwfAGXXOxuwoDgskCie53H+8psX+uvu5FFQLIcSzE0cEN4fzQqRpLBAfH0ypI1BXWJHKmPz
gjoW+jxjxwMNWM0So6LHKAoPRrhva27tEPf2xUifxUyyigbIkMRSHuWA6VzKoLwUk35IdiNC3+em
Hcs1y921CztCem2vPDOxxHCkm63dswzXuWo2k5PL7VyHn6OKOJkZ+Wc9iWhnmF2Jzqqpwk1SIQh3
M4fm4iKsTtqo3IGfQlnoqb1Aqe8o3z26AFuJtiz9bWe3BCNhFjq7QMFslGk7pw/8fa+KRUXmV6Ds
WVZ6qtTdXMP17bN5euSeruhKQtyZ3Qh5I1Tx2nEriAuMhe8PTTd1O/Jznf39AFIz0EP9KrrLjFsS
d0jlPc4klG6Gbdn79gdropzP8vhDaTefC8URN06LLYAl64iD84c00YMMYiY3qJIPceJ2gG/78PG+
iGY0Dc9mMLyASPps1jPeCGOrUVpdUst4VjbB1DEhvaXvxA9x85GBf4bnYOEzyelwP0mnkfwxwuPB
GgSwqmEngO1MYJdVpOxxZXRQjjv+pub49eJ3LU76+I1DVwDjWE4bf9kI0gqHDGoudUpzqFq5XN9r
6EaTHy8EWCkGCHr6n9/9rsVtD/ubIYUv3tebXWza3TCS2xnkOeyq2nko+iE8k0BVELbgpZs5EPuu
S+nSoMoqMfP81Cu4vRdc/vmmst8dcBzKdD+w2Qkxg7nmL/dUhfXDamFlM5o2XlufNENuIrZgl4Yt
st899g3n6CXRA9F102bxa8w+V6Jb++Fblhu7RGpGZYF+SNPqG4UIjWPbgGdvrkejpHaCdbWZkyfB
+I8s9rRfz7UE8Ky29Tjav1vpA+uXX4c1Xnie4HexSTVwl73pL5+nUzCpdBBtn5KxTTfBghycS9c8
lSqjr33/Gssi0dnLQ14Va9VM6VEToHjKOpzQq/vTIELytCqCsthNwngbx3w+3R9Sqngk7iOFp3Q3
92+5Rk3zkNYF6QfdfLKJ6GhbcsQFQjiGIK0gNwkDxWM/HWU7M0zJPHFK3cwoISaM/3pqokwh5Yup
B0mYpywJpq3rqR9lOBmntJ5H9nfVk1imIndN2DgJ7NGAbKkQ5cFx80NmNMy1Myc6Fci1I8B3czkG
1apbnk6YhRhInKrl4f4sVCkHSrMyecSdTLEqzKfK7TDLyOylixzc0lEbHziLFofRc/Z2YCKzGZOX
tmfTYhVDMde+lrC+XXI6V4ysYAAlH5Iydvd+i52NWQJ6ccNLV7ZMXu/OzJ/2K/SCWO7ifu2O+IH6
ibFMUzjtzUi/Wh34YFG219khNg3YyrgT2LRWsOHjQxnlBSio/Ggz3HjOrMF6rZJ+o9CywNjLGRUU
DFityZHnEE8QCSJ8OZVBcPFLsaH3HO0ax9rdy7NJNzcnAyLWxHlAKl2XHDqMYvdXyQz8oWL2fuxh
J65NH35yl9sEtedcDRxfmMwjEYKnaXQXQ9T9JUP8xOGiQXJvO/NadvSaumq4RVFrvmaxGUIPn5Dc
hNELnv91vmRfmEYr2JdUY2wSyFqo/ZyHuIqLxzZDMFvnKLA87XnHu12HbcsAyM3oypAAl4uuwt4+
YZfHrQX0lCblWCWIV4VR7RPYiqtYcZwO3bjeKfUH3tlDJ7T1qp1crEi4M/CA0pKfapdUsspa1E7u
xc1RnsX4KPYdItc9zi0LRBPnp7BVzB4j7xXBGMgf1DX7usQPmcPg6ILUYP4Tv9EjesRqRRuKgNeg
SKyjXTqHmMM+GnXyPolxPU2pJg18lVet9akq3TenKj8FBDltkj5ZQMqld7R7uTMG3yXkz8LKF0MX
MbH4NwmuPjnYHxHOUjtXIJu0JIRXJVvND816Od54mavOwx7/s0Np5sgOA/lct6jUMZI9342p0yLL
Hdvw1UbfxRCG7q1L6Xepxv6xtmaIcEZWgZ5DXjUU6UeUsC3EVi6ju7s4QmF7cwYmTEbqpX/I5KsZ
z94+VFax1wn6vsks7HWVJTW2Vo7ruAy4Xmf7aUYZ86rRiK/ytEgQJ/Fl0fYPGHksVlvTQzdCd8Hv
NaKWRIy3VFL1iyFTuzINsoOC4xe6RnUQ8B+ZF2NeHDH8baHvEUofReIZvQA/fpYvRH/6G9OFGWyQ
i+QsGWAZO+86yBl51kdn8poXyAzxupFtz/DEKdZiZsJaFYv+COvtpuPON7GcIiAoDk4Mg87RBOEq
Z4oR25pIIGVyoVmSHJ2MVUiZ3BAEFBk7KXK16YAhbAYGWA+eDcw+8KmfdMCG7zOhJmkKhR7OgrPe
T/n3JkcqiravuZhpuihTMJwUCCsvYfXESaW70OottjQgw3XrZ2IX1I6/Low6PgaDosr04vaVunZd
B5XzRMWEZSVUD1XXW9dQGBmeiGeMO8QhyZ41Rqm5AOYX0lBxRn3m909OXmWvUzMYb5lbTTcUVAlX
wLwatN/uyLoObkasrMeGm6nlOLuOEWOeCGLAlmJTdA2tccmIcIxihmS9+aluRnpylX7NbQjvGjP9
pmviRwTEwUue/8HGwIQVatGpKzn1cJJsYxvbJmJeZ99hshiiASHULRwt9Upb3tqZ7STWhAAVp7GI
z+V4mvLUx1rSfS2mSu5TGKXruMnhUSJLOsMoe1bm6PKWfk36+BjikznlISK4CfH7LmWsTXyiFa8I
Kig/lPmHXgnSKO34nKImPwyADJkyZmeQYAHxSMDNk6pB1+g7lJUNS8qzkce7BkSUb9XhY92Z/m6U
JmztPHtyKlp9XcONXzeVszFMPGk9CvNjWlbmMZ7KD2z5LFRoVHm3TRp9oeoxJKFvW1MTh1iQyPAq
GAbv454Y05i8u2WamjWoiJxAnRs8uOmK+AKjbbibTfcaZuJHHnubidSPFboAXNLu6G5TVFNVzLwb
4Wx9nkrK5TbaeJXzJWrBnkJDsHdd4FI3F/kjqns+hqwxwRa6DhNgjfPL2McFRgHcYvOVkSSNNnMO
NxZu4l2CbXmLK4YMqLnFKxFa+VmaD3ZviivHFrRq8GketRQ4+ZG1ok2yxTagZ78fO7mpfTu4IKCD
mejWCYmPpQkPlre+K0gnbfPx6IoWz/nyTzMUTtfWQmtBuhNwc4wvmlVo67OEBqxBL60dZ2sRw0Qy
WJVc4b60LJWlr6rbPNXVXg8w8GbpYTgZciw+UU+OZGRaW97JbOv6Ll7KSS2WkfQCIxdV3jxmX83w
zcuvTtr7nz14G8ptC/xa4F2zUQ8vqNTWd+1vnaeMWRL3a+l7qAoJ7ziGRkfGt+E8lJUzbeUgbxwp
CaBqD8EQzkfL3DiUUhyMxj+Rc+A+LNWT7xNVYNaWe3B6/1rk8dWmx/1oq+nz5DTRpoiLi63M8GDL
0lzPAqktedoZ8G1tQavT2z6dvQMU6IigdzOlF8epI3HStTfRZujUkHBq9o5l3lobck1e7mOZvhP5
0SNditddfREmCo5u8C5d1Z6dRWw9xuh2ivxSZ4482nnPODmKMVoPnYMwT48HwU8hQVCfvarep3Fi
XdzBO89B8WfbZeE1QhYkaPDsu1ne2hG2PEHipN1Hc39KrWiTzOeKUNYr+jIkxU5jHJk8A3kxZbjN
eTtSIA20giAITNlzHQbJg4t9guj04NJKbxPMAkp2pL/eneUd0ZdBWyYkRKpLGxAC64LBy8KuW9+H
IV0jjFU/kJvVWhZJyV22HVN6RDWN6C3zfDStpj7mWUOSfWk9NXRHsv4P0921iBEcGYXHFE3JKoma
HIEehnunwnrvNVjf9WJhxCGKT1gKBnXJN6TF46HpxA1Fa7WZMtkgAgByyyEPnTzW6LXVBvJCek2z
T233axoJ8eDOajEqZUfbLD5Fo3Z2zENJJi4xL/h4fVKz6s7S915CeL65kxmnaMnA8mpOoHmjXyqh
zHPvxOSXOtO6m2Asl0IdLGy/BHnWz/T2XsvJNs/FjF5FR/mxSIkBKbCtbidfJFfkJDs9Y28GUOJf
rL7DeKKH9ET/0dpiyigWzHvJgdmFO5e+sYzLk6Z59DizGQvkrUcRQOJTXX7tZzd8pHXipQgoUyaC
CCwZ+7Vq+EL3r3nynu6Akzj3x9u9DkU0vStCkVyo9wXLOJJuSMZgSrnzCYibiZv3YzSFPRfn7Gwc
p+uPiDzUJhbB8GSE+mjia34gplyhhHehDBH0tq8S/zEzHbk3ygLTzIzwDmYBQhWVfvOHfD6Ousex
GpbP0srZ0ErjxYydZp8JAmp8J0N84mrM4GSchGPbPBOwtBKW4S07Z3yIGn7WOOQfB6Fe2nJ88ywd
PdMtQg/V5PbjgMma9hCAmSlTiPlyYOkq59SCtwlr3jCfCdmcH5ewtZUstfFlEsUjTqTeM/wfEcg+
ibbqK+dhYyPt7gKcc521M13QLreOModnbDpcG8ViqsIBphqcR4RN6ovAH3rw2uAbdAAb59i57ZiS
zdG0JBaQluq4ITlHFnSnnyJgBZwA8SjjVMxFK6+d9AmOz4fWtbdJ2FRPqLFrqHnByCigfwpE6X/V
3GDhjC2oL1R1ihFHPjcEv0pWk2MaB9iPxz7DoB4tewZHrbFMTpnzyWsN6sFKIUluVGNtOiRrJ9W0
6TEpp1vczvXOcebok5egthm9lSZ68xYPZEW5mRJXf2ZXlki/pzSxb5FwHkN3xAOigVNOeKnDtAiJ
usLjiLzvoW+dM7lC8slVjXoaBhSRA2mhsPjRrC/XrUYTvtYShovqUf72vhifRy2ta9aL8I3dJ9y6
E3p4jD67qQFIMKCP3Ui/l5tQT0dieZIPnLDfAHY6Z6M0MViadrXnk/k4wuNmRsdqG2XmuiFR+EhC
dPy0IGUaiTh+ykcHQJMYX8oOaIHOYWwWGLtpGwYvRfA5ml0AKFb4osGv/OSKcFvLtZpTtvVlXNDb
2J642jAv1hFjRODgiXIIja5yuaJxhuaqGo+l2bFPSgdEzTCM4ACGbd1TDxStAHBR5PM+LDR0A7I0
L2w1E3wIGwFSU/2glRFumarYayXLfm3Y43Q0LVwR0eiKXYZI70HUYoeYJz+XDJuOnd9d7DFpTyND
lsCVN/45xL/ZhIQ5zwnYCpFqjCSO7eU0dfs6Ml8qZgDniYb0vb01q+SPamCGG+J8hY8ZZRcs1izN
tvfKCP5VV9NVGri6HCq4qVIZjkcXo6hKUKhLvJ7W3ihMte4WlpHK3Lc0xYPTqkJto8XVhFVfPTbt
oPbg0PFZWcGZhWTY468OdoQrKXK41Fe76wVIsmFmmoByh8jUZQ2rJuMDpFcrJmyt8yZzUwT2lWHZ
CN8VC8q0K4vCo7Qdt16kkbfHTcV5q1JXDWr8ZHXRqeyK+hy0pN92rbEv4hFHh8MUrBbMw+6IpA79
7BbZVkIyWrhOaUFdYeLsKlfJJ5FRSEaZ/DYl4USpjS4rSAcyiEu8nzZzFy8diw2AlO48xJ04lalL
w6x2+xPlcHqBPttEc/wwtoneYQIIV5JRCRJwMCceQ1Y34T2sUFGt6VtgNxv1sfeld0ij8RojuDyM
tv3Dl5P7UJrB5R5lqRw8Ke2U6UOCLHNjGuKLg+J463Gi4NA0zOuB9+/gyzcdsDTYgm291/r5DoKi
NjK58cOVBZntjplAam5doyldDW0iHwy3f21RLa5VJ8ttE5AqnLdpvx1iq3ighRzperxodzwFnCFO
DQiwHmXdFsVvDlXLk2c/sx8tHahnzudcnotBtkyvQ1CeYAo7j/hyzzWge0S3Tnyjf78ZsrDd+jF0
/c5HVkm6Acl5bdOvC9k+Wk0/fex3aMpXjRnLR4UQ3cG15g+zuvq9e46HhE8ePAQRpvUXLfkP79ZD
V8/VZuyrxxyr0MaKUV+2uCpWoHHf2l68DtiQsRlNwE6ctZ9FYMJgEK1Z+aHdJnjQCrt90PzMY6jd
N0DoX6hVVq0TFHtstZS5NDX2haww0BTZQ6vK1f2UKavpZ6O0aDxxrHxrpyxGr7PL3mUuXctwKK6t
nVDw9sVLJL5bwLiwh7cTZZV7MNva/giwForit3jEMwOENtomdoE/0uLYP9oi2GKztDaR6uIdzrZD
jDsmn4XaOgPsmCRMHnAO/un0FHI+jYGVZ7XuKupwBCGYxq1mv+aClphl9d6f89qrvhDmED/UpJbP
0M1fw8Ij29r7LICMP9ppcZSmX5yztnwmNo1hr3DgvkTjk4a0jgLLACabewGp701wTDv7rHrQ+UoL
9+tgpe7WmNyjl1fikbPohUu+9tR4ZE5lb4wUj/G9ggNVv7ZSphcpqmN+pRBBGxBGn1CdCL/gfjb9
H4lFPwpXJkbvHlmAnrhXFYrVxOf8WmuWnVCJT4prfZXEU3cU8zDirDKqbWhOW5aJlHQBfbYnRqCD
1V5/giAXARnwp3FDxqPA4EBXYsycYuO7dN6jiWtz6NEZVzV2lpxmZZm9hN5ir1QIB1H77oMW3jz6
t2ZNin1H5Rx5GGayB1xjehVHcwV6B4vQPI/ffQ8432xmIR3BMVm8gsuCrv5sslQeYIlgPR/mb8Ye
Lg+On/Cq7V6fPG3r9SiSYXPHd0EVgJ00ItuPbdLTtE2z9i6aZFCcnzyal6vcBehCCObe8SVdWI51
QdWovaMpu8OC4xRbkDeg560wlq+6gQRDkgVPQ5d/7TsvfaCUb1fSI0U2oG46JnX3pLtQHIXy2VIm
0hhpmtLJW75nyukCnTfeCJeowVgPn7Uju50mNYT4eo/ep++TMR1oDnrjYlHpNEKbRJmH+47fd5Ak
alLxJKetVuAL45rEhgrUbixK/clT9pEwumnwzSsmWtMdm2M1MjKbAA4BXVkDNx1vSDz9lS+ZlJpy
O/a2OEYssn3gKQIOzac5yK2rlgBCemng2Naae4eDaLAcdoou+iY11IRA9lzNLZCNwFWQfUNN7gfo
r/UcePtiGSZCJyZcgdcGEK7dMz8RxwZ70GqGmHGIZoxVVtR+4e8wv9j9tktT66J0e7X16B2NCQM4
vfRbeKof1xBbPLpFDd0pnC7HLDfVRlkEJNmeemkKWz0XMnOOpdPRSjTKm7ySjuhAr48vMqj/MIMi
2DaD0+4DxAk0KoJ+R8fXeiWspD9WTD1qWd+I2V4Dm8PNF7EhYDA/ImmentMCvEU+BYt+I33Inos2
cAlxKawNy8fN9yZwAUSlrO2MJXpOJu9CJTpMj/SQN0LC8MignT6hWWVI13rTyvW04m7Mp0eByw3j
MAlh+CDFkxGw2Dq2Cg4RkBmisnE0clZ2GUUsV24LFQarb78Hfgqgy61iBuHKWROdDqOh0QkB9ba/
y62efc0gfdQMU++znv4MEtxZpHZxxLTH4mrK8msUVl96l6bJVLyq0rY/2MOM2xT9I1iP5my7w5+c
+RMCBfGQCNS/j+xWG8ezq4sCVLITuLZXtLVhKsTOs3Td7czC+VKzGJGhdHIpmnbJ6Hxr2il9Q2/w
KbCaLZhf+d2l3xnnH4IqEJe+N5MHhwXZQlN2sXvGBwHtlgNh3N91WidYGwomV6QlvUXRZ05EryUd
o+c6zsUmTfJHIpZMJhnptJuTBIOpTvMDBf1Fk4m7MohqfpGNye3TTS4e77ZfRZF2Qd7Rk0q8WD3h
8XqzKYEeRHMx7NTcWxVg3NOU5ATIte1b7oKPb3PZfg4WK0Kkm/GxbWvzSVsVyP2yuU21+lH10Mhs
nRX7XBv+RyJ4FkLdbFzrCe9HrmdnZ3P0Oqg+zCigDHWNx1sPBane+0W0EX6GKJgW2xoCCWsVlPwc
Y1KbXyTq6VOUwmEnV/00Y5HBz4NM9oiSk0ZXWJirxK5edDZ+jGpj3CUgdC+Rpc9iaY14E3mxA57f
TVnL6YqObrraLGUbYyTUMuynD3kfOzeyyYxo5fDS2lZT7RYdQ+i+HV4SLJsHbzC5OZYvpybqX8zw
6HiF+VjUyb72a+tDnOitb5vlZ8l0ZV+AqdjJ2uo++G15pPDfDB5u9xWZMBGqLxNCDahI46vVTJ81
0JO3JMQGHoTQ6cuNW3T5pZyRkYWle/Q76FOc4gOvO9dJD3yYn40DJF8tI+kMvwP4ut7b7p/58/37
jWSqFf53/rBfb9Fa7uGFnN2rfQtei4/en3SD7WaliNslO62C5MLYaNNRQaSblDivjbsNWYWhA0wH
8MbyooPHVL+gYyf0jHw1VLN7Z7PdXrfXz1ecZauvwcpaR6txO27tnXtqj+ktvQ1vwSfxA+wNVS9x
7biSF6gqBzDWgOe22/Yuo49tXu6CbyPjqoN5LM7TTd/sV/VZIlrHZ4InimB3uaZxHRHMWm+Nbtfr
Pb183KsoQXCQmNdkKqe12ySvSd/sSFFrcUsxqOyboDkAQhz2UdY7WPFluM7EZBwDXV2x3RGq0Sef
dV2O3Kjelrm1+JZTCKwoZw3QoLl/iKv6QrSu/lo3wAD60agfJiR3t16bbzNBk0oPxUeeZPt5qGNq
zLT4SCd57UokCLmbtHjLHeejGDw6ZhnlZladBYaPihfx8lFuvRUem2l36/QGR+bplgOuil5u/hO+
yrbRHqmRpCTeH1qnIcsQ3OfPL/2ESKWYKDVGI5k8+VDbTlFLdNT9y/uzXHFp9GV5sRinnZh8XYzk
UtK53bVLYGC4JGjen737UjIdOczusMmWKKu69CF5JHHLo8W8bDcWwfP9b+bIc9epK+kQL3E9USYu
PgPC3f0vgeBXp3YJRltegda28ZfvN5VPEw4PTqUJ7Lk/xEvOWrQkAf37e/dnYG2WZZ89u8C1bC0/
U1Xs19EctfP6/tLdlFAlh5nuOrZIdQZ1d4rIYdpPXSHV2Wzsfl+Dd5tdYt/u/6Zawsruz959L2sB
OFmykOTXFh/mqk12krxkCCdJ2m3Y0CBCLZFnnHxINcPWWVTZvEfHaLP02AkOIQbVdkGG1L8f7t+L
fVnQ0qvPxj23dHlgHkvvNA2X+NbRI64xMZBICJNVf3BJ16MOIslv+UGa8f5P7eD/J/v/huwvhGnj
fPjvyf6v36vqu1LfUbx/r2g8T8c///f/+r//1/9D+0Pid/G1+LYFd+cnv//faH9EG0D1bUQdIuDx
X2h/4f2XF6DmJ6HJRKWGReRfaH/h/Bf6TZTmcIPdYNHU/U/Q/jbAz78L8xbKOPLm0MF545loQ9+J
1/1JCgN7UnVMLHLf5uX2v68B2hEd2FA8Y0QC0rtomEfgYFujEEJDsnzz/jf3B6OcGNN399zA5W/G
e2Tgv/6b+1/cv1fRmWdPLBhf+N3qfi+q5b4345gQyvvXP58GglEEPOp95UXeoXCi1f0W9JfF4/7s
/tAzcc5XfU9bBnnB430xsZQiHO7+VEd1OOM0ZGW6ry4000uI0qKxV7VryJ1Hp+GUaOPYOh416Bjn
yFryN7eo2lVbNgR1LS2a+Qx7eTuWsseA4RfDao5wA412ZW19DwX0TEp5qThRp2S2ZbiMdnkSf7XG
jubf2HyQFmezLvf/IPbDMT8DdEyupPyc3IQ2fE4T9JAgbV2XvaN2TVM8duZw006SbxHp1eSIR8sB
RNKxkqAfYjh1A3xaNCt7047Tg+tI2Edjeu7w0oa6j0BMJp8aKc7TGGPAJ9kBONf84MdFejZE/zQW
TB8cEH3OfoRLSfH1IU+GZFfSYOv16JCTQ0VWOoAPKG91N9Pnwo+bMugvK0AxVlk+TSrN18rn8ERA
CwfW8CWIrWGXzTZiJyv4VCFfxqgxbl3WeUQC4WWiFlpZZQCRYKqzbaqgZ9R9CPGUZunKYD7Xdfus
NucPRvKsu+xzAeygWrp6TqHopJgWvqLBIqy51xufuJssWbygATtn7+uLHbsvpY8Sw0xpiQbpYx71
zs7nEL+KWYv/D3vntRw5kmXbX7l239EGLV4jEAhNMkkm1QuMZGa6Q2v59bOArC7mlLXN2H2/Zt2o
EAiRDMDhfs7ea6da2uC99fINXYer2ZTjwTS1XzjvQSTSwDxVaXlnMFf9BtjD6mtnN6F1geeDsARR
deBmA2S0SUcjSx1jWyrzPbWOOpDgLpXJhdyRemfROsxpakgRnTG+Lt6NLcYV4ocBPfp5aH8My7vY
0zWJx5c8JLi1jIglMtz5LQr1KIApA1hmABf2QPpz5k/6CKFwyfUFjwuLDCIK8PFPQVFy0xsOTTaH
wyaMWaRGub6fsnoPxiQlPQujkJns60V6o6jDPX023HsVvKqhWoryFExoygcjzVXfhrV2ED0t29Ym
wgN6mFUPx9kekEvY44WYeMiB3zxonpbb+7nLtNiurQc96j+IaoxRYBTf2hbrrTaPlEp0zh9NDZj/
kIwL6lNL1J0WlhXlCp2pYdTc5/XQkZKBA5uuEpo7CxNpw4nYHmBVwh1laYhO2dqyqCNtRCSPtYqE
IlK0szofmB79iHTqo1mSWQe7UC9aK5jVmSqBiVE/AUAvPjg6cjDaAxT/yIYHjgPezylfbkBs6wYm
cY5iP4rql97qBOGa+/UqS3tzEyY5IANqPl0Ld1hDVrEpipEl+qKT0RGIkem6w6S4j2bvkFKyUIjf
3AOb9wIOoG+sFDaUnV6AWiA3N+mIT8sXq/LC3HaGaBEFioZl9mOmwWxywjLQgshS/aHK3uwGs3KO
z5dEY5rfRsC6ynB+ssxsDzZVVX4OTOUmWEi/TprnlMPs4Bh9Q/ViZoTqiJPM1TOgLVgOGTx974rf
hZ+HMmHfAs6zcCSpRbmXHktRKvzx3qsJpXcG7Uc1HUVWvySis7ZaacQHBpB9anJqSIxflcxv7eVD
iipj3soqhxJY64fqVUXID2yttu461fyxaKEKWrhdNN6NfdTeTFiZtj0haNjqH8LRE0/of2HNTtF4
mLX8WHOMqd1kB3NK80DqSkWzR0z7njn8XOd0dYmEG3r1U0+4l6niXSjbOgJFOJKrFNb5Fq1i74fy
fhKhstclI2dPvkFpORHtpiW2laMRMw2jB71m034yRixEY4R2b1xSc9EK6rBM4UaJLoOC4YjAyZ0C
Hk+FaVl3t1Rao01UDcSO0BzIB2djUQfc9YP70wRDHPT03A/0tZEWIerrk7fUzo9UCgiGrbMXy/yl
ZFWLxx2sY5tGx7CIAFuWv9wi17G6gYCote4ghvRxxD69GZW63udJnzJzlPYdrpJtnFOoSZTwOC8k
l+5HWYmZ2o/x5E0OFbpEUzYQVHK/yGltc1T3AY4CUZoaqMvp6DjMvOW2VsJui2+B6o9FTVEn8eyY
T22xybSsv8zxBxlrvI/RWucQ3pitv9FAezPq2NiYVEPQtxtELySEzHhx/jF6w/s4BWWGrrxTxtus
LzFZqHibZdWcDe8WzuzSsknSo6OHrGzptYPu5iqDUCbM5J6wE7DRbY6uyZjTg5JOIetmCdkJNJ0n
4IIh63Q3pPMQwQiQPKOcDknT7min1ydYrI3GKWmMsPpqGX+bRuo8zVNNDHlAVmSKb7jtWadOe8Cd
4wnnHDooyzuQHL3k6OAlM2po5azbikQ+VhnXopmYcVbfGSYJYCdg8X5ZqIJ2Gb1G6M+Ts43VTj82
z70Jqw1jWtkxwXanaW/P6TNxSTRXqw7zO5GuVkQ3zbOR+lg1qcgS31rORUU00+2UzI/UJAhJtGMq
05QNmDZUeLUM815oEeq12cIIMZ8Zp28icAwBypinmnXXflLtG8RdJOuNe6VRb6O4ltu2r+adUXBO
wLxYyHD2vaJYB6B2S6ELET7Tl1MxoQMSkKw19WZRdXLmvFDOm05VWY7YTuTvxHaPSc0pYSKRNLFL
SeK+tCA0mknlW3Jg+tBbI+MAbY24QvBYDcUxmz31VCwbMN9vMN5jX3XdK/0PZ2clDOpzkn6TJU0V
V3pvvcxo7SQoN4Vl7FF/jYx1ZuVuosx6VClooraYXhHSx/DnPV9xl7CDUs30nXDz9zKKu1NnMvvq
E/J9SGPL7lV4fgHBHBQibHGMSuuAEgSZdlEFofeDSlC1s4g4YsGkRdtxcN0N84nDoCgfjPlNAGzp
VrS9FQjoiydbMfEiDZ7cJrbJNcuj7FhXLiqfCeNZCktJj6Z9bDXfcjRA9OHSI4Zl1aLOqS7jd4xJ
dlMvq2Q976uAdfX9GtINYJHVWtb3hItGjuEPBlPrxLi3Y0v4CkwVLhIs0wlAEsecz2wQJ9M8XCTZ
Cmfe3raG24harWOkGkZqJrG0fh8NSJK0qqLr4EXjyTF00jqa+CRsaQXDSK3RKIbTBFwNYXBbgSlO
9QNaALJUqAaYoJACMs/vcyD1R+KDJvkkaooDatcX2/Xr2F67jLDy6HhZFKR9WG20ilRTBMenmLrG
Gk2fTxJAgaIxJ/T0NFDa8jFe16YTM+mA0sd19hLrmHX6wLgHKGZZuotSyo0KRA1au/YTjzF5OZkt
j5WdI3esFmqdFrJw96xNG/WVr0aN46PiwkeHQugk8SWfsvANnOP3eGay3JgZrYDqCWPxfdZShhik
+oRrD7cmSZjkzrIWpkbYkb0HXNZsDzGm6blvZdDW9gvJTjQmc2fwpQdyrU7FfCrAZe0g/7xlaDD2
M2Hks9I1J4d5VIsCGI7oG9W8LHapsDJeSLW4ARqt7AsdtHJlfB+BCiZV8hhVir7tS6M/oTiEoRLb
716EzHK2ZHjyXH55Ml8qPxpwuBacTppIn2ZMmXxxwCeZ98I8UAaeHl9AHkeA7NQg1fuffRIqO6Lp
QwF1d1Llr3ZMz1qHeL5UH0ssD0cawtPJXBYRJvnW0ibkK3VLZAXgoZmNIs8l7QU6e/5omZ3YEWpc
b9QS0E8+Jt+IU6j2VtbvsAtXBwUi8ilMi2bLpK/cwiudjpl3T8SBcyqXzSA+UxRXx5ksjUCv8icD
rkO2UWeEYBI+bYRUfKsIAkzdysICxMLNHKQROGn5yoyCVnTGYEMCewsKaYOND1VJNrs+mLPvFYNt
YBu+LMFaQ0Z4gGif7ovO6c+KO26n2cWe0x0c+hWnJmrfmT08pVURcVo1Z0IBCEqLSbRPAhXk6Akj
p7o47Sof3qJ56ibQU1U6HhqrG3eEFCGgyFL9pCSFc3SK50ixx13KWP77pDaH7Jte6RhSaGht4uUo
1GulOtnmAhNKHcJERKHRa39z4orDvcwA0KjkqIuOJFViz/axraCm9PSCePAFXOfGqG/IpTyErc6E
D6bcoUYvlnVgcllZXaOQLPfpLrPSDkwMbwd+6bGYhE1GdyvPXTbbZCgvU75YPYV2nAWedJ4EXA36
kwjrxomDxKpQ683xqcopBUd8dleaaEGRnQmozZui8Z4qnMIboRE+tR7mkyQJhIEn2Xn2qxPpbxJV
27YnVxVK1tk2jG5n1PM5FRYTIQuxfAmPIp5n61SrTKkdC2h0OVyqJO2P0nzLcg+0VJH1fuX+IqFF
Oa0bVZXMwHBffBuymWN0Wbsiuv5rk5bdE3X3MRgU66+HKhsbCy3JcrduQtshwDQF/oAPc52k75BJ
fuNCCre6Eu3JoC5K5bd6t+COkowQQYdQqNqrs4UXK8f1HNlmd0JNhVQ8sYvDQEnCpvtFDwAIYapU
fdA+RwxGpxA0K9nu4DnWWzDygRFUjNZch3JKtg1knBw5ZQ4+iDkJqS9Eaneo181dSw/wVGHy8HIc
BqpNRgHB3r6z2L/65bmvzfpYGpPPJ5Sx3HnLLhBtwhMJXfe5ZiM6norkZETfdDOb+MRw+jQpu2yn
zrXIfE+4gKJuvKkUIfbSVrkye6Ah2krPNnndtiezJhjBTIqXQSMaflr6FQNYMJrg6s/yUIYGFEhq
BVniQskh6oGD2XW/sRSrTpSgyIFYNghd6UBIZrvUPbEOLRscPPMh73TfaOB+WosjaFx8RetGmb/h
z7CXfBn19yPrw3rLFJ1zaFo8SuqymbsSoLeJFtRFCArI+D1EOB1oYC/Os8NBRcei2hGDymw5K47z
nAzn3O6zIujwVqPuTdEd2Wng5T0kSgWpuhcwBqhcXSiPGjIz79YNifEfWI0erBZDbOtp34ml67hw
hsRhk2GfQMsnpynD09KW+7qBT8CkdN/Qm3KUar5KjrytqQnYXolmXtTYQbQRPyWTIV7H/F6JYQu1
9jL7QvrpaNG72XcLj9BqzpSfvxFl6TyUJVMDQo9LCUqsyUPrLvQixlWZ/mhJ6A293j1FZTduK3Mm
mgLGIloTeP4ts4jHThpnyxEIZJAb+aNOFl+tv8FYPaJ06V6RSfWET2xAMBnPTRnrtEORkIxGhMMW
enaXi2Q7xM2w7VwV4bVp/aQH+CjVzDtYnToFo+Hs5cDyjGyOEfZAdJzz/D3MMu0zr4oTRYHnSc+M
+zqFAGvFiN51ocvTgAicxdN4U0bVD9Rb8+LPhLLY4l2gsNOfiSc+WmR6X3u1LQIvwx2fITm7ROUH
OfLGubyl/W7eswLREYRmQ1BHYP4lI2IxzSTC66x8Rall21l0/U4I5hOQlvWgHpxuz+oWqGZeHZKw
pvMUjuFFmPG9NbxPo0zedBMto9rau3iEP+3Z7+5zKlA7cFUU/trFlpYCu9bTj2O5BNHJfLq06dwE
0MjwdU3kOJC9hxqcKLRtja3KExmdLjmeytICMVAm094xfpHcMh9tUvtQj0DAHgxX2aVN+FjQ0dxh
d+hpTZkjuh1QnEZr92AFhw8a/c2tlTfPsnDNrdSWC+7SmulIgFr6KcwDl4uwsnRqpihBe6M2QWh0
NM8gByCeY/hPens+ISdoQX/Gj+tDzIWm0xKw2FHXYjNNXX+KB1KcUjzWfrfUmPqlNtsuGwVNitfQ
WXO9JjCmBbukcQCmsCyD2BQ0Ohm5694bUP5InJt0arxlM+k1kEEx/H5IX4uuWF+/QyITaOzwVqwb
dbnl2hVRbVW6RaXApV7eNVExHdfn6U+XJwIfM8CGSNO4ciKaxknD5NqeQ6zygnncutHHxge6TtVA
xSuLcqPOEGjjzVsnPWHDP3q9lWpxGkDve1pXOgXLGieT2n4ctfwwcqDYmvYDVbbcl1F2zHob17Rd
emcdPTTiEAqGWHG3oaZTbpny+FAKfrx+TG1muV534J9HUaTbc8LkGzuUjB/K3ahBMyDBBx019QIU
M/bPniTY8wQiwnXh+ufhjFBh6HZpcS8FVk1t6E+8O4z5MAHBbCweU6rHkY4z0Qi1hJCO6jau+Ky+
Ah7Iz3UndBHu+tAmlWoawitHKzwERAesenRf7pSEgBEXsYHb7uCCI3Y0qrNwUzJGaHhRPhp84swY
asRdZzh3MVrbXZcQ+13p+tGJnftExL8oaiV7fu9kJAJWInBBQi7BC/bfkxjGq7lk5bkdvT2LmgEB
k/WmVqZkF025vnMbbQrq+HsaGT+7CZEqRrZiMwhMY4sXFIlQ4pFqJMnzCmoQPTrFRYbHPsC2am+d
ZkRCDFNaM4gEUskoVLCHGlY4bsxuHE6gOBjL3Sn3S3zLW4cYD99pEo9M26gLDGtjDkuaAyg8oso+
8sQjvS29ZEicaWnwz/fmZ2twTjFIQvTstwgAqNGBW/LLhnAstfBLirw+n8zkBnfOsYUJvynm+dxB
Dd4DAHgYNZqaTF7jXYyLcdsYYoO2trzo6A23jhJrt8VEQg5WYFVFiGnwx7E1k6Hc1oeAdsZGJF51
tamVpkr8cyR7UA5edRnpB2yNOnuLBs866Fk4YdNL/bmdb7RGOU+Ga2yqVnmg0P+A3YT+S6m99A1l
32Uamw/vKqtr+rpqc5/N0YtgVnRPC3CgRRNTPW8zCs5MB6NUPLAQiI1rO2VoxSL50MwoxMyQKx6N
zS0Wn0dbF1eHOXHftPI6Lj90NZnVxYnR+Ah7g4Tl06ncOXDap3wR7hFH+Z3Wz5NlNtpOdqa5d9r0
OjiUQrwF8065+aYSyLg75D9cMjSkbKGDalDTCSXUrmnM1SxfkMIdZPd6fEad7RwVbcLllsJ3mTwf
fRK1x76+VD3u46kbDomBp55mWhl0BKVKpCqH1LLvdUi4m6j3wp0qht2s2VebUlzTkKaUZmWNHRpO
QpaGS7e8mxREcnoNKpeuiQqEwp9sEwMHEGZIb8gIraTfqlqLvJdWTwZTxdeNn4rX/jB0eaOjJML3
VqRMjF+FvMN7Fh4n0QN1cXEzMz1AZgsuP7Qcisf2tOWzEa4ZwGgbJB/ZgMalniv+WJgfEAy7Sv1m
1eav8TOnSwjgJ78qk2pdMiGf8/iTlaqkeNcu0keO7jb1VVtnyYaCJjKMzQzxHGNkgL2ofGxAZSvO
/FBZqst6CRewMPNzF70VXcuZNtghXMyXWBsGygNG0DbQsKEf1H6X2qcysX21LKaAAL6IKzAAVHRn
6Ncos9QV/5QsxqDwgh+Jdn9ifDdb/SMywHRWA4Grci6ecgJYtuQTL2ROeUbcWgTtiAg+oZqYT9oj
ESJVPQUi5JwrO/MxjDzEiE6PgDl5TMzOhMiLjhYrA/EHnhvIeJIMFPm70IjoQ8dGRaqetwadE5w1
9w6FkYFZT4P8MSBxqkCL+z0xaQ9F5WHOi953HeVeVcP2QZr6MxkOr3mCZ5Evh1mJIb2R9o0eRr8E
obBwZYWxAXm9LNBiekY5VyPJDCoWDXBwN+s5+5l7NJMkK5Gewk5PlGM3UDcme1Xb2UYRwf6y6s2g
eYuZFWE+0uuPRmlI+wz9UmtEEMM33TmjZu6Q6kcbp98z//jkZPdlrfIz5gBgpaqzuJaYgfRbIzv3
GmdahUuD9dnGJjNkX6g0KxqhPSFIjPasmY+zW15Ebh1NBO4U8JLCBwt7IeaIfL8Udvx02yD2R6pg
b1UDu6BdY8VNSv4QyUNVGr/0egYhhcNAcYbXAcX/JkRedMyq9CofIf8zGp4B6NMBqoCZOmgqKbCU
1TVEotso6ZuK6BqGUftMEwGRmKHfxhQHjySBnisLX4IJHWdr4E1I0/YWODJxo/2coZsoQF3uSgsz
bGnqis9ZX9fSRtifG7uReDEFyVjQp95nGxItJufSvhIad+yXE6qhRhSSWAJeauNUJcsBCxBvwnWi
sSn15lwvYf0IaH0YLasJZZ+ZqM7OtV0fnh4EWpueA4TzLnXeqG5+VhisAjMqN2jiHXiNj1FBTpma
OqwhmCQK4zOa2nMyFeqRscafx+xoq/SIsIPv3B8OAjgse+kiNwFYRckI+XFGkqVU0Xzp8TsdNqLa
WhizVO8t31Tih5qUgQ1S2vt+4hCDL+htcYoYfjtP+Q6qSoJ3HLMrGuZH0ylOcJriwK3G0R8lHUiJ
iTNDNs/ZJRlUHUJarAkLu7ud6RudRO0EqQMuHjfJCTouqJoxOzD7falSkoNSHVhv1WvXiAbnkObv
5mdspcaNXvavSldHm9oqyPIBED4Pjr1DkmAD5oa8jB7XRu/a/GKMcbaVikwrH/sz1C0aK4wZe62n
8irnbudm3kdBiQpu5biLh5pqj3tDL9cOtKV0WPRmkbr7tjflftUgfW1WhdKXOGl94ku1tN5VZjK6
yTrPxbbKGw1tUVIQzWUIZDLLzUgtUBRQRai2tHBKVNCwfpdwzuJkLDqZP/YHKUX/Gw1Pub583eeP
m7/fbnnPYikm2Dqnx6rpcY3uVpu1mS7e8oHLZn3t193fX+Lr8/5463/s/vvzoDSoO6FBGR9DQJfr
C4elmoMRm3KmFaNsWD+aNCGN4BkEmpnQv6uzEe0doeYkorSfFMWmA7rKBBaQWxxyZtdQsO1Pe0oO
ff8cVQVXwz8jd9Mqf43nYXqTeEix0jkXV++sg6LPVKyWVYk3eMyG/nkzr7LmVLkscNqueyPDkR2X
5cu6iV0bRch6E9WBp+3Wm2CEK9o8y17Y6AnLwZYY9uaxwDS/PPjH8+v7OTkV69/vki6ftu60bmw9
/vc7/X7QnJlb2gRWlFyDv/b7+lq/3+vr/n/a5z89Ziqti0l0/yWnGyg14hqcjN+KO7lo6pq/xXbr
rfUxa9HjrXfXzfoGX3fXZ//x2n/cXXfOOtLwYoPfAr2cr9Boo65E30Dwr+UAX+7/xweNsmbN8fV8
sbwo+nrRen992kZ5KDr3OCytg7rjkKZfzc2wcKa/bq5PrRsr8imRkQe7vN3Xu6+3vh4zVLSiq7Tq
/6vQ/hcVmq4B9vmfVGhX1DLL/8oy+lOH9tfr/q1Dc/9FnLmmuYbpUDLENvJ//8+/dWhI1Ez88toi
dsuLupWI2Kx/4W4xQJpafDqoUKhDDXPE5Sn1X4jNHQ0KGFom27Hc/ycBmq79A0gFi8ryvOWbUUJG
hmb9g8YWOVFlJSW487QvooM3tG+dad94FGW2zIeYHms6C7N+3mcjwLM4yo9iJEvRaqV6qHWdPnUZ
k1A/3SXEsQAvm2+9sAWkopTv6VgAqtG6n7TYAaYJLIUJ2hFWpcOvvlgE+VN5mzoxKDyRzAFOJuJA
mAmiQ5icuttJpb8x4hc0S0FCOirXfNAwau0s+BOTViSFHwSfwWghJBkyko/vsCMBei+bt6zCxjx2
lRNMuEwxWG9k9ymkQevWNR9sLpmLmiHxDSFpKs5w+NVwPmSElIwdQzeiHbnB0KdQr4A9ESd4Omcl
z4MYYYCnhOlNwiLlbrRAJDG7QtOFy31DitJ00jLxibbAO5lUgh5bFsiHtgpfpRFHN5Ru5I0TCiQS
GvgAZwynS+zMA/iCXiXOJTvCWiRbM1/UE3WsKLvGgwrIFEclorwBvBE5fDl4hzvLkAeXWJBNNKXt
lVXwdfJIN2TldGU2g1ETJ2gWRsNdKucH13aWyI0keXDVj7EvjrA5+581ZIO5CbHxdPi+PZBPCnK3
/YRF2a8Gv8LWGQwFefFMazM/sfWnPHQpO7JA1Mp82qPB4o1oaBEu5MAb6EM/tvqzOwzj3ezwg5aG
nPYojagaQ5iwZiW9eKj1CtJ7Akp0BkDT+t2QBbBq9p5aeWPR1T6P0X0Wpmc3NBniVjkCbxhnlNzh
iCdwhSNKUV5Mzb9UvMNUJ6fQ0+u9a/CPZMF0mlIE544rBN6k6LOXVnxul40qh782SIRBx/19d312
3W997D/dXZ8IzVglwILq8/JSxUbfnPUjndu4W+BE//0z1vcr12fWm3OG3roS9v3X565fw4xd5CBz
91wZTXb6+hZfX4WmOV2uFrDX12Nf+3197PrYehfwkrZzVdjC6yu+nljvilgwOV5v/vH9fu+pzE+W
TXdFiGQih/jvHf+4ue64fsxMfBgw1hKjYlZsybRVL+um0XRUf7MLrW+Y1MtAnjcyBpx+/UQHxPKs
BBcOVPXsgpUz+WOjgNAihBQYBouDYitSc3Eg8NgIUykwwr1TDa/ra9ZHOxd4MdJeiKfCPFlD81yr
aUGJSWdJbcRVc5j6i1SqazQWOc4mKl6amimXEMr7Zb1FZ8LdzSFVilYf2zM8mBOTrfmIlWjYtYBi
86SgqaodiLYyLqh3jYuybDwr0i+46oRulD7i8mfSTOBrLU/pKAAPTtNfQkeZzrli8aemshP05WBe
hLDNy3oL1xz1kWm6XzhFVE83ocKBNZOLw1JS6bfIb9B5/f2YQ+qg0TFHG5c9pjr8rD2JnTExDnjT
7XOZ5faZHEjm5DLB3b/83edRklETlyAwJDNLLw4wNqMBaywoBamrXta91g1qU+33XdgS8b4ckhew
dwWDZ/o+hGjPjAwXbOhN9OQdslVdzzo3Ov+f6FVnlBNaTeChNPNPKOK03Cu6ormqlSTuJE8EjpP2
XQ1Z0MAsJg4HaYnaIfRjVjVeHNsZLxPK0L2XFY9ZPo203dmMsQ6TUcO3B519vFDvHvrZOGeM9EzF
5Y28iwbTJn2H9DG1L6zjGBVIlXLYFsumH2NSGRO5VUewGikkGLehBp87vGEf1QlM9aS4Gvkb/M/0
Mod7dYCBVTdWHUBnmC/KpM0XNSSCo4mz5DiTbkE87V+PExpH1dJ0SZ5edouXI3+99VEB5ffc4jKl
xwElTRAJJqvGQiHJkQe3uOX0WzzZ/bFsM6oBZK1qEdSYvq/TS+jxTcSsxAesIrDxHno68wnjxmUa
Ca2lcHgwCSMvfcR5xi4vBw5+BfxdaVhP64GFlHzEJbzUVt0wvVZmkV3nhnI9MK06WO+aStMEE2zg
TY8W5EqMQOEPTtFBegNI0oRiQ+jZNyDXd3WXtrvCIQqrSBDKJoKUXyMu02OXTA09XdAdXSG0W8eC
Rgq7i8Z9TnZWGN8ScqsdkLkQkrgumUj7Lk5rV9xcHpyWtZWohz6Yl/VWta764nWFtSwP11u/Hxz+
vr++EAkla8r1+X/svt7Vl7UgPcXb9aOdZZ1IrAPZTMtbf73gj7f+fZOy5PdmWYMWX99k/bz14+d1
4Vova1hhs5r940v8sX+9rIH1ZTUsqFsy71+aRuvGXRZWX3cRJdVUHP/bY+uz3bION02McO5eX9bn
9bJSz4VzY3QVMud03MG44ISzP4gz/AARhEQnqz7s2XnDMNBfu5gQmISYcSxmL8j5diOL8WM6wg23
TODRS/yIP8bmHkZoT+pc4vjlaPMKHZ1Ia6a7cY6wZKVoF7NSe1a8+mjr2OuJQTFRlWP21MTWcsr7
3s4P1LTuUcmQ4Dr0/JsVeatgkuwS008sI6J9ohEm1lOUEvawQwOnbQFWRowSc3zMUuh/UdgeaLk3
Tlj4mnbyaIwySXOrI105eCuYsJqWty9Au9hUlxD/6C9DHmMBlLETALDN6ky9OnoFq61tHiEYEzfz
LPsOHbRto9otyKwazGoky8u9iUGAJokkxzBT3rKSWmIXgV8Qo3uoZKID49Iyn7hTAJ5Aei8djUb6
iFw9VXqtWqH1/OxHiCjdJu8bDxMjPSryCKOtVYTHhCghZPtWtAur8QheGS9DJMn2qij3GkDVmUga
R2khkDZVddxpVaPQ26iQvjaIgyuQN37UDGSyMQMLFydvYjjfkGYe66iJqc/SGM0SQSXUaiCqUL7z
lSF9L/vmmNCE6ATlwMT4ES2Ir0x9sDUCroRZXifFIK4ma17wiyJEDM2eThE1rQmBQ5hm9bGs4TFE
irIUy5LHUgesN87YINvZfhNzL8j2qFGtc3gyF7PvJqsjSTWp3/Inh3q1P6flfkCDTdOQFI41V3Z0
PgaHvpVOeHgCTnNf2qhFPQJ08fENvj4oTCpG4jHVhIJ2U77paix97+q4w13plOEu7Lz0qE06VS+q
JQM10jSG2OC2z3DRf8rOOyBIrXwnJDI+6uyjNxu0H3Ak1rkYN+qZ2k16bTkc28hD2k2uLF8TA2Uh
ik1qlSezUOvvxN5JD99DW/xyzBpAXdipZ8iGw5C/F0R9+I1aHGp0w5gV24sX2xe17OSVuHBk2/wF
yQnbgsQErE+MWw9v42xEPUAJ6BuVZryN8zR9s41mU8ukvmIcQJxphwdCP0iRajlA3VK9rRWUbN0J
uhoVTC5w22KmdG2FgPxscxmTve+eVLpdZY4WmZshcbdGitGB/qTBjipqj42MM8XPGXT8RIyXZEDY
Ftuovyz+S/Ve08V3rXKezLjmlArFoUfMf+gG/SA7OyIlEIR77lzFlFc+UlLYR+mu0IpbDJlYbzD9
5pbYEGKMkkvE3aEzhoNG09IImWWnpovu+NBjVH7yrPY7BIH30YbuTkgLUipbN/ZE71WGaW+UlmHF
omuIMFsK2PBkcwMTdXaq4n0fGwOob0NGfZl6O1FXyR4Nnx3zt51pADAL21u5AVMKkWuAXdQ8x8mt
rVG3raR0YSnmaPNzZTuCyWRxFHNaipcQb/VxaMaXoSoq6JrtjQTyciFX8dVt81t6M+quTVss4uT6
HuzRU95HWadBDtssJEPYzya+dwy0aYuAOdpl3rDNSPAMLLG4kxxlp0uaDXpJkwAAkBl007SbjFjZ
eyhDAyRWpR+5AlF42FyXKQ4gga1tpemefIQWaUZDugttx2LVwavTDB4CyablY0QhLVzp0VUViJkG
cQ8pwgWg0hMu7nA8KrA3+gnRq605BVYSgJHM5NGe4+p6dwVKJJDc6EkYQ5RYj5hIkf2tqUzlcx1b
aVh7R1f9pYdOeIicDDurwL+B0ph/exffanABWYTzp9W1fd6kWTA54HUUfo3YGsTWiMofwrrE7QdG
j3Tpsyf4d8Y3VqyEHhKyCmWCscqVADSY2oWHufRwKIf4SWKjv9Y0MvUY+o9i2rxroxpXrcs2mmf3
dItn8CDJcC9n5xUQFGZVE9lwtox4q0OtreIXWkLtLg1xVjN/mkWVMP82ab3TZWVgT5FluMbOqgn/
hHjxQ3Qndw7DB0SmFE/vMjsPz+EkXCwp5i9JCWOxY3dI01H5SbpvsHjkxns1FlJ7KlmmK+abrtTx
aYLKhtufobl6rXMuSmbb/ioj0W0z/tAwynoEAMtyVOpg3RXoHXMaPdZOy8oiy+4M2nmbSM0+Q40r
oAcGRavzDnYo6e0IBaCJ0jOCsiDIsTSgA5gEtMBJ6PxiiYvtJqwWWUMzS8vVG46Ci+Fmt2qEhnhI
rkK9R/F2VSFokKmnSIFHuT3nKcOJar4KPX2CQnyYbS3eeCO4wpSI9rm3cfUN/b7P70tWnpUVIqGz
SnrwEHEWPHGsadC7AJvsptx+M7OupVngod9tFp7Hpx4Xhd+ZQwuqNzqHDhJHtfEIJS+2FdqAobPv
mgYfsEJ2fR27Dh0QusV3pVvgc6rsh9xVvyU5px8p9AMhzM2PNBcHGGFQSUfr056lem8qP+n4HTpC
Ke7HyopoFxPfM1qg7LVDafUvdczEwsWBjvfsOGbiPe84vJSk6jdoLJgiz4Q1lhjnwfsVAJzQy2T+
XEY/h8p8tdtFRJEwjMdlmBAbzu5heE4L6lqIXfgRFefgubgEuDAu/VCG3XKBLGeoX0lrwz4VSzSa
EJFh1iE9pLClG/mjzCnaiO9lNv+gV5bsEnPCkmO7LzOw5kMhFaKT5tui4HeVgnwYlg00Tsa3Ft4A
oqwJ8u5/sXcmy40jWZd+lbbeo8zhmBe9IQlOEjWHpg0sIhSJeXTAMTx9f2B0ZVZl/21l/74XSZOU
IYkiAXe/957zHUzLyfSUrs6VuPqJhHSH1dBvG36qcZxF9QnUKt85vcGaqJl6ZB2wpSxlqA9Iq8xt
b9Pa83KnI0ZIIq8/SeQEEpI/zSPoHwdGYdoTJ6Dn7tDPnUMnLv7mZ1jyr0cuCTpvY3ds0GZGdVqs
te/iBMzNAv/stfEBGDk+cOdiBVocipZAnsDR+9ZltBbE6T7IiWqsRLcN4HWGnVre6oq5gHZXeSbA
sKJvgvvZR2tfONaN9kBewGKF9xtEDKaD5TDpKNipLnoIiul+Hv9wrL5jsm5UCHFzjIALTsWyTN6G
AU+e3dnP1SBe56SzDj56jz4bLgDWrJvYOkP3GU+feb6AX3A7XuYOpwh6IDmNxBVIVBdIK94DxP2H
0vF+GX39K5Ysm4RIBpsmSdHyKtwpSSnrfRHd1YE93qOZbLZGEIEktak+Ez892f7Jbnz/6MewZiMf
yQcH3v62e8wUWq80RXxU+PXyMCz2Xd+OQJqY2OzqZnFv2ib5drRE/dm4YbwU1skYs4fUjlFFlEio
Sxg3VYD3vqbVAaRthVGqPuJ8HR2lZ8f3I5PKvMF+U3buczrYf0gCOzBYoQ+WPSI/lmLNPF+oW851
dW7+SDg0DTClw8brnH0Gen9TUJTuN6k9LRe8rfCBcwSQhItGBn/6nE2HcfDe8ijgdC1REg/AacPc
ujXJvCtJMMODwmixQlFxIr3gIoz4W1W3oJUWH2lSwJTec8sPw5mfe61SdtoW5knQfdAMd08oqTJC
J3L5c6Azs3Pkkp56S76Oc3vTwQrZmZ3lbx2mtyYSLOKL2HWHmyAb2BSN+NLHzZ1WGjaYgfHPZloa
Wk17K314KVnE5AyE7jy5MVrbmXQtiKMb3T5omTyJwC53PuNNBqf9i4hvXbPSZ1uhnVDTEpbS5NWX
hgMNdBA7/AAUL9Oa9gdcnFbpm4pUaPakm+UOFQ6gnztP0QkkqeDeLQX2uQIvU+w8OHZw45T9xUx4
OhyqLrxONryoe4kaYu/2/ts8KVQ1tXptgvEpb+zX1ho48fYBk34jfypMzBdo8J2wCM10jAhZLsZE
Q6zDeZdn7QHZcURr4zBPI+FrkX9sjOQi/Na7WYbM3THUJ/JC+bCv5V5YqoI1hxjKMqlj3M45tabO
7oahuisUPL11tWgaItBjK7KOii5/sh+1fAfonG2jEeRrY8m7qcLFp5Pc4igd+4wV5VcDR/OGIog4
Zpr/DfCEYHFqUmBP3cSPY1B+Y+SMDsoIsAjUu1dN7/rNTfrmPGG/BRiBCKmqvqzieWhzkobjmLG0
nz+lsknDufP8EFaHvWviX2UzoHDHXYrYdztkzbQTXumEfuNTfEHaC6HbVLyLVbkns+Q4lWyKbpZy
KlpbWP3Rp08eUvW425wzsV3azqbFcRMOU32MFM0Fl6WDiMR8i4FFc3S5jz0bx7Cv91zJzglc7IsE
ldn5yt9GM1l5RWC8eEGsCI2tKabVqY4xfS4Dp6P+NKLag6p049cEFWvSqtla5e1SuGgUlD3gb+tg
iIzS4ZhPixSep3egrDzZffxHJHRxTIGPspIjWKqAVJMmwuFjQZ4+LOgKANwcEOXoMBhydG4BmMqh
7l8yhXZaJRQ95WocKHUHC5kYDFtgGI6B0iEn2WPIfTFdC1dF2z9NHnljsUZqBSKbXtzVjEt8DGDE
nYrY3gfvrAdV7b105hC8JmUXXFAY+Y+kVLVINh2ga6ldhgzQ2QKbDEU4OG8wzIBY2C3bAt4PaSC/
PCFTWKHxR5odfeCLbHZ2tk8G5xNoI+sHydxmHoHb9Lzvc9wUW78YOAd743GAAxTQb97GUFS3ON7Y
sdBr8IpR2ljuZl7Go57cF3y6xs4cyERregwKDks/VraPePU5RJX/GkfdwGtc0a3Bhra1BopnsTpC
hwbMmkoeG3OBwwU+dBKi3S7tp0XL2lSvXdHC9hxUfVlSY+Ytes/nhGq2M350NClMMVm3Ck8hCZEE
O8WY1lvvySicnLvFOffV1NAGnCPaEPavYIlfZ9WXuzIhyYF7iMwKawXXqHIlfr8u7R1hdPEFWXP9
ADa83S+czcOqe61w4LGf0MjxjGLf22DjC0xTmHZg2OCM2rWLiA56LF+sGI3N1HMslaJ6UxY94IVU
ryVfvigFF0eKsGJo1Mw4BXnH6HFn7PMP1sgRuhf0IKaJSPXAfbTb7A8gqve61C8wAT2oC4w8zL5B
aV6g2wpihKLfFSFfB6N14dqmFKSL5XYY+NKXgsrsZNrB07DIc+VNh9SXl05EGa6tCmkyIL4shVZl
4aKxxStdUcD8dv/Urzcp/UiUgaAASWA4jySy3uACzn8sGlblPCLgMseZMZ0VBfsUZmI2GOl2SOzD
ZCxH35IDABhvJkSAKxOgh3kQ3rgfM/t1dGPsGw5iZjdZ/lhGcIq9YXPjw3Vrf0axPljJ+OxrrOjx
9IX/fDokpKJ0fgswOh5CBIik8lr4kVQUYK7xkOu2zueyOgXZNrHEF2reMjy557Low3IGeoWBkIQG
NIWgZdkd/dl4EAxmN0H7o1Ar6q15sUCK79MIAPxAtken8kch7JexmLi8lEKAX3hvrcwZQtrVjIE4
9ERMDbz8MO0a237b3SRdALvQoVSMO1ti4UXHZLvZLSAkIPoTlc5Y3zdcItzXAeZKdG50j4v3zrKa
MGlMC+G5rTamROhCj8VA2xMEx3JoCK/AERN788nqPI7W2C5j+8sxvJeuGO4Lg0zrOp++V+j3Nubs
t8jxwGz26kJ7ckeoAVbj8lmrHxlc1BuSHj6h8WIdYfZqpgPRMkKJkzt9ccbMnj2XaaMzaAjn9WnQ
0BN4uSnKx1AnWYi9laItRYUf0wXbQDZW61T016KXjUfG7530OJGj9KfzUj0QjBBsEnIrEPiNPDVW
7IagQvIaavPoZPz5hbC+MN9Xe1BCXz3IiGPSgvEguIkh4xAxuOJ4ufFYPPGIk39ZsKDtjN6gL4kX
pVvqkqTm+CLcuTvVAMgNc/QPiGAO3EAbMxuHc1Dg5SCFYu+nZIjkBSTSrJ2/zT0BMFKaJP50/qlP
WxiEOtsFpc0MqvbbQzLwjGtncXC/m+mtbVywmDBV6cp7O1O3c0XzsPNyUGy0js+WpvuirLcaThza
PYf5g0vcHMdXhywHe4AB2RsjoTemd+SOoWvQ54/49NgzR9zSw9gTbVMa+xZ16sa2QL/UZvDQF+LD
dQRyT0JGtK6DW8tFYg4VrFBreZQBq67EsGN9OpSi+k5ldVlWgZ7h349tcDfBXtsFk/GJHqq7aDoF
h9nHUmcV6mJAn95OALHD2XH1vk6gDDrVna6+UuhzmNxOUrFvKiuA/0oQrQ7sn6k7lLukfraKh3GY
QRZHIEmbKEZ0bxCxZ1R2tG2dmSx6ugyG8eRbx1GBjuhMFH5OXu5oAtE3Fw8+3dJDZQQVFxSaXVIC
L6ntvkCwPDh+P4BOLrpdoxckditEkcA5KuhbN6LdCSS03lmN+Vj5842TYR1uMP+f0mK6SEJcdw2h
ozs0lQjRYdgYMDvUlIZWWj0uufzObEpuvJOs52lfdgDXzBwDYjviuU7Fjy4J4ifWZlLkI5ooAYP+
LJN6j6o/DzvzlPpe8ZCWgMghJufQN26rIT6ryChP5gKsWlr6gck/1usMIW2WmZwaYO/t54JGtW5z
7sUquIhJvyWY9cKlz3mB8wGKXY/0te2TV04i1k5yUUvweUkLOWFRtFRn4zMiiDVStn73ZvdgCD0+
pIo4F9vtjf0s6nk76ZjEyA5bUO0nZFIb2GkZDwwHdnHan2r67nElMJA49iLRXB8KvYNdxGj6bh0C
g2C81N+GVW93BXcNK/nLKUcGj399fv2oW7lef33t+i1+bPiwiNbvuX5+/ehv/yZlir1dnFRwK/AT
Kqlhd5ULhhXDl8//8mN+/9b/8kf6hQUadlZy9/sfXX8PuyFD6L9++e/vXAly+MkzTmnQyJMoOurc
jznwrn/iX8/v98+pYL4JSIEkaK5/8fV/d91wQ82Uksr3zz/rX57T7394/UuU73xPQH+G1x+d0Hri
J/z5W/76VdcX7vppUlbJ1sPLuP39m/58RYWDhjS1zJu0M75F2qHZENCrTLPmk8ge8jSEW+8Q13Q0
73Sy0YVB5aLZMScpqSRzNl1J8kOpKYo5Mz/ekZ4mdv4kg1NmZeBabHMX93TCAMl/K1jhsl7u8PX9
pOQHRl9nLXyQYUQePLPM40saA8b3JJsB0siwIChO81X1LRja42yhZ3GgmuofuoCE6ixlv3WG/E6I
dWQy47OdDa+CMHILHfNGt9nPdYTRzcZ6VmgujbV8z1VVbHBz3o7SPgRoSTYcMQjdBU50Z5X4VovF
ZH/K4nGndJ9hMyKjsowehMWCmnkoBCxnzUkdiZpZGg/4HAfAAGYLS2Sl1/A58nGy4Ny1SRmmlt1v
U/cwMIvHRIvJI10g+rglg+5S3mA2/kGASr2rGXFZjYf8H/F+YKlvfbWiRXLGNR4X7cYqphMb29Fo
/AONNMIr3Pm7RS9vHo13dDrGNpbTLdKcrUXPdqN9QURw2h0aeCVhggkc8eMHshwqh34fkYmFwAtY
1aTwYo7QLYTdvJaF+1WP1rTT7fw1eiXpfLnNwm3hccxi9kCCK8pQL+9JLF/qguNtw0oGQrnJd/Xb
IOiCTvgNXDOUUqTbzkid45gPUViZ5FL5HQP0LF0AbwX+oRXQRkm2iaLU3GFxJ0jKIilv6FlNdUG5
MXimeeqhU2ywob63owT8aOcvY8S5wm2yLcOej4XgShppHuMo6O27eCh+zGxq5D+V/r7H8m2m7gj1
UO5Sm+waWpzt1K1eOaby5VLdsYyFAZgFZjS4WLPS4cm3AZHO0SNppQ4zMpCWk3Jf0WGu9BqX6CZw
Dv285/8yZgq6BTRpfd8vwSvenjNBX9/LKX1YZqaWdkJE5QT00zELnCm9h/B+1Ty5DTbWf1EfPvzO
dP0f1VA+1GnVq//1P/+ekcwc15UQq23fBm6H4uRvCZNJZM9FOtCcIkHc2pTaCM5ezmQhNYuHQqDu
SO3oxYHaGxplJZnPJNGe4GT3gNTV3BrWSXXywAwF7WkcDzdmaQSP9jSjLvfK+5wLofbUM0tB/B+e
+N/TVq9P3BVcDkTRWzDx/vbEl7TqXCyn7Dijn58M10GuQTsPUzOTsyGDlwUghZl+kdw7WYJH3wrq
//QcVrXj79d0hQfSknFc+h/8t0ohfU55/P9/iXNM2zRzp6QkoREK1T32p1NuZsmJk5+5DRbPONaE
uIHFf/Yh3l3SQZwJNCW36j9EGltoP/+v50FcZ0DygfBN1/0bFjCv59nuci+GjBrBI8auckJTvleC
RXBU2btegGbWhfti+nF7gXo9HVOaLbqBHRsp46KDvr3lQL/p1qjMGMEM+1XBjg7kKrRjlmkUoeYl
8uKbyHbA+4/q0hhKbhuPeThJ30DTgHiGINS+uyAojhMc7DyoPWwtPKTrA0bd9//2tUu6GsnJBDH5
widq7d9f/kH0ftLrJD65piQ6l0CUELLJTB6Et8e3vk3spbvV7Uhtiffdkc2pnCrm+8XCsX26rcpY
H0sx2kcTksYpshNyDuKEFIYm0geYA5I4j/F5iAjUuD7z/y+P/s/yaJM36f8N6Vzl0SSd/F0bvX7T
P7XRwT9E4AS2J9115fpLGO38w/PQPrvchn8qo23xDxzCJsuERwWPmpOf809ltIto2pbC4x+I/z6a
k3Xn3+9BEmo9sKHCcVhEPYux8L9fjJ3pZu3QxslZ9pCU7JjeUNUf8qslOpGgHPKC/PkcfNX62fUB
5RPJIgKK25w3J21+XZma1wcfmj9o9pV/K6j2twKLaZ7C97MTGl7Y4Y7IyD57ESW0VKru1mQgnFjl
L1chhGRpvAgSJ3FYjvt5nQ90aBb59uyWjgTQFgmvejDviaoCQEJQ4S0YuQ20vwbkzMAgb3XP+tho
9eqnbVZj7eqwdVevLaZ32qCr/5aQTqTFLQYunLn079GRrW7dPA9dzLvrhOZNTGdofkAMsPfW2Hyj
KvqhGtfdxXV0uwRUa/iB3dUZ7K4e4Zq5/1auvmFk5DiIVy+xXF3FUdTocDJwXvdxYB2Tk+6gD42r
F9lvx7000oCuQL5NV79ysTqXNRZmEyvzhKXZXL3NQ5dV26kRvyz5AsF93qP7k6FaHdFq9UazSRqb
xWfUV9s4p4u1GYuVmnYgIvDI6UJfzvuhvmksBN8Z9mt3tWEjHj0Bh9mlq0O7x6pdYNn2sW73Zka7
2SW0EBz11kYUY8pBH/wlVKvvG8BnCPNwdYOjVbhpV3+4uzrFx9UznqzucUYuD57hmZTePU3iXKEC
YYSeEh22ITIPG93qRM+xpC+rNz1dXeqULOeyJn12WL4riVl7/DUF5GSVkaB0BAVI8FKxU4VgSFAX
z86IZ9fHmlNXCsdZT28liDEusmhP4eIRWuF3WbQv+47oQGNErmQU52V6JJg7ORYN6oTcs1+CssOz
1hMUp/1L2TXGiZfmxmtr8waE2C+8g3TGVr89RBNrazjGQ6pXN5GJuBMTueCv6wp6uV6niFwEG8TZ
VaNksgn+jhsGgWC45xODmTTMO/NxWciErTOZvPiGF8KxV1vZWiijCsHRrO+NeyF5MfM8PtGK+JgG
hyEB9N5tsXYfTLcKScyWo8JvyrkRjEtRH0gMSs6VopdQPM5JEfAMBPnlzG9QUTjf6GTw7KUDQ2Us
tzVRIDtNw96Q5ra3rO7JjTNQrxKAV8995iP/OzHsn58at4ffAW8xMsvPRJ1U65AFV55tfPkbEy2z
bS6U9/5LvFQfZjXg3k1TeOZphL2hfoobkklqWx0DqyJexoB8Ll2b5i+UooT8F4fByqH0doRo8O4l
xkrP0AikkppeywxvhwmYTvGop0VzVwMrIGoJRO6sjAOwWt0dhiV+gM63l467B7NDdUtviGPxOuiQ
iTiQgX5sPMm4AJ9x0gja1S6pciMH4aYoaW2QJywtgCFFkl+kmd6j5KpDDL2pNd6V87deGcvBaTqI
jT5ueSN+tvjnl8zPKLr8D0/7JzWCkTEN77aG/DKVXMhlGeibRjo/BHO+dIGD6ULN20Ig0Rzd+Rhv
swhIfv+WjkgMhrxL9jFpjZFJ8x/4Zryi+hGU9FtRkRID+bQ4RCWdi9J54Biw3Gul3g2dvGV2jqba
rudwUW196iJ/jxBxx+j+B3oBevRgahA+hzJeVpCPi+o1EJibiZkh9KlMBSOsMQ7pzP+RwOQbguYr
yufoTiIk2YyMhGghURZ0kwfocl6SnRRIyiPUQtuW8L0NWSKa5Lytjbt016O73hbeiBwNTvBCSWcX
5s2yuPdWGjXM7rAi54P6YZeM0esg+JW29vtAHPNJVgj3GX7d4xFPt8mE2zWRoiFMsFub49muYmmD
1OOeElre+3mev8/Y4Rg7wKfUnjqKstbgV5OLFVs3dGAsdiJU1SlNtLYa+72fl0C0UHhBpnrocJpY
0TEjzOvQMFVFlE5VRNrJHRVav7x6E0VrpAjy9Bf/a4RkVku2CJwit8nYPrRe3B6zmixKnf7MKj+7
iTTd5togIyaZ37w+x/k8+0gs/IkPSKqzneV7l3bcLx1tCmUiWWtoJ20amTubLi1gDIjxj3mq69DM
7cuoghnjLklg2dRudbUYwDa79sTW8ijs57aunS9vfHXT4r33cLiMKQS7wGHXtFE3bAsx/uqDUj9W
mX5iWOuT20gxU1nBjVqolG1TfKaga/z8gubhLGrsvVTS3VQiy4rMswmaum+KBqdkHOw8E/0OzNFm
02v9s3Te4jKOn0VSHWulWFXKuzlA+yYWnHtTAA9PPQ4EqYQutHxwiEMTTjiUNsEPk+w+M8A2E/tI
cSAJPIu6zO9kkrAwt/mxp6e4EpSZI0JGgcEGVbRuPw1C3EIL8/CWZNBoL6i2txzTrTBxp28MM95T
uwHgklJOj8gEuT4+a8h0YS36j55iEfwAJIne9EagqBlpVfXes6aKm99VG8ckfttMCLeaU8TeyI/e
LU9mN45rfNEURc/iCBWCJkUR7DNjQBlCtBJTUGQk0UpELEJn1Ccf39NDbY7lKa54W72WIWC1dtMz
qMkuxiY3V/rs2EsWepphSQ5Y4FBy2CjadQiqGGCx197jfT4DzyMaFdn3WciCIswad1McNLcoGKBN
OOrYdjHhQ6hR914NK13odytlsDVDhhYWQ8cpT1wmE9bPZNY7Zt53hoLDxhj4UDVmQWoj6zkJBydv
MJ4ocx5GLqMtyCiEr9zGqTJ+gkqx7NF4CUR2H1vEHS6qvxPYW/qlP4M3m8MkBbGh5uU9b7h5bYlU
Ko4zusKVemfXcfYVdo3d5LOZeQ6uh04s8OcWOnQWOB6Wzfi+jtONagh5IU33bHQMfERtYqcuxr0w
KgXrdh2mq0+iNWmlzF567hzzV9pzziB16pgBejo4kBAIGzSZKvvi5MTlEjpljVCSQKuthzfxgYjI
1ZJdfJuY8K79B3NLAEp0x2RkCfvAZ1a/BriQqIG8g7PCNnk3TOudZzlvVbCwVpsGHGESckIvONix
Zx0GXMZuV1eUjSKB+OVkZ26vtZUNaA8z10lgc9kixkHPXTKCH33r1saWRi5zyi7YAFAFV8GJdJT5
Y91IuiZ0vIQb7PPS3JcLaVNd4CJYY0aviO1V2jKp7YiODFJ5I6ao2I2O/dX5QX10kZEuDieWwXnh
+pRhPQKymV2Rg2Moz4Yu/W05DuaJzXsFc/U7Io37kAyXiqPZkelbchNYS4nYBvBPZ8hfhPWocMVF
20xad1MH9qvKx1MbT7u40s4mG+1532C3Yc9JCLuNndBC4BimvJ7E6zA9XJfOwgsgSal7q7E/J8m1
ktrdzRJA8yhz57PysVnM+IVeaIqLnRzYHq+ftkx9NkSyl2zygh0kCB6ygcPp7DinnptjN2SkwWRF
/Sw6u0ISny63o1jX7yIAcWY3+uC5XcwqWD+1EHp6mQNmgi78WsbqPLmNQ/4QOASOI7jiRHXJeg7s
jpOo7dzu2vYReDmIo8pL9g7c3k1KmaLcNoNr6D2Y1Bhb6A/MNXjLy4yVu2zSiIuwftVt6V6WKIWe
sbw1BqjQ2jQge4+7WMKkUfXRH3FXea4DYyPLDypCBRpgbsD9lP+YsiXaFgmaUxdY464I5I1t9i6J
l819kGikNwEx3W4wM7svGKkN7cVNUdWp9jae3JZEY+tAW4X6AyAzNYd6QwDOqRp76BzgEOpE/VxP
VhSaCbHLPWqw3qzd2zFfplDl3cH2+OFM7aUvn4j2+lBpcJKJ9zHXNY3RPEFDVSOwriUkPoQJ28nE
RxCQFq+JNAYEkPBML6Rn0oU2+UN8OBtOvHCZKRUu8Sdynvnc9VvAU1A4/OW98+3soCTbquz1gaXx
J/m49mNhljddSZuY89LJ6qdy2zWVe7ad5hifE2wThyTWPx1IgRf0jcN2zbHN8PU8w236KgLV4ooF
vZ8aTxpJ6GviuOUhTb6UMYk9kXrT7ULGK3NbMvLOiz21m3z4COiZ0My6F0uQXnDaofoEMMLZFRRn
B0GkXd4179r3OUMqNuXVH3EIgvDCez5vXWGiq2jR//Qe93TitxuppdwXuEroje7p6HMpEY4kRpT4
nYwhkKfHxgeDyhvOlCr2f0qXkeJoSBqk7goq0+pb3OCAcJpdbHKTwvADBDRzHS0B/I3htopJaCKr
l33A87HEm/OB6PYn+FX1igu1v5eZE9ZZHaaZUX3JjPRObXJrN23LCReE+VJyJ1MDh/GYM6uc8Oel
910vixfC8VigHf7+xjS6szURGGbICHuK5YRdJTgr87psJXf3bqF9jerLrA+5h2BtVveNS5MpRapF
uR8fhMAMmJNDquCFoF2BwTIuH1ZTPkxCDrcaAfE+lT3nWSLRirpaD1aKNESQSA57MmMA9NWJmh+l
tsYtNoTX0uvsvUtxP+E62HfOjDiEEeSkG3dPd3s6DCUUJteVb9iP8zCJxvFkFCvt1PypgDtxn5Z/
ZOhKEujDF1Pre0mxzSkzJ7wb391JR/olyE33prNXOE6+Tr8tbxdzLrit5MhhDDgNwwCCNAlTujSN
+oUMzA0ROoUo5NEj8mJnllEAtiOJfW7oAAQVyJo2SyBCd6+dF6dhwDqwn2yXlGShzQuyiK5n6qjb
AObiquonYyGkUbtJVfrWuV2KBxsltCHkc7KyHpX2zkx4cA5BfUkygyOWR6ZozHPjbdO/VGp+U1Ns
nzyAQF18IyKi2vuGEgbMB+ScZFdoFpMmGLDRyPzJnu0bac/tfkxVGdKDwMAaoTAxp6q+ETko4nlA
CZHD/Uhrs0VuzKS56eUGOM83Wae/FsmPK62Z8ph43WJiBOFn36UkKLuP+tuYIROASu42JJ6QvbvG
voNVZLIcHd3ZczcVh7fWu0q9+BOqmDF904o3UDHwfgDWQoPFktDdG/5LOuZOiOYPFZk5PFyx0K0w
5Jl1ygM86kpi11Y28W9g9Pppg1hxICPOdxV6aOOx7eCGB0aC+2p9AD9snuv14fopizeBZ3Istvjj
1m/mISlGm+2oS+5c180OZDKgoy2CB7w/UPLX36bWp3B9aNBgnLUHDOefT0L0It44BB6GVxKp/hNV
+l99qgjrqCtDnbz1uV1Bpcr7XovKPF0/uX55WnOAc939Ep3J3B11GTrLhYPT+mSvH1k6vSfy0wCK
HQF0vH7NYOjLZR+fivVVKeMBYdL6kQVTc2tKM9/aQ+afkTLodfoGJ2VIHvoeL6bXk0EyG6JHjlaF
LQvPuV4frh8F9Od+f9TxNl3/Rc8BQIayw1LkjuhxOM325ysF1lLxgAOzHndMFpCCL6tQxFq/b5oU
BShvE2pKAAsaDOcKzV0Qfv5+mNDNwcb784uaHYWrhBEJte6D0eWQQ4SnOUbyUbA+/PW1itM6HMFs
607ReO5d8/88FIbGIOenL4D9abd55lO8otmvVHWdMJlvBp3u5NSBlfzzwVyzszhkN2e0h+POF7FC
bOumJxOUYtAbeXO8ksOLlWTrcUbngkY3ZXfQm6sSnSYHL2SJ66dGTsIMI91VYUeHMCtdotG5E0+m
+8EQajwL1PAgYNLbK19dr3iU69f9OkdvmacaR52/OGj+SW/dXpGbV6z+lcAZGDms86X8MLMLkaUD
fEWnUOS/ZMPZ8PwMVdRIbFjc9Oe/Hgr84OfcRaVRT9Xj9ev8/uxMdHMmFqKn/yI3N5VI6OKBXJlx
Ohzi2jtbIDUwFyR4RJTbQ7/750O1/lJFpDNo+vWLD9aKOL+Sk68M5XZ9FsNcQHS7fg7gkfSTwusQ
VtQv4M04q9oEnBjYOWKPZdJbcXaCMqmqBBmU8VTvk/41QI3MVDRnTTftTz21PZy5kb7IQnh2S3fW
y6zTmBuXCBeh33kJ4/VVM56TmuQY+bId6xalixN9+F79CEX8oAXA/iEzn1sreJvLagyRsxKVSppi
i259BpBhm21/SXqSJErX/cqMZwAmbUgkPUHXjv86O/GtldnFfuC0jpFkDPbl/FWSp33wuY9LOGOA
FIu7wrCRp0PyW+0xOIwoGo6ZHcmd658NCJ1hbRWvsc9o3O7pomJT6odgFS+BALS74rlufAvZdv8H
R7rhNDicSo38Nc3hn7kZ6yWq2WKGAOZwCRJBBbyAcTJ2Jb2HDT/cZzU/1jd8qBQxBvEJ8wGhC/k+
6yqQiyMk696FLGJ99QRLodWmnnARbGTS+LAF10W90tl7oPoWNNydHtHDr+Rbo3hVpbfsnM4ly6Og
4JI+kU9ubuzrEX5YkDGFy9AD52DiLl7VnQhZeA0qfdFdPUOkpjzDamAhvGqHBzWgIzSsby3WjXrg
sFyOxluNBQUU9nJgmkeVCYTUhM4AeQFXG6Hd9YeG6rKBOrMvzmXVvaUQzvE9EbPEQRDmmvkxWOyq
JKZ5YV1N8hSPrxkk7Rc6WRswmsz/0MgHxbiWncUjcRLeDmbL3vHY39rAnELPHMj18TnutTSgevc7
A5vih6vBI3sTxicv+dEvXrppwPsiVuDNMOIBjdRY/eAFf5NFFvoFQVq9JLvSqg+xll/oTp9T5BWr
0y2Oo4cl8maivul7BqZz6AMaILQl1li+9NCh/ctL22cFRyM+ZHVAIK57X43HSOB1dnQkDlbtgVAh
IXnbxR36vyn+hQnF2VgcyJktrN01/bi0SEhNmSMAHqjsRANzDODkbGcttO3gGxXCRLwYJWbPGSFV
n/QKPscps3exgzoWVxLFksVWkqT1A0q9lC6HEkfLZxoyJ990x+BdYcNAVAbkXVXJTWk+dE+L5A/P
GdhyBP9YLL9HIDCbFKSaRmiLAapeg4nyLHQk2pLuwq3F1eXYd9lcDmjrnQ8biAxM8Ke6xI06WdOr
MEt7H+v+MzKGYmc4oqC25zJTWULnIuPgs0YVJNVHzBtDHe7s6jix9xnq6e1Axaj87NRVLRr9eSmg
Pq5DqDJ6AaxMYhMu1L3pgf8xneTCzbVZRxkFiorQ9udiq0vvBBmgQb6GxMUrh+zJfmgQ8+8sgD9r
ayuhF2OdRet/X81Qt2sSJeW5c9/IBrNsFmEjo9U3Y/hARfM5275xjhqnQWO66YCobvFZm49mJN6x
jH7S2AZtH2NaGptT45vxDWsrYt3+wCEuTDo41MZEaZfgxiLbAJkte+8BQCLZR7J7SRisUJp8YYhO
ATCC5NATMk92LwzBlrv3C+OnY5fITLX4oxtJ9Fkm87VOx2UPOA0ujQ3CdcRECKCETkGUD6H3v5k7
rx25kTQLv8q+AAf0BljsRTqmLZMllUp1Q8jSe8+n3y+i1Eq1pmd2G3uzgESQSaapTJIR8cc53zE9
e5cHk0qsNfVnxPbcs4QliUL3iuxz2NsKJpz5WEX2+zHt9AcVfP22LTnzAiTFh7JsyTFT7E+g/94X
ZFKnTofLv0YuHbr1vrZM8gVS8j9hAO/7hRu7noXJFmfo1ghpTnGNEAAcDTu3m8+6Yd1xwyKGNGZw
oxs9701pksHlXZQ9W0NskS5WP+tLEhwVA1+XF6IO1OLleRzcctMFOFrnxTo0uk1AsEGJVgfx08z7
TMhTY+85rWLiX11T9zWEm9RDcn+e48uQhsiZ6X6aGfTNaP4cKu3iEyufrrLBfkfH84MaGQplrMl3
PNr/MmoQJHaIr/LwQlZYu1W9D30wE9baZfilp/E5Ciqqyc4R0BmDkcrTgIU7T1Bitsus+qYuwKrM
xzDgs4jdCstPZTZ8qJk5EHwUNF7Dp7gcyYFutCumn4LqCBzyOoA5WobjeVD7+zbPvlEMNAfAl0JK
B1AUVXRAHbctg/iQiMfkDrmIhYAuF3iLJMyeqWtia1jopchFXdM57bnpujmZXshTieewzbuRyGSw
fdccQK2PIh1EyjEb8CfYJT0DuYBM07+tzUEXCPlGjMUu0EA34KUkGLDSmVrpleE0B2boo7gjbGo5
9LEakvJHpbkPzGDD9Ge9CpjyC8kiPDpmO+2zIL3kGQ2P51X30UQz7iWaSzDQ2MBrzsxDqqozPXxC
bgidQpNH4XaTlfRfaSRbeii4ImyMtXrSlgf5eI0Ayydjj0G9+1hTvt8uPdOTcXodg87Gf5R7RwM7
89EeiIa34mOl91QKc9BcHlNZB8elI2S3NeaSzhqJ3S2Jy0JCu53VLD8Zi5udFvzCpFUQ2cLIcx3O
Mbib0e48jGt4jD1bSLb0NkHfQmCNLRZyTS4IuWZIJVeRzAKT3A2Rmp4KJIanSeCSMlJxgOJWx9nl
2s5MOnAz4vQt1bKvoQq1o1NsAn3JnDvKTYZ61cpWun0zk3gvfy0nINDybW1YRh/j/bmenHrj4jVZ
L02SbpC8zBTsyW/0GPytY/FW5lRQOw+L1cLXgdDwUc1jxTdMO98ngYV7gGiN28IoCNlo9ZhSrlyV
e2YMmOQuqHsgF/kp6hCZDkV8V0TVR5lKO6uETa7TuLkoBKntfnmss9vLAJWDC5WRn7104W7SByZU
Obsl6lKuMR/dHfrieUxs48id0ziS+MWVkK4UmefrxaAVxAISSXVcFjMFSBx0G8/Iqc38RYKxlUw6
7o0SeNLYxid9UPykoE6Nn9VYGdTzjmB7sc+HRxDF1PIMoi/1qnapNou0LPKICcV2Gs6xGbq+XDhx
7+10eCnQB/RjF7vfypkqKc36wWFqvjciuuF04UC8ButSdMOdkIQjV50oGwhNBxN2MQCDFgZNXzlE
bdqzvdILXCq3hYeUcq+FDGELSC0rvtd8ix/ouyk4+jcco/cTC2nUnrU2HM5RgHnubor7u9QI/lCL
QHYhnrvab2Z87+p6RPay72xzPYikkFyMFj28kgDxqOPKH0KCSLNlRs3RNo6NjZE6e0QnjUl8uuRV
iWnHbQo0pyh4O6aAKFDmk+IvFnnKYbJQT/Wq/ZtAOKzKwe9nE5c16uK8Cq6B5xU7+T6jpN68EU/b
NjDJPRgfO3dhOseBUJ6jDDMss+PDDiauOowlYhhTKWAdBpJOpGUf6SlSF+IzQc/gGZE5sKKBP8ow
WLlp4uj38RocOjHIG/DIbAJDhQSwmNwoDTEW9KI6puXoGYG0UJrI0RqIRKIobPSfbX2+JmR1k6nF
KBRUYnUEPwGaQG5P4UDNs4n5LoayPzlZHR8qygpSgjMVU/Qj8bYU52eDQwpX1IDKl5tDVL/gO2oO
8pOi+GNAZOjdxWn5CQeZKyZTK+tsw+Sstwt5k1KdgbzYe/nqMyHYP15dbqspFhDx3kxV1XjNWOjt
xAe9bQ+D0RLLtjwqffoahYZvjyCx2mHmNNPF2cUZoi0wmDGRT+LmIh5rTJsAdWYhNvIvNp0eNbP8
HhKlfVmwa2+SCS6K+HqiM/lpxtEhev7YtaQtjLDD5LUpP+Iw17hC55p5OjEsb3L3c4Acn6QfCjr1
HPqEe9/LrWCOvw4TQVWOSIgImD4kGTVo15ozcKmIjyWvF7kpF4vYMfZRvxk8au7yk0/A3neGoZ8J
v7gLzQx1Cb9u4ljiV4E6Xhm7FBLVahj7w5Dn6dE2uORzzIRU0F9owRRYJ3mGpLkBlbPL6urJ6HF7
eGl/pxUawwfw0wVjms1ErWUF5+oyxOoDPQiKkdy59AyQezOgGY5r6HrIUXu/1iKuQeWol3yrgJi/
VNQ1V6WXX91Kf0k6+6OdQVCuNG/DiBK5eIWvy7Gsc0YMkw8Fk+Zc7Y6gFE6tU320eoP5Dku9AnFr
Vzla8fUcoTFo89fQ07EBDHoOZjpeF1EgMtZUcmVdqMGx+b6fT0YdXEoEm6VujRtSV++SMXst24z7
rHnpR5ytWH++UI5vrwO1yiHDDDRF8zUL1H1HfwxZKFrzuTg4tdJtHBfPF8kxxIb2D24S4Gh61Jxg
2lYmcJDJjgmBoWccV9iy3Bkrtc7AmE4qHZVuBBRUfuGKXGDU0SnT4wAalIpNrU3IuXNb5A/MFhSn
ubZssleKA0SZ/nOpPlhOYH6JAvzZjE9o5Uv6qAOpce6oPoemcu9RuNgmWpoeMM1/1zz69XU0PE41
5JW2VLydvBgpOvf7BCb8VDSqP9quL+8iXqMny1quplOoHwhSRYaAomDutHstI9zKiwrvOOWOevj7
Wk//W3n3Kf/W/qdQiH4pq7mJw6j7r//809a7Muffvz3kEn9pyrb83v1+1J9et/0vuTv8Vm4+dZ/+
tLGVyeeP/bdmvn6DNPj2GX4c+b/d+SM//X/Sehqa8W+1nnffxv+4fJviL+WfSLhvT/uh9tRUQ8g0
bcvg17VtU0Vh/YOEq6koQS2DQZEKVQg5KLv+AOI64kmq6fAsktddHS3mH7JP7R+G7mk2cmWPCq9m
/i0grutB4v1VeU0GOxYUyyWAyUJ6YplCFfqLArymQgXer0jOLZcAZVBq8EbVL36aTYD+fmK1GfJx
QdugG1fETa0VJcefHzN4qyPri5lHCg3kuRS9aVIOxreFAOUcA901Ud7Pr7lGDpdRUf70ihp7mlwt
XG/QtnK1DwomnsR+uUidQMw4gMqQV4VstSiyP9R5P+5kayoXOEUZpsjVCp/zIc6/uqLR9UR0u1w4
P9fkJrAzYmU0JSImM8iPsqcg091LzcVBI1e7xSS5OqfwIu1GN2vRbVOueeQiESa67GPB3JOdFUOM
iW4Lqwdz15uErYoul+xsyYXsgZE6p+yWuD3Lh6oAHgfAHvzjshUcZJfLBskCSL4swSOQAR4MOEXe
mpS3VQeB9yGdrojUGB0YggFeC1a2XMjNBG8cPAXle6O4BCugrSW7tCXSd7aUZAIcW26yiFucSI1A
MPq1y+cHKT2xCeRatR7UxKi/bxI13M0tAlB6iCtHQbfQ9HFHPWl4x2SsrwWNutfc/F2P5B73V3NH
4d9iar/eqlUSPkTUHjt0AADVTqZYY8oO2aKmfQrQ2zqGAkBlNIedkTInR0U2p9aEL91g9J4x5AoT
fiv52yR2/T5bQAwvF1Kyn996estCbmVruk33YJajvUEpyp1xhIwBr2g2MfDa3zo0oqTLM2QBR8i4
RazBPf6xdnvMqEZgy7dtecxt8/Y8+ZjqASpDujkwPO8rciz/eMH/4WV+3y1floAzfJFy9W1/emoW
hmK397Tkh7tt397v7z/WVPTV04L6jHyuXOSN+uML+e0xmECLr1jejgyN397q7Sv47Wv6bXMqknGl
9khW5JOZYxGhd8ER/CPhCGL0JRfFz820jej037bl7qZI6JrK58g9bwfdnmnGiz93Djk9ekcx6C9e
9rfHbm/PrBLv99tuuXk75vZpio7SFsHmKA7Em8gdf3Xc7fUo/Hq7JiWH7uenuj319tjtb7s9lrb6
fWPbM2e4+E6ApL8v4f+hZ2XOSilZVG3ZqNteEx17XUEG+/uq7jJYVebwPuk1bafbdatumWPS1lQa
Q2JkeI3bq/22KV8rdVLSheUej4uN4a54c9Cm5r4LsK6Jt/6r58nH3p4sj5Ef5O0Vbtu3Z//2WJlT
lU+RsByoMw4A3V7NLV3BivkGutgxFkr1bTvO7IlJHLHrl1VrFpFumRi5/r6r6veEUvidGArG0j86
F6OH8JAubitqWwB8imMjm4RfDgrloXIfPor8eDtUbvY22OY5te5kmqWcCLxFWlJZ5A6NuqLfLXP7
KHfcUi8tOT66bcsn3zZvLzOKdGK5GQFUWHmIY6FH8u3IsNHbvKlVesO6dhemc37OnS4dAJ6YTJlV
L0bccmr2tvirx7qU+26DI1F8J5M4deWaRM7KtVQOzuUeUpP2lTmgiJdTtpT8SAN0XciM1GZ+P/jt
efJRRZ7W3QKJTSebXc6GykU/IDnJq5BEe5F3YYvGTS5iQZWVa3KHlipCAVF+UJtpOKhK1B7lQkd9
g6wgIYzIgpM4ia/KaBdGW62hUNWqx+3kYrA1NYrfzsjNiWTK/ijnTG8L+VhUIucuJtB4olhzm8Ev
LP5e8KgHOWOaiilOuZYg/CVwhtg0kZo6ioU2daS4MxolA5N5s2DQm11oLtdGRFZjmlRQejNQlr/v
20SyjPGTD/by3GGCID9SFsxCLN2BwWAkLexqHTBnBRlCfEXyiwlMd29qhePLGFmv98y3QNnIan6s
EXBfIsbGlZwDoGawL2pZuixjyYlwVU56RyWVCVNNNi7D5L0IRLQmcxmf+KLKI2YT1MuibmRZjbFs
PUhw2xh02SqN1A6rC4R4ALPeMct7ZRu7CpUZ4rEoMAFHnRQRAUDhwZS9N5k2Lre724NyW+6RC1zG
9PMqPdPXRjkx1pXbt/2/HCRfRG5nmYI3gErG2/sA2Bg2XsC4dVGMJxfJ7m5SuoVgdTFiN0TpSy4m
uMdBNRp7LScPAeCeLof68iA53hdrbymSMlBSPul2TKeo+Ljlttz9tiYLa+KJjV1jgQBKwkQaFSO5
WGQBRa5yllETqESR5i/3zzZo3LJEYf7bMfLo/8Vj8pC3d5FPITTha+iFDaLtPz6OXLt99oFo2pWJ
DWst/xT5bd3+3N825ZeRKr61PHaiVbgtNNEI3TZD0YKQs1UetS7YGc1kc8KKpoXxI63Z7UC5NlHI
wRrx8zm33W8vG8MpoBDwxxvKB51WlKV+e1t5zL98zKYjvzYyY2erIHT1hjNdLjpqXvymYvuXVbld
KNqPg37f3aIu5f7zL/f/8kq/H/rL9tvqL6+NDIirTkE2JV/6n/bLQ5e4LA+t9vWX9/jr1b9+p9uH
TgnSm70q2f3yCeTq7ZBfXkLu+X1bPvjL09/2//JxoBKarZYfmXHSf1lkPzdz2IQmsRvMmXHE7fHb
ExxTDbbVkr3eHgpIDMR9l8FfkatyT5+52ttblKg6jmSgz3RVj3IxzYRKgeJrjmlikgQlV+WDcjc4
R+TftyPlWpRF2mbOwIIlt912LwbLcv8vL6cXeXvUx6pS13JV7n97J7mdNMs7ELLMQfciwur2dLn2
y2vePpJ8dbmbn/uq4NfcadS/t0OjP8tr5XZFyE0zBP5HWoO4LuwhEfFf4oqSRxHzB30tFlVa0diP
A7CdVSR7QKPo69wWLhAG8oBJUXGmGvlL4GkdyeCU7+UCcoDOzI7Yzhc8FGu56n1rembBJk+MZzNx
TZiiewazjir2z8182iXJEYdq4c+ixN660SudHSoIs6EgKu6/zb35NaAhzzBow3QgG1p7Iqi7OYIN
fkHYk5+YCNR2HTqgiPBxEAZcs2SNv5beyesMeHjir5PD99tCjvCXuImYS6OZUYj6Pqk9xvA0pIOL
S416LI253TnrFMsSo8PeJ43hfcbfAhT3hMJJcJAHBGhHrckzYv9gYSjWJmnS+9vYVZYi5Cg2n5jz
q20iGLxx0I5/v2D3f6nF/amo968qf/8vC3ZYof+dOftOxE39x/pTU2akeP65aCef+qNo51j/MC3G
UaZrW46u49P+WbRzTcpvGnU8VTNt0zUNKnN/FO3sf3BiatAcwLjpPI1n/VG0M/7BoZqLGcqzVI1Z
rL+TYmVo/wy90EzdMOCh2mTPqti1/1y1c1KCoZsMsXiskhpvT9V7y50J9SDFuGCi+TExnOgxTEaU
h1rmq12ogXBSjSugDRQ35KZCGoKwOhb2lYqbh4FQL3bxohTnca4iMSFlPQxQ2MNqeLD7cAc4O3kq
iQQgZHTMz21fVR+M5uIh+UljdXlFaVtsoKvWd3pXVCcygFPidNp51QHgeqy9xROIxPzJIWAyDTFT
4NA2rq6uzDv4OfrJKmPvZA+gGjVKkBs9qq1dhZtyhYt8+tJ5yiVyNYVPbmcns7Cz/TIFOeWjeXxR
m2YTtPH0MUZgptSdtYXJ2fmMIMoP86zjq2UO7WBk4l4T9u9JQIa7o8zVpcfS9L7NcbKWVUc0s1vZ
K3T90fsiRDRkZX6WL/mJcdndvDzOQWQeBrf+5DleQR5t6mv1lO3y2HLPCQxnv8GaOIopyU67A0Pz
wasiBGJ2BKIwH85efh7cdD4RvLEJ+LKe1a5Bx2Ebh8Rb3pV2Dp3EGhpw8eY3ZXS3uC/Mg9ou7SZd
aiCA2TRiENgwwx3ti2W89ungbR39aXQAnYSmTJ9pd5hPSl8pz0nbe8/qKXkERFA8IDl7AWg67vKJ
MtWcE0cyN3259/x0DIcdM9LofkVc+TRoD+Y0XItm0O5QL00rppxQSvAn6DZBQJm1qtJ6C6y9WHeN
mu/nzmW2zMG73ptN8hz07oYSTPGguMjVTDS6jAe/ch3V+zTJzT0gLfU+9jAxYeF716ZKQEgnc8tu
1N67eq6vHSuoDl41ALCw9Mmv9G7aWfw4u84jLESdh51NY33IphrkT0KhsMhnRF5gC/ag7BB1VlaE
8Ub5XrbqZ0yW834Oa+NRZbA3IN0nZd07W9hcDxMvKnQJxrZT7fAIOxGLVsz85mDEyk4JEgJ7bRe7
ETN4D0ZVuCtvyMlpN7LXBufAuRILZ+lOAQkkpIP0FXr5jPMezwwl8mOO3eXoeFcQhvrFheeEjM3K
8a0TwRabyVNKRkDMmXV0g5l82GQ+umaArBQEoV279uNkIHLWIjwBKESwwOXYR/kY2dZT42Ab1qRL
V+ZMSliYQ9UEBYfdi3Rn2OUUc2Jnw7QpXuJyfi5mcm6Jqc7W+KVqIULiNx1FEDzlPD03KPbPwOgc
nJpo2frVu3EqgHA10Wdm7bNDUxMEaWEaxOiabQiTcMEVML3uNM1+Xq5j3J3qusLmr+aM1DXx58+E
qBRG2ewnpV42nel2fidO1iroYrTdtrlpNVjhM2ywE6J+pFBm8+CV+pMdpsc4MIyLHrrPkRKUJ+i/
m7bFOTjYYfmSl4ieGowiBXfgC9fOBwtEJncuzdkx//W4TPp8gBnLyR0npyKoop0Bkx0bTZkxsA/g
UHVptUmIr13hnFygmmVgjrOUC83kNtGUlb2BPqnfGfhPL4kR+WhgX00TORPJpgmyPch272HnbTsz
7i+lnsBpboAZCuKEohrdEUT2vLG85bmYiureMTEiajDP23EaACt5L65HgvJSYFhILOTZFNxL2wx2
tauUIGLRU6sOUlKjuiDnhdDkTdO1irUcW3UVnZ15Ee7GiJhwF4CAXVigxJW8v++APD0SNnyv18Q9
uKMDYSBV1k25AOkK7eGuZhIlB5P8GU/3tiY6KqyS53AMFzJzK3dbbEr0W4cZrpOoC8WHwXFa9MWO
tyXfIcZHBVYm1slpSirls5WU41MS6PdlZu3MyOgJmbcRiWeoU2iHyrPdGI/F3H9QZ+782jfVifR7
IpvybaTG6l3rkQZciEpAOA29Hwpmboi9QAAoAmQJOqgJ51MYB96zEeBFJ7Dk2KTCCFsFYHETpVuB
GZ7Odq7oYPgoSNtLghtQJYOPMLbXxBrNe6YT3s+qcQIV3r8vnW2rB6aBHNfd6BpMSbXrvye4k3c4
a/pV2pbR2SpqGg91ifdA5edT7aYvWUzHMp4UwmCiDZ3W9F0zf6mG4L6PdPc9YYUvudOfqspJNktq
Rwj4ETnC7NbXOg44uO0OLe1SN5ic0aLMREothN4uMO1nmyOZ5Y92qD0BAVgFnrpwRqMQd0RScsYj
PvSaR5GQYBpfwzLynpG0WftFDR9iFzR6T4f2KYFzjUwmvk7Ey/hFw/8iURDJGpsci81Gq7zhZLZ6
tI/r4iWIrHo9koFN8DpOrQEzmD8tCrS+oAJhQgKcb8MLamFZv+uz3lgXbT75Mg7SNYa9CsNo55Dy
sLYGSz17dUWyB1m1AEFIJnCwjwv7M7aICHp5g+TvblSYuU9L+1XHEaUNtv5+1MoJhL/2sACGXSPm
sK5I30Xo/c4uteHYBVgIe0u3fFrqCo2H4m3GWv+u4/jP+1R7nrWTOhTe85yNVzpGn5YiKtb13Hpb
M8U8N3gRRnVmGc7ombdV6n6KzBl5pTK+VO0Rb6+3sUnuXhMyCe3B1E5vDYkzJ4fIdWkVE4cCX81E
VtPSJvZ9p9MHgPuRNkQyRWabP3hZ1qwW/ZNeq9ZjOqqo4dXaOOupEYOYp6WOEB+uzLZw902HxKEB
JPoO9RUFMpdmvdfRe+Xl3Owzoy1PjW4kpBEjFyVk7KgGmbvncl8VwfjFzpA2LMGpJpoZf7ibrAiL
0a5pFm6cbvDQSzB7NjbesbXG5ugY92Fvqteuu5vaCv6phmV6pgJQpZ0BJls5DRNIDi0Stve2ah9b
Lzh53IDOZWCACCGm1G+b1j4z6Xi0axXDZpUDBsyyb/VS0ytQwCf242Odc2ZXYTtdQ7V/6lrFetdo
WNY7W10XWq2iuw19xSm7c568ZoZaHBDifm1Uq9wWxKRuo46ggdhNLtgkISe2DYITK8XrAlATg5Cb
BT6/M3SYMH9lfOXudJXAmxHsrw2g8w7qcbUuq4ZArhljJ780ERvhRxcgObfGEvWz0SnhYVwSLEYu
+Yul298DCqLzmIznYCZMIxjR1bSNRZ6CW7urBkL+2bbKb30zBVhfNPLkyDNrTbOA7OE2+FWUDyMC
XSYtn7B6lk9MdYpuRAr/fL1o1yQvtJ1agxqF9le8DDVwdW5tyvKgWekXB+kJFvl2w3Ssc3HpF4J1
rxo/Wupo5XgfC+uqREQtmIH5yQKa5+fLHqB9uwZP3T5i511NXeec3CzD625DzETaY2bFKRvm74Zl
RGeEgQ4+o4VGwYmNtRd34SohXgOXb7XpQadsEQfB/2mS7gGn9jQBidgSb/RAnzU/53yLa9uZFjAb
YbaPmHxdUzlHCW6EGr4o+znX21ZMx6r7HDQv9T+cz9OgEkxvoXc3sOebWRnuCbl4b7Z97Bt68I6E
gpgMWDieVjLeR/TdIDMth6Lqg/XScc13fCJbV96hSdQDt3lxaqxT7gY8Sn1fmQVS7vHR0+P6kKKw
xNWwB8UIVleb1aOlH0vRw64TG+jm2JMXglEYA+0wXXMwjhFO6LS3qoM75LSd1XJNofTABpkvZdxg
eJimhxKGQm/E2qGdTOOgTN4WJtewMRQ64Q0BsNuhTdVdlBVfi4ImN1CM+JwWMw6lGZV+1DnmXecO
Pa2djfdkRl1FtiupsJHi7LA4l2s0wtG5TYcPeZOYB9kZ4vMyQTEJ8Gz11MZ9JUYB+v0SUr4fF+/s
pODoe9RRfqNXTwTlhtAH4mRXR9kjDo/kwv5jZrsaXKASay75FESpLM0WaBLBGZg4CZWlU4ZFG9kG
AnC+ErAlVZd4J3XMXynBCI9/kZ3rPqkPQ6EWG0eJ07M1FvBFZnvrOXNF2aKetzDKjH0/YXOwhxRU
QMhbTZn1RD4Fnoxy9rYqreWW2bWtvtbK8Wp4s3aHPHMld8aDG/GxiAfOqxlRq7KdPCu/kvfDtcvt
OLLVjtgAPK/zAAOiprO96y2mBWK9zuhVegfFoOPbx/SplcZYu/B/97iqZgBC8JQjQ98zC3cpPCH2
BHyywUyLiAvDdNm/DoQc4X+qwFVb6jYxp++OW7kbcA4pCIv0Czw1LkijQthZVVwqKZlWhQmxKmzB
fIwLGW6e5zYbmntmzxSmW7zhoIdI8bEC63dlpZF5UtZRsDcUnVMAZtIGB8JLAul2G7RuRhPLbYCf
bttmz4mNQxzsirVhdqs5dDUGmwi/QleO495uNMKF9fDOG4viHQnDL7gXj7GIHgrpMGI/5F6PSy06
mdP0lKv24Jed6vpZYGD8orvSTQxY1KxyIJbH75Y2nddx2gDAdtDz9R4ZHs5TZZPYrANAW1dpn9OA
2yRh2kHjO4oCITCZPwCk1u4gdGbrrA1Gpkc4LRsd2NZoMKeYpiDzqw9x5NmcfuQ4uYURn0hD/tjm
A6prE/ZXUga4RVqoA+MS8IPG6UvvueZq8Ox4k/YLPA/Xvli6At4Ynx2/OBqCzE7CozmhSNfN+qDV
1lfNbYbtBGCNoDC7QLecKfspDBD7oI8jw0dka7cbOeCOXZKLgi5/AvnJNz5o30v6L9shAZguOAGz
BZU1w19n1aZ77hh8rqPW5I/La3dPGJx3hvVAx5Ykv9U4K+GuqR11U6UF4IR0cDdllBu7WXcBmTXu
vm2rYm9qHqZHR3X2KWadFV7xS6rF5UUxqQ069FbMOFB3mkk84aq1vsQG2TpqXW71MdR9zAzN3vY9
rQ39SLhDOu7bxMfWn2xr/tIuh45x5560Ge9SDSlxSwXU6jpQDtWUtvuGaNdND7fmqumwrhwE+Ke5
ahmWd9yEK6RUhb4ElykYXhm5ckA2BEfSiD+4zmAfAFF1D035UMSjTyve3Qe0R75JKWdTV3wvFK38
3tgYS+adlxEHM16+haIm2Whqk2obNZw88hqXb6T9oC6tSVucKgZhyeyeM5I730HYMc6xuxDX51Q1
qT0E3YZacUUIeTAsvbtH0wAoqgM+b7sprK+8xWF1N5W6edZHJzvECN9r4MzCrOK0rmDLCOwFjV/Z
Up/PgyT2FRPBZ9oCYputQgNIU+0Ub9p0eRQ8R1rr92qV7sIEX6Rm0NtB6oNBYoHQhyQ6rdI7RgSd
D8QPU3IWqltXoHi7GWKVDXURKS9N4NToOLK85L3ddBMsUdq5Od0vc/NALOJ8wj2CbTlo39lkEbRG
R9CLZ10Yd/hJV7gP3aReK2gJ1HOe04lOl2q79qHH0k6fKOemGmnZxoNBALEesz5OL5rLxa8Dq9+W
Le68uNEhyDHMhFQNvWBxH7W81R5K93UQkDA4Eg+Vlu+0tvO25ZJbG4Xm4KAZxrrpzZO5FORlFZAK
c92edmlFkcoxcR1qhBXN2qVnOHyJ0/El65T2GVkABYPiM+Tf+MnM4pcgGfJTGESvssVKgBMF5Mht
Na0uduWivB8oxCya3TyJsGXLaIxLygzmKupheHCT0w/cVuiyPxphlz1HhhFtZmczGh5/GwysCkSB
n8eDfj+qJpgNYnf9kpO8241qxJR+2e5dT9Mw2UFBQWi29xROatrqO138tWATVUbNZnzwkhH9PBPd
h3j2nYn+Xjhq8x7DDfOTId25OtGpNWnhd3tx5ocMyKRqKO11oguIdj63+upjopQbt0uoHRkpsSVT
Rm3KLE9WkXxPzEa9WJG1tUTEs0mJ95BoCEK8SaeI0apwALam17uHGqJWaydr0mL8PBqVQxsv6Sme
CJgJU6/bhVPtXIqyVPa12z+V3sjnb1IVZXcDxNUo/CEi+DJJBSkZjfQlGy3dr8RkQjhPMywP0/yM
V29Vm4fKGtsXjfBhk8CGDifpcm/mE/DCJKCLLwwdCIcvavnVnTp/msidb9rOBVvufYwUvi2X+sya
zh5RebRuD22uXdUlxUPdM5qhZzM+1K+uuZS70WjqTWMUGPGD8pzninWNomiTtOqHaOiM11B5CfBU
nmLDQldpB6TlAtNN3IwMd2+8t1vzQCEXoEziqvss5j5PK04sgaJQjMnVRyXBrlTFzoAwcDgk2Ug1
F/33U9HXvrcUqAUsTF5DwDmL4bk8GmN7BeJNMdNl1i0pIofgOr1YlybEOUctntv0cYKfTCkFj7cR
4acAfn5vmiXVyPFdHKbOvTkeQmroBJnDvtLGYI/KJl+3sCfofJs4kGwYGkM+kbLmuoFP4VyoZRze
JMEqPAWIFiClEC4Zhso+VuhbFz20uCINIA4NJFTpXRvurGqA5S8qFsPSF1iTHaJhYkQdgJi77RAq
+a5umnRXxaXnO1zqS0mt3Mmjh1KZr6XBaDzDHtdP/fDM5ONyoH2+G033y4CG5ylNNO+JjAXSe6lN
uObDaCvzWtMUT5ScYZrlNqQwFRWXG9RPkYUujc7dhRD6D23GsJfbZbzOqTM8Uh9Zl1OZbjFy5oeJ
vh5lfbJi8Tbu4TxtFCYISH+c8R4bOUQ+MqQgF33UqZqvEljeiLHjD7ZT7d20ea6tLwOmL1HhcDeD
qn63U+g9ABv1NcGcXwvcpQfHTutjWdXgM0Y6tqDnH5OpfMJ15fj0vqZDNuMKJEbhEEIa2nsRUJ9o
KNtzkIEkz0qdimut24dB0T2ClbSjFRJsjLcBYs6QNHtlWJF+WdA/oq1IBMkCzuLnoQKqOlYKbc6s
PUw53lFXKT65ir6KljT0yQg50uLgqFW4JUslUzc5uDobfZ1mtEc2ZvY6dEYgqc6dIzAXQ7OeeqJ7
2oSycZpdFfhQRupNR00s1K9CMNLm6UxSHQKPLraeVEoouy4IXpWa6VgT51HSg6ygc79gOqXiCh/+
SSkS9YhddT/nLtkeNcGZ7aDe0wMxdlJ/5LRmvXZ7pVmjkyn3Fv4pu6P5cvDDrzyqV+ReePT87f6+
D+lVT/h1rMQjtcaMtxIdIakRE35sl6+N2i3Af6eJHhhWbJrawnaXm3cqgVY7NbHvWuz5/rjUj9AH
GPACWF0pqHS38nOmg73w91qMsfGSrFX8Q4pXvnf68pKQ4reeahu8jDvt6VJzc8XHsdbIaN6EqhGt
v0h1klRsYSQd/XxOD5IiIhch3fW0xLeAo4JO5JhCIQu3Q4UsxBrSDyVJNVVZkudJcJCkSEiqhGFl
352yJ4ci7FuGxe5/k3cm23EjaZN9l97jb8DdAQcW3YuYB5IRDE6iNjiSKGGeZzx9X1B5KrOy6tTf
ve4NS1QlKUYQcLjbZ3ZNo9Pk7SZsE/BOk94PY/UDtBxPUWgZRnIX19777H8JFxeVmLU6FMpf0ekD
52b5ECy+uCCcxObTwgLqkiL5bOxoKMWj+vkByRcEA/OXjeFNxPLsIoEc398RkcJCMEL5KsLhext6
OLtE8qTZB1GNZzWAMpa5hCqOynTXAQ2CHBpISJeWxW86T24LMm9pkrI3DYmZxSSGOkhkk+v9NGfZ
3eSOEkf+Wo6YpvJpCwHEXY0iGbYRoSTaG7zvQZV+FGret6V+puLjp28aO7OAp1LNDDJ4SjpcK8dp
McdZMgh34FFfP8Epgv7lFRWZX22ggavS27ALTPckjq7N6FrHiTKP2RUWwk1mnEgAgu0LxgbZDa9b
lb+YclabzjTJyS+GP3e8ghzhEVjY95/uPkfF2U41/rkgErW24nLeo09w8QTBa6968VLMLY0OiT7Y
LALEd3S3I6rn7+ZyeqGnRm4+ZyQzpqCzzJd/6+HOopjtATd78u4W7SY22H3YujFOpWU/Q5GlrM3Q
8mTm06sYRgc0aGusRiIQjDEoKjIG1mxQNWTeBKXI5imwfEVwEpUbxWqiQY3xCWcZiLsq9IiEY0Hc
WjbRx65YWiPR6RcP5m+jXlPWO46at9/XJY5gVlAJAA9zgIr6ezLbz5n3YbevdRTejIno09xV3zTJ
AZQLj4L13Lm4mYmHs0t+jea0UV47bRyDugFgrQQyqdxEFjZWTdM6WDNImbaFkgcojuJk8MWhyBfB
kd+xk7cU10EfkVHBpoiLkqQAGuLOgVDr/GCb4jly6zWNBSdN3Q2puqE4/nYdGsr75oryq7mgZfL8
3CdsgJ2nsbnOwfhVeRZLgS454Az9FyMv35ofbvgAKpC+Cf/ObJbkWrccqsVLbTZPSjsnIBegYvsb
zLNNJsZNyCMBpwiR5a7bEMsCeJZ5LwmWC99wX0hR9CcNTXyQcQL8D6fYiAXvMMzGOhsfyPbLI9ON
7pQt7PHJybHoN/Q37Dt2vDMKWUWBVI6izZB57bRRs3LvhpbjYGVNFQm74tFNRkrwmCQB/ROZt+HA
atIzT2w9CNDuwgT1Pbglgnxjl1sLyCZ5UPgVYdn1U/QUID+xfaHix+OxE8gBTJjsGR3PnrlIGiZ5
zHxVTk62bbrxI14CIfmhDNuNW9OUwciUV08feDnJ7FjPMJJr29sHHIjIKgwHCT6iCzGbUOiIH2YJ
i5ixOnVVOaKiCeNAkSEtJ+nOib380EN6XUF145gkvQ/CN83C+GXPnAk8jRrpC31gbVAFeZg9+mQc
/YUNcQCkobrA9l0Cv5/ZX9s6ELU195FF5jr1p3cmExwxYjIo9hRwb/hmfGaGAiO4MCt2SoM6eWWV
YWA273pfkR7OLDS8ztwHsiBLE/qnrGJbPdLYCtBwfMssj0yHO72Wy5f50E5PbsVvpzEe2SHQ0pb6
F5P150+77SemSC2Zldh2rxWQylGEvD6qqFb1kmxpZPpUYTrdBT7pyrLAf9Ur0HxFX3FWEZwLSUyD
6GyXn7byed/DYObWzrMLroVqndEetSq6AIIz38ILTqXqLiWA0r2TcKNTRfHNHcptEDFHa/OaQ/Py
lF5+8s8/Dek3UHiQt5pRrMfC+MIAk+6rPHsdH5cWF4iqK3KU1Q5Q7LlkO4M869J8ljc0CNeAKumT
yfSN5xUe2La6eUWs4NEG88k2O4YAFm3Jc6bvvZFe1j7u34TOvnUB5c3RBLbJwGrGGU8oTsjy+yeE
y956kuVZ5gzVXOVtDLanp4Q408nX8EVqfO1KWMBLreHVtnlmsJwXq9mHEhV6CRC6VAEBLSu1TV3o
UHYaB+SmfR5dKZjG0Ogx8VriV6Xso7LRMcdZ7j+f2whY3dFovknTeCbqdQmXK8WV/jkInAONM7cG
H85eQ2+EGpfMqGVLCVM/XbomHfd+vBtNh+Fk6eyVrF6nPg64vOuHpB3PEkXorGCsTrJWN1lnFRMJ
omCZM97xmwQU4w3PQT9c2Nk+cloDc2xT65Z5DojjKP9lWywQnJU3pN9otp3TN5c7qerKia3jdD+o
8tC+AbYTx7mBSpwPkt9c0OdbZf5shordUxE1a1Y6fx/1iHkDzeo1R0BoNU19QREFcsaRpXGpuKZ5
zEtLWuy6cZ+mNHLjiluQL0WwS56r2ABoFYaPrBNU6KbIGDaTbaLbVgmrOyNcf+zgrQPjVFgIKSlG
vKUMJwMMaDjGviYYS+kCjYKBFVFhCPRyLQwAb5ltHk232eVBg1yQue8RYdCjabGJ0dOlZyRyriMX
NQHHTRcNlzbABMDGJK27b36cfzf5Fa8cd5rWttU1tEszfx766itsuK9L0ats7bNZUilgxt9zCwtL
McGJlhi5j0BlFseIRYCbkzW4rpC2oFtBEI0Tj8VTchV7Zr9TpLe2PB9BISbkl/2JzBk7Z2BdajpY
3YdpGYeGioOjLPHCwFfMIRxd45g3D7J1vbcyHa9o433WDGwPzdQdkt638CH+9AvfYNIGH5+z5Lp2
UujNxa+68NMvHkXeJUVrogmTr96+8uhbi9lBHgaVq90s7Z9e2ThbWmP1Chos6r1/jsKlM3ceXSCX
5VFCid7yAoKd6SCQKXLCiMtiwwA0WbdkDAH5mDQ6KOeVi2CtZgShsIHz3C3GgADy9zKZ973sEg1p
cBDtzeyx7hgU2080RjV0XnNTrXMz+CbZsC7jlB8QtbyNySdDTKFyFEz7tAUp2vs0Iidm7eyMYOAG
z46e7QxMiOiO8KchQGl6qjHeH7FgwdlIVPPQUdcb0FxXJmIFdPED+d6+up3OOErdt7PVbvqgBJ8f
Idd1DaJ7ml4sDtg2DLNNEwR7FijKaouS+nCF6aI7lqn54dcEKQI5UqbkeXiSTKi9vp3vfYQhVit2
KcQE0vneJftH0+aSlZ/O40gsQelpZdR1A7oT15ZU2MaEovKL4loQ6dDuW1u3ByH1z/5+3o4R+l+d
UUM5KWWtCwcIkjNvxq3JAG3nx+qrqJ+llvWxG/AoRBColvkVzh/cH1uzcTL6BYcvBW0KcP4fMVe4
Ow1hjIEyFobMPSTK4HGUbBEfOUFRdbpmKsMxvmPo2E4UcQCsJtuoziN9E588wCIipk+lJIXHXzRQ
rQwjLll8ON89AxKAcJw6BIBcyaJhELugXzD77g2EwM3lB7NLL1tVEzSi3FeHqKkqIE7iw0UPrsyz
YY/5NgiT57SsrPME1UVWBue7PmlWlcEmmcccLZ8b7GA1aOdwHcd1t8mD6sYpj4e0mVbrMpq3FkgE
SrDo6U3xAdWNtbUXlG025PSlZo9EMOKNjPrvILieZsow1sj8m7KMj/6FoHGGaMrYCN2RfufuaNJH
4KoRR20DvHwyobN3uYdTRuxif2B6CJAqVbLZYb9l1mkNN6MOKIjl6igTKiYKJ11XIP9jZVh738qP
NkAx0NsiAeEn6BBurB+MfuXaKbWk44ps/yzGqxnH2Wa8ccKpTzbMSjwm0U6589cq6vtV4Vctotf4
xSnuA68BTlmq7+kgoc0MGsZvxH1ODcA75h8IIS1gtDj1zgyCjX1Kfa7Ll+zoz7jV+dix0xuxIS3f
BQSJ2lVFidSGy6ktUo0UdITkWj46WX6N4UedmN84G+VPvwozHA8yd+6l68EN7BhHcFbdSBHy4E0K
BY4lvCTQg3y/BTOCPS9L+7sgd62VVD3tXlytZVUOG9MoGDQztwDty/MXIWVVDtk2MIL3WjzmbT6/
lNl+5oqC20aluxDWLoqLct1onkV2ZqL16gGot+nd4RuTG2biUEqo4uhz50uewlDEKo3RZcQaHXO4
twUY2gYMj5ktV0OjmcKTpLFp96uHdt5S4fPcOdaby/gog/698rGJulYRcs+9pPgQd1g0OKZzfWAi
k82jDN3wzJjqfshNi/irE+082rddx38LYVtvulbDNKSE2lG46SmXOywqfts4GGO6QNJHiI3CqDcz
vQpUF9LmMaow2eLLulZlevH12OyoPSrpIap9zH0VTa1ZBCNmCB/qcnqPH8ZO/YDGyUCgzF9KqvNW
Zu99jWAw7kKAnFmYUoI7W4sMmZ2pwrK2eQ8ncHGD9XCwCf8GMt6W1bllFB8JnsseozD289ErtQlU
CEmQ12mAzmnaROXy5U4c2UOz9hHq+MxvV2bXt+fSeQFz1B7NZef+yQj5/PD706XSwKEwg4JUwjXG
VCWIHEscMQtIay/CwueHT/TQn5/+X/xdhoqxajl4zh5d8aGLcPvJhuhjU6/NcUFsUJC0c2uXugZv
nRTUqnXQZ/yFkBovBJ3PP32ydD7/9OeHv/3d56d/fsW/+zKlRg4LkQ2VUlkJK01FbLupw0voxe42
sOZxbRYtzrzJnzdGgzwT0oaQh/WLGtRH0AX1JYojEJtOoleqcs+5S49B6Zj5TmFHXjv8V6rHZtrK
aMVeCQ9ReXIFrQrBxNi1a1ELhz6+48rbs8TSGzSxJ+m8cLwMRkU0LlOb3J5MYlW0gTTIHDaj2pXq
onPA/z+F+I7xsay7+YDY5n/9aiWWd6/SX6yZI+FxlrmumewtEfa9rbxhJaxvNOZ0mwlk0yYfUJGs
mFVSarZQ3QrxHbSwL95dlo6j72zyUX4thX+dAl/vaRrg6CgORjd8F6VjnX3A5VbLENQB7ZxC1+Lt
udReLNEMJebHHkeRcGCQLDtKxzdeu+yXSS7/abDeW2v6ibgKit30X0CgOIjq0142bXkqkiRedSO+
mrkWal27+wTeF11+nOyHsfigqPGevQuPQbN5xQ+NLj2zFExu+sB2YesulQ2hpZNtZHW3zIdCZNxw
EckNL+plqJ09p/SI/8Ks10JEPxoECrgn0bgj4pEdRO0+50YoudVoK7JABaw5L18kWFq3G57GjI2D
aUfseDIvxdOzQCyD4OyGndxH82yfpKzsU78EJ1XhPpMQ6djzcqKD79QuctG40eMEYaquH+ioNk6V
p8HCd87AYPijsrlx24pvWCxRz2KMEbIeAxTYSsMeKMaLYFa9YtHs6m3Kg2YTZUm4mgoKksMxe4Sw
9RR6bsN4XfRwc/S8MqxRn5ysKlbulMEstHN1pNca+ztyKl0g+4RVkJ8OLT3Lpr1XU5zieeLoht6C
4i+2bZINB7Wc8fqCGpOyb2G61XglvIL3wgpoRFV6fuOguJpb8j+BN4SH0q9PZZng+R6tw+frt+qL
dDQSymg+MC1HyZwcTt7ZG2UwV3uU13jA9xa+KiqDzq5JxMdnvIgP3751Mfsdgfz0+Y08+046vCZj
QHIOHWPXohn0Ye0c8G1QeD2jxdIiH+Dmc30CM9DuQOMdINb0h36y9xL0O0MrwVS9OCcRRNH0Ic7j
U5F1/Ls9mj6h2gBCn2H7J6g8XDjsh/G4cvpPYOH6/XsdchZUGloQrTDrqWT7lgIajaN717be2tGG
Kuv535rSgqTr7NtUv895+mWsezyNY3HQ4B6lH/pMsePuqZfhypzNEH41mFiy0UpJheU5pb6n879Y
VWfS/kKJWhVN70lZTkz80aN6cmFbP4Z74tJI8QQS/KeZ6X0dJvGNIJa7MiuH7oN0PyQquuUhk61u
hnnoau/eSNmvc3zYaiZSjKbd+JIltOEZfrgzChVSMkHj3JhH5t7LUF0GdVeMnnHoopqJY+0hCVVQ
KJvwYnUWx5lvjkiTu3z+Rpfudqr0bUTKCZg4lpg6ds0UPqbLKWrQBeHEGd+Cy+SBuWO8YaD27Kbo
HGkXU8u7TB2okf9OWwATLtlBAHHT6SSWy6+1keq9hrc9yGeox013DgXR9ICw09pkR0r9EWxUP28e
wsBhblXGb3FZSqJKcb4hTVGdZt3yFMumYGb1g7MPWiZbxwE+4M6BAgkpNiW8siaeRn1wDBLNxDPD
bGeAyQsTRi6ks88PXjmj+At0A1ia97lFs7LFJMKVmILS6pinc0wzmzAZI5SPvUUVyEJO+/zQlRhU
bNOAI+X6r2MyOityB7BJbCiGsh8/MrPQa9fD6lx185ktEwV+PEGSdqNE8JxDjgUQiaOgR7A+OUvy
Wy0f5qJHImwXmOTCALBE9EpJKwpJ0/NUc0R3Fvly6Kk/RJTkiKt8DQ4ADlbLmuaY4hdAn3Y9ROpV
1eMq4tI4eDDZjnFf37v4m97LkgleidEs98e3eplgFy7oanNIPrBL0Q3olualb3C/604hBkbGK37F
jI6RKybjdj0aCpiGTtRuaJyGp+bIHGApgSjdvNsgx4Xn2fg1oddzklBnp4mci9cy0s5nq/7plltK
xex+qUqxeKrIL0PHoBj0ZEcJvRtdElXdoZ+n9MVTGjGq7j7jp6+9vLj52v4+NvIpgI71bhTF2dPD
+DOT0b13Hew5fK8zZtoE3yImOCXuZDcmNR4UryKc1vFsD7s+RsGfiAzMMGfWniijL6Lz3uVg1x9T
86Ypcabb+hq0yuG0NMCtzuUvX2NGjYsACFrtxlui85wNcwxbkizKxgqDEM3b/5nMCh91CzWO4N8q
KOb8nmoZTH3W7D3B5uIKLmr3qzUc27K5tqZ9g4fdgagOkiM1ETs3q17QqBhcpUtaIJt3OOO+2fFV
jVH4nNcWMnoEQIGhPncGK5uuaDtIaVqwfdyUbSu7HbvskjYiTCVJQfMKHrnSNxv8xQ1sM6e6QYyH
Dyj7H27rDjxKvPq5DEsQ8DV3UX5zpq698ynBqCYLtmpk+XgFMHZNFcUayrQIRfF7dEJdHgMXDVZM
Pz2Z0gwS74tkUL9EFcI3x/LN4Z1ujIE3yuukfelcGqVZCru9wmHxROaLcy6Zpp92cLBmozzM7HA3
Opi7cxDaJGY6+Mw2Vu2xZqyoHQppumI/FUN134dyvnZOF+4TESIBI7fdu4752GKXxr7c5PdBBWSt
jhFT+9p0WdM7670RIHqiROiTXsYUnx8yzoSn5G0I2/I+T+KS7sXI2bol6urvTxHy902r6L5hrzLB
Hri6bfglnMh4ZS4Tnq4Ut9j17Y30evxUVVRuU6NaYiIASJOQMiIIjax3Y7K1xxZcgu/AXtTNl8/i
p8Be3vMS5UYllrqrEuPF7oS3RQfIt234y4I2xyNyemUcRDXCPOOHVLilbcbBHaXD/HpwOTZlgsk1
nUFe2f5Djx9ApsMpCqfk6j4NtDiCWczpXik6DBLemK7r3No2A3ZMwhtsiYVCSyoJzRQsxgcjy92t
69PY/pec479pybb/Vu7KhEbZ5BkFsUGhCQ/+rdy1C/0U2l0UHyDGEuKZG3HftybAiNZ75O3aQbiN
TjSeA4dCt9k6amp4ijP5n3NCKWylMLOnU5TiaIlf+4YQdbG0TkRJZBywr2TZ2nUykEul/CMKJSmI
XRe1TqnAbA7QyuPTxBYexwAtzi2VPWQ/OussE3z4hQWSPqCva4ueFB5E6b+ncPDvG6+Kj6KTl9Kf
aV35xwc3y5sDcMbnwKqYayn2ST0OOJNOkZn5WlNuS9O6ddrz/5u3Uf1LTzW8NWkt76Z2qXoU6p9z
l0NIIGIWbXBoB/1RUmXx3tVxv04kMHBCN/TC6j76Mn8ppwbPj07lBhlf3nA72thB0uLYqVTemL82
F63mHZ4FAiwqI/6C2P3EjUsYp9PPJhWXx8SrV/hLguuYxA79h2mzLRznR2rVzQlzcPgoiCFiuQi/
pnWKp2ics1crGvONKmiNYYnWa+yf/gOU+qM7TtUZS+i1FeT0VFMdqYLCC4AW8+oq5uf/+XKTxG7/
SpVb3iAPurttCoeYrNZw9P5KlcslndMhvoBDJ+iCy6FnOn4Dbr3g5cZiYisJQx/HUXvuTaysELtj
roH9IDuqyNX04OeeeRcyodBTWh8+A2yx3VYHO7C9bca8cf1hl1lwcbfVOE8vFM8/jCbtRlDI5cbw
s3cjjvsnY1BnPDz/+bXx7/7bF+fwAh3swlQm/+3FTaRYcxrJD0BTU9pzmbPau6GQEXVXDRHIoAB6
qvhFML1SO4phxlVpRMZ3l1ZDvy/YBNdpeVCxnW5zcGpn5qc9vPnOfKk96Je6zpC6uawAqBSYV5jY
UsWnaf/6x5+o5XzQQrYPU0ejoCGS9kfPEumYU/7mtH69A6W6jCRI5VoPc9HQQxuY+t0vsyN1AcQC
R/PVbOP3SPTRC7ubjk5nF2oMNLlbihGcwoceI+Yw0fYeGG+oPs4TUQkqouJIbWvOHOuCStl1xdzk
MKXO0ZEb7hzrLMJr7YoZQrXlPvHQgxnEhGCo0vCu9JzwgcMsC4JPlrKOR//cVPlb3zj9z55hF5CG
r0U3TXjcsYIK+9b2+BgSbVcry27VE2gE5GkK0E8uB+qNYREkzSrsfLrrnS/VWFyserZ/srQeUD/9
s+OMBGoj31+1nRs8x75KYWTZzgMxOxIXRnYgdBnxnECDDHc8t+sdZZthO+yauWzeib1hHG+O3Lvk
dwevvRMxKRfV8zga6vJLrh3wS5gU8GKpU0w30KGV9QRgHytmHwuNs6qVW6qKscIW1vt/vgrlv65E
ttaWraUnTFNbf7/DGPBEhiSTe/AQTA8m1mWJtHmv+7e0F9dIQwpTQe1sERPFObXAmoRREhyw0HPi
d4d2Wy8zx8gU3zMbnVcxu9vTifrompPNpHeaqDEj3iEakgLd4qqfW3el2yZbZxMaZFO7W1l46Pd+
+I6xDdMG6uiavoB7s+W/TN3BPkCe+m9uviVe/7eFBTcFqTdHAse0zKUP/a8Li2HTVNEJHR5mXVxA
WYmLmKJg7aRG9BDY3TnLBYUQQf5cCA+bPGT7Z040F2PoOGDWTXdtFBnLXgumP3Zwb/ips4iVEpsM
meWyx/0dUAunhsUIOY/fLNJ/K0l1Vh/E8Qs3UUmH1MpM6ubBAbEtCvuAHJ1Q/OYzn9aVvUlFZu8q
e98w/9rMjLP+m7fAcv71Vw+RQNkUQboW6qMFZ+Cv7wF9DDQS11V46KH2XqY0oAOylszLxBdHt+3j
HDjhqQqiH1rh3VBR+TZE4HB1MO4cbSLIZV75niaXtreeUnBl9zoT8jnTgVpV0CVdHiJnu6r7Ny96
97EpXPuh/16NpnkQFYXOsaFoeo0pQ2kd7rQmJq8yFZeWkkFCZic7LNLXnMHbBaDGmxG0kHX9JIaV
VndPnj75fl4+dyhCmyobKY7qimtamsOlZoR8NwbTV9dsemym2a4pJ9zhtvPaTLF9oYxKXVgvv6Qq
MjeOsLhM26i94R+Sd7AGHkTV2RwNM+Ihg3HfkSqi0kbZWxorykvDqGbTTuL+01vCmn1sKJKlk2qE
fDlV8620rZvbwTLuqvomZevejRiibhmHwdKbcRzjl9wzaz0bRUnmpM2jvdvZpClmlxpq79yaFaOC
wQRxMrmPttUle8NpqTBoA6B1BoZUYopBudRi6dK9E3ZjYFrC/jJiLduhf3xoQC5b0tTJiggYJdVd
6l/TzLqgOKT7uE/rbQlJeN/ksJoiju8Q/LKKolWN+c4yEjr1kvxqRt0Byyn2vYhzuT8jdtsW5SNz
OMRnPN30cFB0ubJDl0rIyhJ7RdFtnb6yuWL/l6LoGSHB5+a7bZUoX/OElWvu300tm/0cYkIhGcne
ryPgSEEjtp+Yc0M9h7+qVFzxbd5bWLYuQ4Y4qkiYuhhzVvTb1dc67byto225hYWNqDhZCaP1HC+g
xm0xReYzOfPiMQ3HaD3Q3uiGvsNefXZfcYqtpObch8PUucu6iQFP6Rsv/3lBtcTfSLjsWRwttHIs
V1nK8QDr/tNtFVoGwlCvjT3T1JG2k9i6pNr31zi6xWqa1UfPIfqWl7G/mawm3ZZagckJra99rgPo
CQh3RgxXgnLr8doYIjyC8RnXlNY8254bHWqQBbteD9ZBSuetzc31WE7ZvV3YzaWdaOlrq75ZyTBt
HzzfWHu0zXDAu45hEl6Xcd8jG1KyFRZ1RVGO69dnOO+aIt67/VKm2PZ8XYCcMuqcxkOEjnunwPzQ
20O3GYhK39Pmwti8sGjY8YpvjM1Rqt3ivgtD6nEtrsfItvSDSNtqLSn52YVDTaGsRXQ7m9q3bBD6
OiRUoJI2W3J6u4yKASA9P/TUHCnfWmO0vArxHfmiPxjUDmGj3s1sIh40O1yeJMNwAB6C/8SJNwML
8nbo+VcC4djMpfz5IJ3g2uYxlhuOYIzmpiPcC3vzmYO39Vk6yHqpT+t3hmKzSp3BeyVGe59MFXQK
9ZjPeK7YeFPZYHvEAVtdUXrGRDoLPLlVxLBXc5XLS5KzNceYdIcPc20ZJZsNgl51ijNmIJpE4Wtg
7rCxL6a2xQmBuRq/i/0ck7xB+XKzTe/jxYyTYj54bkInNH6QGWwF8CDCeLgk4yDOfni0qa28mN6H
2qd3VJNV/LxiF7AOPOs/DnWgsP+K4/nbp//7/1PMz3Lu+p+f78wf5O8/iN4Lo/x//Y/fmJ/Nt6Ro
/w75Wb7wD8iPB67HAcejhaWkbXPH/wPyY5nqv0zluJ4pbFfzP3+SuRXMbtMEM6JQ8kzb1KwSf0B+
lP1fGK2A8fBlHA45Gfy/QH4sLfU/7XWU62klNQEkfkIQV58w8r8+55XnYlUZtbiTvxsePksPMOFL
dl1yZpnSYi8Wq+RnO8PvooY/P//8Szoo0X/xif4uephqLLRruz71mbKOeBeBXaX1ssYNNAjZtBHO
W2zfsJP1Qs2uk2WcExoYtlBCPz8Mgwv4JZK9d0SW+hxUBjXb+N8I7M/PbeGf5VjBvaYt/lhx5MdN
ect75qlzmL2mRJrCSd7MIDUPef8wltaMXS3CaoC+6/eXBK/kJo+ZjJPWf2mC+Tkzh+5uoGHdGMTW
AzjETDUpdzFMIDQrrK+Bch8HqB/KD/EUzmBNEp7klTe1oIGKjn2JOrSWlW2CqSJ5RBaJQXD1Y+lG
Y7Smr6XkAOEmN+p4HiezfUvtSm+EzQ5C0tEGK4Gu8IyYmRFFS/upf1flDQGyyPvljJsM4NeK8yzt
hBGj/rxs7yGCbNxsuFetbWyN2X6juO6Ca+rR4pBol066SYfsMQe4llOpC9fh5uAJ2LkEWD2bp50S
S/P7sCKagl2ab9iGzRv7kZOiyWqijAW/DhVjybAEkQJvgkNUki2xibFVRa9WQ34r8BhQF0CxcBev
VCzvwjb/Wi5+A6bY2TpxUp9nyXwOo/qdCqNn0vFPVlVf3Ua/EFZ7bVxdkRmKD17mwHnyed9Zy3T1
KAz4Z1gnEtWv57E8DzwlNmFQfVQtthtK+T7Ifo4Qihkh+VtCo0gNw49hwDIsfYYGizk82YcYPHGs
nvzGptoyAsRZ7iTFvwRQ6bTTzrE2Ecaapb2qz21/W6jqlxCcuCaT8omwY24ZPHpaXNLW+kkFL0GO
8jnrsSm1ORVyYWj/YsS+xq94jtuAkY1exPmBVq6ZF00YaeNxKFpNuuPCq8Ov0VAxrtLFtKtFK3e6
IP+Saqoyve+lnZKWGOpLnn8ZTGpVPWYVa4vrYQUs48l6Q9WkAdTKPEYJND/1/p0cvd1yPZVmcShM
l8kj3Vf4KMK1mNNrlB7zwbggVzMzwCmtnYvowX/I2ebIQhnSgG7MkGz6mK3xIXWYOQZtjIZrmrB0
iFN0jAN6K3usx4m8rZm81pb/JnPvoe3wP3bmhHvVsBmtLmWDpfhQrXk1KABqLYZfCbUqpUvNtKR1
TbkhNYAao0AJQmxwPjoKnzZJJugf9HFL1OmTayJU2WyYvXm8SBc9txiKaiNkRIZwWFeVA0+nUddc
+9hoUv/BTqtDRvyo8vIBUsmhlvQ8UxcDOCG6r932eUgGWgy9bKtyrmRHtDMFvmxB2wDNgTJNfCFp
AaWqLeND/UQZG79kGo8VyZdhYhvDU3zTJQ4efTt4bEcJEdc80z1q86aaOdK7mxDRTcvpF//Aexap
qxHC607q6DvZuaNJgYjf1E++E3/nzxE6h3NwqcFbjTE/77GM+mQn6WenKoWj+6aH9dcXeLiX19PY
Ab8ogXYvFckwoXCm2jbElQn2CAHiS2PBEgiqX3FrcDJ8IKb+3NbmzQuY+bYW93Qfy2sX3qdIo7jv
mkdHRq8L+d5ocONUbXccjIGC8GK4iny6aaQZnhJcXvHXXoIBIWjwq3FbdvTQjFaBMZ6d1HzyYi5m
YWOH4vDz07QffG8iPe1emjT66VsjlbYwU9AnQn7I9tkqZLdSE44soncgknBEujOPlLDzn/qw/9HI
4maW/dex5IeUc/5AwxwUZjJnvPKNq9U19PLjECOU6y77Zoz1izXITS/USwHDuFGzCyhxVVnk+vrU
pGlpWGH8/QU643kYqj3+7l9jkJ/jcd4ZomzJ8PA0oXTYWWOYBii2AffarizsDzGoAVE8sDcnDGEv
sdn8xeTbC1fHW9PHX5NIAoeZs619Om3mtffDiVkrOjbNrv1jntS4JRfFN4mYUjEE3dr5sl+bc3dF
z8MD3KFzkOZLCvTNj8yf2l8QEwohaFYd0Bd95wuqUsfhrCfwNH02XyMfRBZVLmoxdQm7ZPeKVVuk
38IBCmRwM5ftYdbeSXkck+yqqI/iPcOQ15WUqXceIX9MvK2FWzh/TPv0J14SrBg41Lx+/ObK0dy4
Y3HtK2sdLXcXpUs7UFZLvO7/sHcey5Ur23b9FYX6uAFvGupsb+g92UGQrCp47xL4eo1MnndYr3Tu
VaivRu3C9puwmWvNOWb8c3Gokk8OOmYqLwhtW8b2qI21N7ejBp11ARV6JC/RNG6yjGQjxitXfhl+
jiUocNBbPl3Aj96MnoRI7iKfQt6YoiQCO0VIH6T0ztNfyrDHSGYRaqj581E0FiArGHpm014ILbuZ
Y4YTU7hm+opPXws3sTvtdWe5M5ic4cEdD6j1kOUKPjezL2ENk8vUYy1L3UM9GRRHvGeaDPFa7u20
AI1956MridIZ56z5Gk0UdOAxfBRWe4vVAW9lSvv8pYz1gzeLn4HoCRTxcM1ajzh+7sFyR2iuh9cU
ac1+8UkfWSz8gkAEKsy/5B3F8tRw7IOD0fkI4UR1a1Xmnb3EZ4hc5J2TvUVK8C5o3RssrIj1eZFf
PgR4QWjvvNuTWUqp51O9sCPqCKVRKpw7IKAbz6k53+EyY77T7KuyIpp2YX5dOuw3I/WzNuwJ9VwW
csry5sWZigbZC4/ToMC3D+HqgiEF8cM6Vzf2EMtu91GZH9zaPiFNPI0uPxiF52MginOLbJ0t/poY
I4GMi/sjzoA2eVRU00n7CGhZrGvn2knj4EjY1WWfI6LqmvyNYDR9X9VMFDtrP2aTv9YJdd9NWMb2
NgD5c+KYm2HAFFAn5YNLlWGD0OXdstOHcpbkobb5ac0Uufzm0cr0YJvWxH6WeX5BR8lchRjuhW49
ViOHa1z7T161cWr/MRkRrFpe+JyBx9o6cftq+vn17JKCF1XpnVuEP0sijrYYNrgEEdbWzhSvcS0k
drhOdKLrMTCvrEJ8WHWNgTfSr2rrY6lIkp/yB+KTSHV6La7oyTEWQDlAVZ0zYmF3D8TtMG8r9GdN
0zl/jewJIXruseMteuU/gylzGfx4Kx0cC0XN6YSCrQf4RNwxLMY1/e57w68/KX1Zgf42Of6PLsZS
0nXTRdb55iqw6UfGxcasqkc8TcjDYv2mwyC1SlFN+RZqXbN3adJPNnYMYeI+i67pytL9OQ56wvgo
i15zK0OfEb032XIVW+kdrZkrHDeXYBKDNZbps9VBiugKyiu0TTrQZTR+xdNc4kkrluZ+8a23UnPP
lYPWxcjzezLHLyqDv7ETIdmC2g7U481URc9OJQABZTFVPYvzLi0DTn8brbQfqFLoK82lph/QqS8T
8eKkS8jJq74JGVjzp+A0nSEiACnkIhRH15VDXUkU+8A8ODmCBQP+E4XkqID/ovvzZ4p7Vo+worSU
IXboHVZz55wZkWt24VNhqMA0zLtmCh+oYfVrv9cJ1sUDrwey2Rg7Fg6R28pCipJ2nODmOL+TXVwS
1iO+QHJicAG80916cH0Er1oZWpiVIJPAvnzODCmRaz7Lzr5LNVSIpD+8C38CDDz+oLX+01xcqb79
SAJcc7XOuopDZD60EOlSUwQIxv1o9+kBWSq0DfJcnemC+fvZNZ1Q5hK+Ifr1GXe0u6TaU1OvuxQs
XuK9mGlxDpvmV9xziZ2N/G0yfdDE/gEVU4S+Obs1BtLg0WN+xr2WrPRyujT07DowRszosfvR55gG
Sm/YLpm84Ik11/FqkHbRqZXeyuLou2iwZr3h8j/cI4r7sFLIdBiY95xwAbChSsQwkek2438kvrgW
xCcnnDsrJnc5vJ3QY2TYCMoeBUWF2BYsWbbxsuYWWQ+mQYp0hxgPtZM+Crt8mKOIy/86BIS6Dgr4
AdlEwyeWehstBThhMlIeHGfVOILaKMqLCnDMEnvXUwiJEAfUhtQANHiCSVDnEv1Z7EZzuGiq6d5E
xYtjpCLB19z4evBpR/NdZ+XOoR2am3kynvTap1mVXmjobTh0OcB8CvMYHIkDd9l5p2I9aeZxTDim
+sxFOWLcZpq/bwXY7mxJLuKSM1QTPJkGoJWKUOetleCo0T37urXo+fTGU+bFW9d3QHCMgtw90ke9
4izCh3SyoQflclRrg4dxUy6ACRVTLbkc0LTuQLsMa6tCCT5zjgoCmh3hazgZJIYWETq+GAnhg6bD
pyopxq86qZ5ziwtrQsMSFt6jZcdPPvwPYtCvatZrVA9SeP5zoP9pNONFaT7b5vgzicMf0TK9wC/4
GGKXADnG28TJMv++ASb2q8nq29D3kUEm9V5QEF0j81khvka+4nxCSjgahrhoSbojeGILh2Tvkwiy
grBmWANBiAwWRJFDuZvmapu49I+iqn7oGvzrKQW5rGRSG+g41uhivxdQozg4BbGuIn6N22t4ew40
fi7zgQaFjNRbc7G6bTDHP1Pf3g3Rg8N1z3S3n8ME2B2RiHfAAEF2J+ZrdQPGijKDWiQsA7egayRb
dbco8HLW7Os0tGeaOTUUBhmypezEo6xEBNF1nDTIeEp4a0Fd/1DvI9qc4nrbRBsKtv/12ZX8+hKs
y9ZxyTFRL1SPCWgPeyKYESZhXf36Tb4seoyjgTwLBTGuE7N9D+Vj6mbiSINU2YHhddNqVTQT6cPQ
efP1TKdzq8k4sShIJDVdj97GCelloKJNlAW6z7r7cSZAxc38a4qfAFW+ijFEBuNjylY9bu8Tzdce
vTKK4O9omVL+XY6D0lh34LD3cg2opVrB2dViUIiCzosJl4qdNlAJaCiVQZmrRXlTaVG5ybR9Q52b
i7cM+VR/Vt5p9rL9bVG925th5HDUoiv/WqSTsHVLNzmo7xNdR8O2k8O6Z6w3J7XmvtZSotWrypHq
e7mt1VrJepl82xtUXeRjav2rd6gl9djX7qDuqxsrRxYM5uDQ4Gjsp+FObfivqB61ar73BvVMK9Di
0HRakKOyKtSPNBXCvo8qkJw95Y7ZaT560YGRz+n5Sgy8XXrjgm3H2hVB6LDXUQIp+2NkxbtyqcDX
Qo3hBMsL5U2Rut5+iRawGQ3tVXT15QHbLUEMlHaq/+OLf/sNahE1SLkyzFgqZvmJX1sviRGOliPR
mULuHLH0DQ8tsAcX6JW4y3NkOWpVCcp9GZiEv48a3/TCea1W3p9r0GriK3xLvgZ7y4pL5GQpAHxt
KHRS1Tge1A2HyMn0JGhf7lXqJ1XYLxCijejn+S0jbuHcXfRdrTuwvrqCA30yyZmUv159hHqnWvq3
jwVDvdBziLON2hPo6FNLQKavfjI4K+8AbIKW438dZPIFUNN4gc2wuI5mOgnsvGJwJvhG0ibfbEsg
KofQl0fav/1et8qPILtrcgosrPTy2FRfqX7tkl5igQVvYVUuVjK5J6hDU+1J6u73Y5Vnb+UZyTEX
bxt6zbSLvfzGizTOMOr16ub7aP1tF/1aVM8vlEEhu0p9LSv76y197Oy1p74rd19btWyibm9G7fH7
CFd/nnqLekzdjeReqI+Auwln2sdeslPP2WpnV6/4fv+fu6C6r7aaWvp6j7r/tfjH8+ruH4997bZ1
47ocAfKPqQpGUQ4R6ui86MqYBwMX6FofXfdr/ZiBM6wiEzbujIGMcFrf6ZgNyS0+wRCiJ3hdLv2t
l4J0q2iM5gwDMd/1U3ZbknA7tcPZGW1itkV9i5Wn6iBQQAfrqRFhjTxYGuS2RhsO2gx8Qd1UKOrJ
7mqBkqr7Xu4TSFHrEdqayiP90MTc7JdjTBW04Rn1+n9eLP2w3k2+eQ/de0EK8jDbaXye5A25OVwF
1P3QJAV9rRYHEwpj0kopk4AzgV8zOqsnoogLheuD2i04QxfyMFQ3gdw1v+9+PyYswSpWT38tqqd8
tdt/v/4/PP/9yYnwqoPdmqm4cES77L7f/tvHfS168uf89ujXV//2wPcP/P6Uf3rs+9vVs8J13sqw
hb9hdRjW//Mfbcqd44+PX2TkXZ30j18f971y/njdbz/1+2MgCwtk5syl1KvV16fsXEauv8Yl3uOv
ZOrfFkkuJ7S6mIPDABZbJUqr9otKfFc36jG1pJ5QdzuR7QbIK3tdBTphba9OjYxyUjdfMdkRrGBm
aFEEqlBeRpR3ix/Dyf/7flbU7ppCFYNQdd5XoSHqhk4y5z2VKRK0SJYqy7hVnRmnmLjeq0wTnQsc
Eh0mNSrsZIRbx1jMgwQsxw7+1KQn8dXTadQQAkB7dLAzf8t8mY5Q2cWxvv3ONNUHADpJ6R6UsS3H
ccj6koiKb6ObuouY+a2gd7A1JAbJlAetWmIksZ/ipaVSmUQruusJeJiBmXlb6pjekVFuymbpTr5k
LdV/L/3xWNvqMOVSAuC7hg5Wb8A9VjcTAqjT12OpLvYgrtf6Yq/UcyPx0fu4YSwptyeG9OaklgxW
zNeSegyhNPuAA3phnlPIv23H6NdxcOkLEIKI0XISxdV9tzWfwqoKt6q9prpttL5ZIWoLf3ff5rrN
1syuqRjLcV0jb9SS2tJ/PIabsqMw2Hx+JTp/deC+ltWGHktqar0frL+za747cq66FH3dV+PLhaEX
AZUH1YxLlF1RLc7KdDiqPJyk+YnXvf7KNLdVxuz3FlWbNS0rarOMVQcVZ7bEbbd3OctrKcg+W27b
UGXRqvsAUmHVFvmjIzP68rGvpnNdpf1xdl9DnVAcYFW/3/zTY1RgDlrSGfvYsLqTSv9RN31JGaDz
LDIDEBv89UQTETYUUV2GqmBv2qjuT0vyYUVBfaQG6WynbnxxDJkmprZTpDaRWsSJ9hhi1IWkKJOD
v7eE2jDfWyduDSapHnwEtQm+bzx5cvq++3VQ9i6BenP2U20GdQz+06ZSMUNTZdaHiHKX2ii1G+zs
unD3Kj34axOpI89PR2cN0JGWiHTcIDNaA7WaD1lYEpOeSuKUHJ0fCfGFtynhL0lWf4Z0EraTXE+R
wWrPfRngrO5/LQaRN671mPnzLFehLm++1vffdw0baAho09XXkZGSnthl/nM2UNhXx04wC3R/avHr
WKrc5OhW1M9qn9a0W/hibbH1YZ7giI01w1zrCGmYFZnZQZSELqpkY/XsIs8UMFq0rbvUT2pfamwg
L5W8+b6rltRjjqbReGAAofa0WK4GTX7G/5dWqOD0/1vkOfYA1Mz/XlrBvPq/h51/veEvSYWv/wuw
SqDrpu45MuUIWfhfYefkJpFKgdQicB1faiMQbv6Vm2Qb/6KIQe+WiqvLf471t6TC8v+FT0xHkWWZ
ruEZ/v9T2LnNB/038agXBIZvOo5HSJMBOesP9X44adGIv8c5sgNuPN+er8NAEMXg4EAsIufDGnAp
+R/+aNzVAcEdeUBeC2aHlybwy51Dv4eqXBRuW3s80lag2MDzgZUuu8wfb/IKP4cxifBU4S85lNCy
naC9rQ2XwvpIMZXASXO9hHTdLBykEVDl45JeVT192Dmnm+zor1kG88YrfY76h7La5/MSHwpDKic6
82R0g7n9bev9JSH6H4Q63XB97rv/9T/Nf1glJnIWh7ViWtRY/tDTQjNtQ2MK7OOieYCnTSDyUa5d
QSKf95Wm7d3ShJvY1Wg7FwtUIO6MJXvTEK1uiAigZM9f2teIvwYagksaXQS1TpMuDVYm2Q87TMMY
CwP3BWtGffzPv91g8/2xQX1ic3zEeo6LEMe1lVr4t/D6MKbr7w6Q4sMofCkaSsG1BeBAuKC9+gDD
0mJcl9NzyUwMe2lDf5UJ3NFu/ecq1aa90cJzExGV12mCpOFV8C6m+UBODHD31FilnrMxYbtS6wEr
iVrDMqmdVH4EopqaZOfkZysH/1Og0jDM5TYxmo6GWPuzgNizIvHm3OQJQsFKnOcxoqy3wHEHABUL
/8Uco0ev7qmbQqLXF0K3gDUbWQoywb+J4srBWTQMOwYXj8sFROcF3KV5LLQQGrO/4KqFU2+DMLfA
IONBlkOejzZemlXsAsBGrdP49rrgfespvvY1o912yEJXhku6ktv/MOMYvAFzWD8N52OUR902Rjmd
2+5zMwle1zXAzXCQu9pTja+c/qb22Q8ZAkKvdzA8DQfElHKeF9DlC9HW4RC6aEBVrKaYtijKqSPc
g4eS7v66FYSN9XyIVkX4VQf7FkHgJ7zhdGVO495L4WbBkH/P5gcxwkHKhP3ux0eDRsoK7sdN4vjA
oGobJ/uAOqTozlnh76I8fV0WyPVhjnuqpezd2RiXk6K7bOzF2ukxWg1nMfdeWb4v2UyIBOgMOr/N
Zhjbl9pp2ZZTUq+bQQhycUx6CP6G+v25IKGaHgiRZuhH8jVkJesaW2WzNoBDhsYFKqKBevO9D0pG
ckO3YA5oyRj0G0ZxKrz+I2x7NLZYxmgx72LC6DSXHnGBa2gTEmGyo7h0S38FAQowi2J8bEcI/nlT
PtWz/db23YeXN+DrhxfPR6A89uWPLk1uzRh/q5Ek122GsjgZxmcUUq+Ls9bAk6x6vDLrRVu2Ecg9
xw7P9UJtSej2i5dIoJV52ehLiyjT3CdzSFBvC2SwNpD912QM6QAIMXX4NHBtcpTiZgeqfpX14/WM
ACI2+4u4avc9gkhfTMcuaz898xbf3WkIiscOL8Y20sW7ZjjbZhhOGKK2UlBf+dThq2VeCVrLoF0a
LI8e8i9sYVo8HB3SH7FJxGtbt5/9zHuQ5S5bWy7SmhkIRJmCKmKETAxhwICEakyqu9Tt3kHDvsb5
uCe1YudwJK3KeHjr/YPF1GVVeXTe0Cd3hkG6DyCzlQ7+BjMYJ1b3YamYc3n5B4bPXyCp3lps0aVt
vZNCXVMm5ITudZCdRXCTjM5LyvY0UqguYXLOGpJY2uYRK5Ucz994jvMJBKkmfuHdnieY+rAv4Nff
+Wl9mQYa05CICgEg5dxut71Nmh2iZHqVIX3RpRj3BL/8LDnyVj4sPLRD+SMxMDt0h/COXQZMjo7a
y1yqdmWReJx0VEU6r7rzQLMbGVlbS5+nnDXQQ9e5dU22Ft4xDWfyeDt7/k0istvUna8CSzvUXrCh
9U96KdSaLYB4TtdgxKfuak4ya+VGCBJoiR+7cDimbYxWKfwwneICYPw9Ijow6bN4rHPX3Cwhmvdw
0m++vjfrl03oVjuK15RC0/c88zby+J67SvaN43NbJMcwD7dWqm+NGeiLHb2OTTWvllH8zAuUWfRf
WElWve2Nm7A2buUTaeC9ZBOGSxF8mH14F6GY66bWWiUh6hvff/MFmn+f+LWj1wXS+jm+LMdZRzbV
GNBfwLZV+SK2SYAAv8HeNtG2X+mQ5ioTn4bntmRaxE6zG9z4IZzgIKbJcDRNTplxT/e1MyJY/tM1
U5dj2RvPlrO10zbfZJ535XrVcxS0EnnwQos9XdH8whj8rnsllgY8DEtCMwXdz7YcIH0hUtx4qAVX
9YAuDqvJQ9eONXPNeD3NS3qcAh8jMZe3NbIAQHnWk5WA984NOU42px1emOu8bp/CWNy4Hnz+qPSe
DEh0adb9iBOpPBusHxZ5RVWPeaNkASyZxFqPrXpqDpq72kbtHPhcA316x7H1ZgqaknVOkmEbbeJg
IVLExiknQCghdQfDni0aSLTxl7CGWzcJ1iIqPlyYEyfRpsi4MQQHMMSQZghZghjrnTk71xECni1z
GDhww4PQqmkV6TPnF649s8HfnBmfBb6SlYUgxgNzvPIs5zUTVLqBPb3XWvjcxsOlFQ6BjJArdwI2
pWW7CS3Ay8JjSmKajrYa2xmR2wyCLpjty9pEWDL796kjNprvvRR4qlcDZYjNW1on73MBINh1rHeH
gUjax7tWM3vgbfTwKCaV26z1rrDNIgsc2BXr3r1ZyAoCGx+5ayTdwJeyA+2Y9saW3TUd2y4VMozb
tdWDXtUx9mKmuXQhPJzxav5YfP2hEfCc+BuAerDDa13XEgMHH1WvaOAE+WZyq58JFp5VTjjcaqZt
hqNqz3wNuAEytUIaaXzngXC7CMjm0SO1ESaad6PbExvbnn4sCeDLxpz3VFQfmZeXe1ujeW6YzXrw
vIfJ5Qoa+SezR1yrr2zs5W7lWATZ8Gs5b4VL/567ZNc47BKXOydPL6dweF58W1rWCjAKJuxU+15q
770+61/lqutD5PByexAD/BI1w49F4yAuYv2FyBmao0Bw8IE+R0ZxjxIgZkfH5VwZL15r1jvPTlbk
Fv0Yy5FiLaNtaCTIDgMsqbl2QzPsDQL9sl5w6E9h+eiWM3oqAuVWTVM9+UAmsBlexW5zHGb3TjOn
67SGqZpkDww/T9ogHhAQOFK+zKlpCY5GsOp412qJnEf113F5XJNUsipyDEXyay0XWFcW3Pup+7NL
Bfu88J5qL7kd+Qtdu9vC+jj44ZWL00ELWn446SExIYohoSI91I2dCIL8Zhg/lhFSVpQN3Z76CEJy
a+vWE/HcQBn7YvaOvXCtNd1lFEfUAjnVG7O5bcr6cernV5qHw4kG6QGiA3PmfDaRk80VOEpQj32L
lahaGniWRO9pLiOfADxX7drYOxfQYHXRn8kWuCFj0txqFQzDpiRqqjatk9HGyRZZ8sYZxvois5HL
EFm0S01mMJi8gQ+kxnkqxArn07Qnju3RJPN4JbQk38S2/0AuDuniS8dmHHDRZ/o9RNyyTMpt6KR7
MMgc/sZ0ZFwyHIIy+JlEbbgtiadb45pAoTFNycVs0t3POjz2HIdw9YHaI1fV78pScCGMEsLE6EZm
AbTwurQlXXbo1uTr0OI/ClQWBFx0JCy0FsmsNNOFSRtLrxFA5pN+bDztnNtOTy6Mhno0sjfomYtL
r2ju49jLkMzkADni+DyQUbJHtDmstKYYOaW5ACbCOD+gXKJqZ81Jsak65HQ9ns4TiWr1SVc59X/f
VU8YswsIF4q9enLSMvAJZdnQmfz7DdZN3i6CkRGlwu+PUEtolsedN2o3zUDdrJr0AHGEzrXd2sfR
4h61wUOUOyZU1mJZONFIHGKszA6jbkz5g9QHqbu1MG9K7M27RlZzher7qMVMD5lfhPU68v1XIXsz
ZWyF69LBYOUBESYLxjgWrYah0UOthlXcPuL9p1Rag8Hl8nEvsb1DOocPtlOzWuTHqxaPXFJfga2X
6rN6ENICtWTbEBtyg5CKa1lT4IjuEvR0OturmS6SLvKOOJ625Ma1q5owjWPQ6vo5DIZoheN4uQJf
z4zJcuo9OR0HP7GXM7sM+CvNiK8JhjV22oz0F9RxuZWMxDU09fQqDqN8KyazJU0tCDgql3uU8Npa
gIq58yLie9t0AHHuFIzmILISEzJDEpHKM7y6zq1jko9nFqTbRHZjrkHqwCcsDGuLnmRVVLN2WYV+
w7gdfmKXpZKPRIFqrN4Yj8Bwp8l/kcTtU19oglFiucX7tpuNosH6ChtDKxg8gChAQToHO82onV1m
8P2dI6KLaXReqS98Lu2SHQuIlFwewhPZwTmG7WNSwFa0tdq+g2h0CuYBJIuDnMXtOD+UNZeKviCD
DNRE/rZwQfJTC6ttPbbnRp5nbX+0tk3U3ha23Z5NoyXCZWrvbcME1LcwmdKLudtBczTOLqWOGEXE
tSHgqpmlc2SObx+7MUxv+wCOWMQhw1Cj/Bj7C8gGASU5LmAdgIpzaTASQ7lG5OKcAOPSAkaXnsaJ
Ih5z2BrRLamCHgWAVOyqZIwepqX8ZTWcvydcE7RM+mMwhRY8iOm1yUiZ9CZvuWQXgeJr9jgfwVvD
qRgZY3r+mbwL7zzS23fSO7JkKJ7k6PAjxCRdHczXtjveQDojzHiIPpyqn491BRlSePE5C8kvE27X
bCT54qongfZKsybohhHO8MF0T/PSzA9gdol4LEfOlrl555D/9RBpXXnUxqFYVyaanqZzbwTeGYTl
9TKi4JZU59Q3L2p5M+o2oiWkyTFx2Ftn6c3HxHNvshpNUTKIy27W6psgCK+m1MgPvtV350hMj0RN
0EGBq7ks3o2/KcshvWvheV8kxNbEEVAEpiZ380wATdo6cG9r+yUhO4KNmI27ybH8Yywi4lDdyNyW
BKEBqnoJGY1suIhZx85Jg2M+Vlu7aOurunHg3RWRfXRzSNKOdUOwiX7QUFgwRcpBa3ZkaEwPRkfh
YbFdrINo/UwTv2iUm9WekI5Tgpp+Fxfhjx46/J2BSjktR28/xzZidMNhhRnL69iK7JD0ew2A6nEo
s7M16qTrsOcSL7kjJfcR880Je4Z1BB3U7by4fA4XI7vzQBcZYdudJxjNjV6QlOixQ4wLLkeEVeeI
qoyUwcMHoyMwXTmCeonvilucpMGOcEIiCezMOegL83jDqclc60yMU1qsnUP73I/+vB3aGmXxMPyE
6xlfDwKRWWE9jQEjGbG04Cnm9rZlz43JvDsZESSjYSE2OganO+IvKGQCL2MJkzpE8gZlf0RcHG21
Pju1RRndYv68Ci1YF9TiSiYgpGstSLNL7Vz7s0ymKtKtvTwtoJd3AdjTfZLmJ6qllF56T1BQQII1
92d7yoazbLi1t05SoDZfEN6FEFn37tzJPBCr3seixPKgzdeMp9MdZhv/GJLLnA3BtY5wn2t1rm0j
D5BGtpgnRfjWCzPYJ33gXjkuWhm7LWegTyHQK7d8BJjwgh1cv2yfm1ZLHgij2eCrHG5CROCmYMBI
RgGWLQvPS5Tb29I2tnS8pFOHoV1btQyyp2xTWKAEJIN/0wn/B+HU836ZhuYs0OV4DryTmqB1aqW7
OvIprbn24xwU/WHE91LTX1iLPA0ONVjNdduXF232SM8apEFIZmU/hacZAWVfnwsyZU5L3p1Ncr5v
qVmufKjKkr4/obBBtR3Am+NGLSXJRd1wSdYa4oFWrVwU7YXKSAPLLZPB08M0QyxMYTlsQ51aktaS
K7jONdTzM5SydYFH9JTHza9SM+Ztp2smvCap9dMJuIJBAInTGCoLGI5cTGphUVFoclD4R7+c9PDa
zAHBLD7SLpdxCfXFdDeJbDnZARP4vkiLbe5484mMuk3sobRjhkEug3xI3RBw+yQGSh3oqGh/4uxe
TqNnjn8tZlWTYGqRcFdHP83yRi2Z2MGYB/bTX/f7OU82OuFeYMilpKntKxzfLJXMwxnh20iPXBFZ
zHdK2O88MSSRjAyCdkzGWH1qXNnWTV1Q1RVBMuqxUA1dvp92ufZvoy574zRPBzsLvN/eqz5A3Xy/
4Y+7kGjpt2IpM9dtxBz0+y2Nx3iWjOHlzw80cCTSf5U/7mvRQDBP9Y2kh+93//Yi9aCvuQAhUMfD
jJSDr3/7g9SrA9+omQLH7dfr4iZ0V70pvPX3F/zxAeqJPx77vmsIjtykR1olR4ucCInwsEWOLlea
OzWXqCwyRMHTyqcbmz60Ock+dNreJRFBOchNeiZ13HghJFuKp2hf1H1fPihIWCMqJK+2kByZvLlF
MW7cceAqOmv3eek/uEAb16bcAziuPgNKPlunmit9yy5enWhr8ETUMsEPW4Ev0czvg34h1l40exkO
NZ/zDnqhoLFACQCybWrrb6Jcju04/YiLCpA21NYovBzM+lQWmIgYWHCBnB2TUwb6B/YizE+M053x
0c7wYLVZfZ8k3q+4qq8Dp9lEVnBTGdG7W2VkUY7ZFZXYX7CvuzG5acQA+3gg576m88i0+4VeNh4O
x8eVZ324nYbYQ9P7ld5q7wM+C5fwC/Bz9UFrxGdWFBa1D0EkiTbYa/yjfHs/X5Ib+Ct0GQAHxn05
2Y9pNj3EDaGog+mTnkgHoQxxO+T59AmtDgsDMyPXrJ9b+6cvqOQ6/nhd6OPBLI6jxLHo7YQvMu5/
2qSZxpY4e3F2LrRobxrRmyn/ZmgKdWetTcM/ew5Ugc6J+bZp0zP+SwectwNi3igq7yGSnycREGlR
rDJCpkvHvjad4YmIAiummJ43TxA575yqy1aVbe/7RPvR+bYO5TEhFV7c+8bymFWjOBg2jrs2qC76
tjvUGh1ixm5ZFmYn0paiQxHMd7WMjB/DX14FiSdriKOMsUVAuoXb6VqXTWTlmwSfBmvCsldeCMAa
J81qglfnB/mjsHyC66Zl559bBltrYriDTUAdImhw5UiL6tpOGf4D3r3rm8c5m6dfGKyQogcZhoZZ
m3ZkXh+NIbxq0PwFY3DZlw2nSUsOz690P32wjUBfeWSjAYFN58vGIdinHy8b3yHkaEb9i/i2sylv
ap9T0FxkI6iJKrKfSL2vzfRZhNgzohDQrF+nZ3rlxTaYiGWjiHDnm/CqfLf+qKyCnwyyY+REsrdS
y1vPhAbvpsZ1duw98AnMhtg3fHabkGaSbHmth5omRGFV8cquHQTi+JIy3zd2dsVAPpITGRfpyKYp
frTaJNaLORJGjk4DWmGsYcwuso58oJQVWE8l9aeZuSAz9ZM/Buv5LtASsokW/4c35Ne2Z/drU4SI
5hpszVV4i3EJ90uZRWtKig8+4Lqt54SPSeXtSwi/TMqOzCXcVTGy7Ww9wFRqOzc0+cNNjXuZI305
g7b+WSU70nDuqzz4BW6k2Y5VfQogg+ADJKAwDMy3Trdc7BaC3HuowTYV1bUJKXLx3GaVYtvdeNTv
zecqxx5WFWSqY0KkI9G5w0oX0L44pWSHrCZlkv4TfEmfWMPmDNQUMlGUvYBBOQ5QQCgUESLMKqhL
zQEi9pZzkduZ8lir3YJJywlmy5X8F8IdJr6Wo2WurW3Wc32FnP/ADs+ZxkV7GrT9iMTL37QVJbsm
p8rQLlwcqzJhICSwe+nYapPUXVfkAVFiqDaw/UgoX8hdacnoLWgVcDXzkIDqEVp+PDEkbOqzZm7z
iCt3PpUUil87yj3nrsri3eJbJACIVmwqPHm0b0l78bMXwhqWrVW0gP7b5j7MyRps7fw66xbKTdpL
ITwaVBPHlVRrhe6bWcGwa+SKNFJ83XB+r5it0NXCp2nPb50TfLbUQ9gaxpu/j1pSEEi0wIUkfvb0
Idssu0tgD3tT6a9DN3qUDWm6XRBx+5hwSDfftzLtBLsXtssMj+fUoN4IQ4b0RraIlecU6Xqe0qPl
x8kGsjFpmL3883sv2fhYppvWIhE88PZ5EzJjtpkPCsvlCzHydI5+Q8TotB2x5ECm7Pag36Jtox87
GmltXrALmjY9P/vX6DMbJvLFGbVrIQv2eMbTdTlAgK2ijTkQ6SdlQHGgfZpxepHl1Wcr6+nmSEx1
TanwfEkKPGhGQk0ILSF1xj3gE6yPoTl/NhxBLWVnzTCexoTSTT8DNhK/BNRrjA5kEFTt1WTQ3tUo
feMhW3RKp7r7K6NksKtrWgdUZNY9LtHYWUqitWBeF0xmEPb51SypBtnOpgaLWM/BnUfXOM0+/zd7
57HkOLKl6XeZPcqgxZjNBgA1GVpvaBkpoLXG0/cHZ9Vl3uiqnu59W2XBHE7AiQABF+f8QkvVdGWk
MxHBuLQ8B1PzGfZPQh9aSsazlSgHWFwlrB31Vsp6pKgV/VvbdJHL+117bcM1pbje5bh0wgwyb+Mk
6zD5ahwXr0+ft527b2LVxBQhrsRPoT+RWIOz49QZHdXEA3GWa6Dt0oO9sOmzslW8FqJcASFiM2pO
4kNSTqWfNQhI4gZkdjpDGhlEUdzJxuolSW9TNL58LPtUtw48TSvVU9dVowsxeJV0WCjl1arsIJdp
3cmRIeWDjK09tLQcuoRgKxL+/yt48v9D5Rjmgtv4Z1TOHUTJZkr7b3n074InlxP/ROdY+h+mw5oK
721Fk23DAf7yFzpnAe7g2MPHAoDzOzpH/YMqE20BVcNSSjPAYPwpeKI5f6BAB3BUsYlLmAue5i9N
ln9Tr7mq2fwORUFX8d8FTwwd4riuaZYiq7qlKOZXfE7K8hHTeBnmelo+AvWElpLFjyT1CwZn5kpg
5QIJREcqs5SUyfKid9qsF/NMvEUNVJat9KHE96ZZGI7toGMs26JliuPOKjOJZ1mjjNEPOfpjYTX3
g8PKO5Pa0h9D4kF2SPLvmPUmDjRnJlpZx/8a6/sA5+0Rxfy1o7zmZwx+zhELk0Kflrbo6m1NQjQp
bPf6TZUa57viM677aFcz4QKlRqc9OMiVI6W90lMyv7jLxH4DfcvXGZE2EypSBBmDV3R8FTeVDDIC
DqNtDfPs0DXtcxw+RHFdbia4iWELEDRQrffw3GGQ1DYsYYJfqEBvGg2JjnABEUylc9QLRrhEHSVX
StM97heTR1I82mSQ8Vmz4N3SjKyR5PxM4DbKVXyldJmclYLqX5iYniyNZFbV+pP4+C+Emiu/0KRn
0o8VJrxy73YTQcM+tXdZH+rMBtUTmRHyE4gm7SIdSSbtNIythUZIANaqj/AuchDmx2PJ76ApQ4tn
fWA5XbWbcdyBfJpEN1NI9jZm2V6Y/QmjvfagmJ9N2CRHrddP8N+tk2kRUxnjplvViOJvGPlY9ALh
9/vRQrJByBiyzLCmaoH7pEzgkJD0iM8x4ckN3E7jCBAObNlwnFowPPh9RGXY+PhpY+5tNU+AEA99
PaDrVNrbkCmDjfuTLLXfzwqCWaMREScybzvHym4NXSVojJWwDw8cXFjTnuY0lXaMV7dGUVhbKwrV
G4cQ1Fjo74BGcV4PyuNYOuVBQlTOcSxlSzyMfCAKciw+pieEu9ETRoSCpYdzmGZYr0NS79D3s1il
np+R38fcEHDZCmh3tppSzV0TaYKQmYR4UpCuxXu3wp7J1PttZqvjtkuLwrMZjDdV+KNmVlNHyyQR
KfONYmVrI5d+VoneeMkIlRYULVJZgfYA+T8cJAuKOQpwatwd8waQwnkYy7VspgpKydjSOvAuvXPK
jSPy2/ksnEiHMbkZRrXbzYSk/bi3PtowTLYyOmdEqc1g1VQtULZWfhuRLQJSpOL6MBI2t6ofA+wA
Px6bR8cs0GBszh+ZNBwzOX/Eu4UnLo9Ouh1AbYVGmcMoh5wny77Sa29OnT42s9z4ZE1mH47mrj6j
ClrjfrwpJvNUfIvwuXB7FNrcSX1Eai7bBvlw70j2WlaqbWeqqt9MWbBJo/NTMEg/bejBgJDIamjG
tFMAzFhV8oj/UrXKWnnJUuW/MiIg88JgDuezxvNyll2Ekm0lqI+G3cKcJpbr5VCYvSlvDlysds9d
/oziAXPCSPEQz+tWqWp9VlaxKTKnutUc5wnWyrGpdc1HKS/2WaW3hzZ5dpL6CK12o5czrmUmjk5L
fKX/kQwTFzF2pMEwKw0jGUkUrHBIvCL8EmP3AFV2jt/OlcI6ktUxGqD5XOJvacN4Vc9uZuqHs00w
G+V6/O4TTKCnSv/UTOSslQoO3NhXm2EBHeBotCBtnKfcBLevWJGBC7ZirWUd25axcLsEnb+oUmS8
5oLOgyyI+axBMDXob5Asxw/EoDNCVRl/4WjbYAaAxxnGW07+nKqNsytgWJXOIcEMPEQ0H2tjNBuc
DZl5dYvcrB+dCZJlNgoK9oDrUqotYgt4ZMkaywwMTVq4Fch6TuF2YJkCusKot92YMN3rz/7QRFjd
5TET0Qb7ndzyxtZoXghze/LQPrWGCexzsBcldLqLOQsPSG+cPVPLbpHnvrd6FXXfAcn+oCRDHk8g
YZgCL+yuh7c5JQOTnLEhnu3d1KPLklkGywkSTyNL50mTE8+W91qcyiAwyFFrewyO4xuEFc8IDgTF
KTEj02+N74RTpQWw4TsTaSsns75LjrHFXfC8kSCiAHuQsdNr8SyuUMjCE2cvmWd/towf+mLqboAE
6c6xtKotBHRNIFdVEX3OLRHRLspf29Ui1SDFFquWQMENTKn99mwSNt5anfwp91G1arVwI806KeQS
Y9CC6TU2YTspZImPKgA9TOtrgfarMvOXBFydO9WO4mp15GErF5PyAmnVGXLDLD09nWcowQVGVKRD
sLmotUcN9R9QaRk55wq2FlEhFwDxppeBK0R54BMKiQm4T2sDVCEuqX5RIc5QZgsqbdJWcXvT9uf7
qj6v9Qykg+bwEC2AHkd5x866Xo3YY6yDkPCppPa7Vh5YlqlKC++XxEZqP8oFDj9IziNm1BIgGrEo
mW1bXWvoceLxrOMe49uUvSjnHgdmsUHGvvDMc3CPgcAuV8MVUIp7Qtm7IuaRQ3Mg9cJz9NFDgzsF
2LbFHdjFyMBEvia541YjoEhHu8mgiUoNdFtNUYg8OWgjQBofXIIO3+2+ihdrHjVG02BCeWvCcESr
6lVgZONenhEyq6bvUNsDv9WCiJ8H1Kqj+22QENuwdp2ZmV5lvEaT/d0IM8Xv6pfGRkEqae8AML0G
PWyQuGpupfhIp3D2FAupUjPGYWtRyiJugb2DRLYQEYgltpOYOxwBMzQY2lVOX4DQfYgGRTut2jNr
FWYbm7Q876J+B3oSj4VFqsiemk8I+hnCwhJKH3usf45KWTEd0YN1p4IJBtJyW/T9SzKRgo9G+xS0
PFxEdMizEl2JSUR7cqzugqJ4rTsSzDW9G3BcC2fa5tlxMMfWpuSHOlYY/kjIwef98xyDD0H1CIMD
YADDaKmHoCWjESgrO8QpoipLfnfkFBY/yTJNH/IofM6r6ofUm+skQ2LOweQBDXpwOPaTTnYRMqm1
OSOeZaKV6qJ+Q5IkQehhBCSJjYNW126GlL/bmQAHznFPSj5/xoVh0LaM7MFv1NqhNTK3Y327SpKW
AXeQTN7NCkZqMIz7usx/34g6czwPlw94AJhymj3KRwvjIv3Xxl7oSLXMKysF62lh8QiT4cgy8CMT
+7ycKZiMCLhy1uzPC+Vm7k1Er8sQHC2m0Lu4fMwSgp59VGPzTF5n3yzUGbFJGiLHoiQ+MMrB9MUf
Igk2/XmhvQhquODRTi00KR1JPFEv2JyiJDbiiAY+E9bF+JMsZ4oqURJtXNq8NqeU2M0cSlT9dnH1
Ocemti/6xyCSnZ1pgfAqpQTLjZygQoY8zF4cgMck1sU2CKkr092ec0hwl69YeMPnLu4IU8upR3AR
QcOFhgWWCgioKIrK6+ZLnWAef6k7R42fNVq9/VJ/3bXPpE/imHwkYKqECDAAlXKhs9TLJkgAeZQm
CW8CP+zrlvGCUpkDY4lf9Pqzxgu/LhXkLfEzpxhdzcz2OQi7l5csAVOZizrZCoptA0v+erIofWmw
XvzNTQtckLC3v27khT6jLhtRFzUGsH4rnVxxCaKpRDxjosFLEQjr64LvR8sXorggS4tSMk/c2rSF
3tBq3Q/Bc3ZSHJrnYeBtNXMQ44JuvNCzFyiH4Vox6YDLz3ah1V/K4t7HJr15YbRnHw0pnnJQpii8
LnxKUTKXzIPYDO0pKQlwqrNOjJKwG3+RKAYVIJrUDjbohpNtsNpX8RqJjWXF/Arl8kblBqbrdsSi
RilJ/eHVW3M3eIkmOI17sStK8rKr93El42VH0emR9FXldoVyi7mF9PSOREd3WEAPSBqZ2wkwyx3V
XiOV9RNJfExkziu1JXKHrW8yzeOD0hz1qU4e7MjYGPX5rT7X6R6xsGgFDl8l5VfV69I6x6tocSHU
S2ghGoASG/lIjWy2EeTxJiwmhkvM4pb+ksUcUfBVMS8zDxWKm45+oRt2ixCzncbbZja/qwp+dX1n
4nqfkLycLW1vxPJN1aWK70Sa7ZHdiXfKyCwiSKSdTVTKa8wmOQwdKBKlP2c3qlowQoKn8luLpTUK
mgl+0yTSjaC8lQFjouOuHrqxf+/VHCPPEkBWiFToKk5V1NaDKdmbQ/6LN/xJZ6DfYX3guJIE9rWT
5XSddR2WpoDuoLXcYbxMB2aawW6SgHw6+GnjrVZjldxHN4gio8dd1zgDhmaRbRO1rQiis9QsF9iS
IPwCWsyAm9QMLaJ4rfxyjPhU0IOvxxWN+V7XdunVmnMSn6WC/S6Kcw+luwCRdV7gWvOC1FKWjdi9
bBYwl5MmjPNLEjVmOTN76VyZuxCsYTlC5nU655KqxGv7blzAYqIhEM/Q3pfW6iUPmCzwMnO8u352
XiBo/QJGE3WVAKiBVBMndsvZ1yauu/kCd0M1nyS9wMAlCxxuggAicr6E5UkGi+J1k+LjtBnMYRen
BIp1g5jpKJ5/G6bhhCX5sgQF87XUXT+47pq1Myx036DcdLl1OUR8iuzfN7UBG349tmxK3VOY5wEJ
+CvpTAAVG15gHKVgQ2M5csQREG/fhUcufgcCofy44ncNssKZPFEUDHBZM14VTSOQv2TuxWZa0vWC
AtPXECt7x8KydImB11g37QeyF1ubiZMw7WReXmBIS1cj6Nxf6nSyd546qOB6C/3sg+Kt9/ky/OIY
sfzJCdAsMBJILs33RRZFO4kUTBkxiRymk6BACp60KPULXiKVhm2w8JR1s8RMole3LFyDVc2r4V4I
5OIKZtEhFsu1iQusB5Tli1wOoVLz7aM5Geui1G60GqJznErNzu4/pnjo9kOHbV8pqxvhF6qaUQ1u
zL7Xlr9QsGHrOAnag9gfUxCogDCRz4nHALVKzwDuik3UhCJKPe7shDQDMECxiVtHz7aC4ypnEkge
hL4KMLHpHqA7Yg/LBs0KUi8Wt1tYnorzxAedgQ0firHL+BGLbZfUEJmxkHB/O2pp4/qNFz7tf1ln
CwWeawuiJM671l13r01fL+9aF1e8rDDNyJ5YuOhcWxYHW4J/f7n26zlhauNVoaira9XlEEnFxNE0
UIjqSozscJzs9+DNzTXEcQAjvO/FZEWrjqGXJT6v8oVwbjghUg6L6LOoLOYRJDGwdj1GXHEe0Cme
z8W+CEgc6LUG9eXvhAjEEzNa9g1MAXVdzzFSRcN9rEGmtUHGQCxm+B9w2PDnPFtIBQUk43YZh0u8
sFn/L9cjLkKu+8dBNfO1DbwqwLRhC1qvwd4Lspxtk5S3M6CW/AlF3bZ7aI/RLsRq3vIwaIl32TID
Bb91p+CzjNeIYO0nIBmWNhjFZ5Ags9FuaiXdl2nYA1/KftUtDmj/m1j479B94U6oSJv/c2Lhuf0W
Ipgu2tr9+H//588T/kwogG/6QzZk27ZRM4M+ql8TCoqCgjpMJcdAS90hu0So/y+6r/qHrKimaZuy
Y5J00CEJ/5VQsBZxdVmT8RkwLCi6xv8koaAa9hd2q2zjQqVhFwPuXlcdU/vilFIQAmFuZE8nUwH1
nCYBmj/Wso76rYiZKo94v+hDXIpfD9DTDURCq1sPLOJBhFrzHdwhGLrIzGxQ7EOxGCeCvsDdsCv0
hRwYbfJJugstZdiSpTzWZPtxk9HR11DmX2MhRXf5BBNPmSb87XD3AsAnQY5cYBQAsCxyw5A7You0
87x02GH8ziLiDUiwBTFriLalTl+ZDONGzbpqnVmO7jnLWox5CRi8LpHdJsKOEbQFf6pN/KG4FUWw
Pfb8KIoY9aT9wZ6LATeDlpgN3cufJ0TLkvNyK35rRpz1210SR4lKJtC4Ls/KpovDXr5ISigJAKg3
0ReduyElOxo+kbT+UzJE1Au9iS+m2dc6fWhZZYsDL4Ijoqh/UaoQp38Rrrh+DXEc2hD7/6l4/SbR
8N9d0bVdIE7GbooY8H7D+y/TK8EXEHXXDwQB4LorSoFBBOI3isGXj6+cgRDBSk+OyNKIQ67tC/i/
YpgQU7+2eKkVBxiIDLH+WaaMkYU1TRVeeANfrun6faKtL18ldsPloZDgi/jXc8txWV2JfXJCKoD0
nknatAzZudhGYpzXl5FcFNMFRGhmRDGCuoB0yuB9OTBfPrgecmlDHH05aPn4uvvbx4kYdLsFn3Yp
iqO+NCd2//lj8RVIOP11lcEiPxg6EXQ1Z5nKIhya71mb/XmFldBXcQap9OtFwu6yL8gR4iBxuNid
pTDeDw+iVlRcW5oBTDGxWVoWvAlRup6JEwlhi+s5toSoXJepzJVwX9BK5nBot9c8zNdid87rPdoA
1V58jsleArcKZBQqB6wLlQQ97s7S/UGSkILW7zMD4QNlWdSel1l7HjVHC/bM2mqlaTtHI9CiJXZi
L1PqS1FZAjcGd5Mc2BJMuRRFLYDlgx4H4UbsiY04URx33f2tSVEpPhYHXs8TdYgioIgZ5+G6CmZ4
qn1WfEKJxtf8XB/mZbYu5ymoGMOCDJi2H9dVvNaMdOqF6NqRnmD5Bd6d0EvdEtrEZnhYDId162zi
oS0vmOYb6JpPQqDwog8oJNNw+qyzZtqJMJWIZonSdSPqclODFqNCARDhiYuAY1bhcS/V2qtOpJFx
QgG9X1faJgiJ9YngXmoq1TqalacoG8Hv2kEjI55zfkIq457UBEzEZXLURrAqsCEA+L7sYvDl6i1/
hdp3QHAWuHCsDvAP8ZgovKQnriVCHyIcYhGMXWKZ63aRxVS6F0Prv2l2p6yzJqgOUd6VB6dBkQi5
UkYIWTuvR2UGfwQnvuzkbbWILqH22eyNZeolSo1d63D80TpdZFzsCKsqY2H3iIhQuoSnmtIGISqK
18qol2811J4uGoIiKiREDUXpuoHDqay1TMcxlUW62CRQGeHqKzuH6BMeT6Ys76XgtpJbZChqs/Sl
cuAVmLJGAVvaNJ4kI8VZd3c4vREVXx5WbdlcH79rHRAq7B2gWPupJWPhVaRYU/EWlNAv94ZYnV73
RalSu5Evc+oJygZsdQsmeIIcPr+wVtLh5cBzI7Ef2nw0VkguJ4MK9F63Wn0Fk7ryJxm54s4eJGWR
Z8COURSRZnK6Rt0hD7A+D7W+h/hCGp5AFKQbXsAwd/BDUezLpup2+gDjnFCYvQe1ae8bDeOIyM5r
GL8aa3WEORrfChBr8sNxxTq3HIHYMaPZKtN9E6+nR2QAtHDXPI4fdriBR2gj7gNe7yXdSr+KcBMQ
j0EAAKXdzkt+RCAHYDVtyuAN/ks5+rW8nbq31XetvKnwp2i2auijUtKPqrfC7XRFiNfAgXlC4dX2
ovkmkO+AyVf6j+78jUQ3Tcc16RpPgcI1+u0Lvta1tJLDb5l2BO2Up3t7PHQ2hq5r7E9jxzcLPH53
2fwTXmNsDG4Z7qNhbQS7fkEmEMklLe71sAhA6Zr6Vjd2mnZAX8P6icbIBOcTajsQAWVbx6fCfAm1
TZUez+EK4e5sOugYrIenWt6V8taukSVdFb2nhxvEGmYyqaW2abidquQ2dDg6lxWdFIi1zk6ycejw
pF9jCYMcRfihewPeByuRFs/lbQhcBH4MmoPdcbIf8OAautdMgkMZ3JXtD7PfsLo6wE0kj2L3GyPa
x6AycLpJd6FkeIv9ZrdvkZCFC5O6BOnP8k3Q700oYhn0j632bYBaiSgMfuNlslOTY9bs+sor5JsQ
xjqqItxf7SnSXlg2ZXfwrqGTNs5m0VL8paae/Fa/2NJ+lLfaL9DXCvO1W+WUNfAst2eDpMeKLGnh
bFKYiC/xYSQkfRtEvvLcniJfwzWwxT8ZrjeaEMh67UZtU4Y7NA2M+mdrkfE9kMu0E0+JUP9fm/PR
Vj/jmXnkHtEOnEyPsnOPWXdhbux6E8772rqD5hJHKFvxXoCSgAoRJ7+K4AX8SMBzdEAum/tNEhv/
LdxiUrg3v1DtBl1HHybxmI7hfuHzALDjB+w3YDeMX7yzuvEjnBGP8AGG2O1e+VXU9zm2HiTg5OWG
cZ8kAMXnds/TqVr4JexIm+JgrFWeCUUUMAc+pAcDnhT8tXwNVATVFwNN9viEtTxa2QOwcfsgt1vI
j/KxfMDkR9GfnHQ/y1sdadkdnBbQDAu9qTikYCJqpg5Ha5jdBsqiCcPV1SHVTe5q/BhhcLsIjjtw
QO5bdTeEMNz7o9Gup3g9QhEiFRmgrwlrZDfMmJO5ys/4A5sXswfl3mxU2R/UhyE7WljPPKmSr0vv
cn6KrNvozRgB7W7Mfq+YzMC97N3R9g2vQrDJlLsSczc5epjJUs46SEz5ro53MrCMIMTLdY1IJcF6
yCLDcFADvzdc0rs1krGBrxDEXwwWCMwc4/qzzTYJwIxYeers23bhXm5B586TZ/4gAOA8261nrLQb
SOHkEsmvFg5Y431ISg0D+3eCl6a1iScQHusy27AsKt5Izzp0nKWrodYOew/JP2kTh0RRfe45YCvP
Ojk32iHb5NsC5eV2TezP7lxsL9yGG6Z5UDO4kkhC4XXVg6Gy0Ehzy0P3ZmhvZJ+tdAUN50H9cQYu
XG+5NIskDZTClJhIueGacCu2syPoHRPXeC94Ll8RvNajjeYc0oPcAQNeF+pjfvYQYnHoipXh2A9H
U16Hn110Mzv4KewkaPY5li6Q/OEgRzc9BG4slGIves5fsxNk31v9SVq180MYrUF2qNUH3ok4znRF
B16BOdxKjn0gGFp6Qstb0k8o0QcVOM7nqcBfaAUJ2knv+xDohpfdI/qg6ECKXERiJgjOd84rMDbn
e/FiwZXejltU/h+B/5dItd7DswWZpqzGV6fxbPKmuT8kOF0BX0BDxo/fZG1vzjDZVLd3trgd8mBg
lousQjLjDeRWvH3HUnoykGKYn/SZTMn9wKK0+YZxM6A7ZOaQxkA3g2AuhxvxOqi9aXb14vGpC5+m
GZFRw21bQNf7Ll1Z5ibvHoP41zC994CPWU+6UfiaQTro25Ma3Pbh6AEt6OW1hoBdukntB5hAOA0l
56M5bnt6lmhfyn5UfRvKoyIdmmTDHYItWNvQh8k6IwkD5xjxSLLvxMtRX3D7H/Y3rvI2fIv0A60n
BxY0oeZqIL9Qe3gitb4ZHooGaQV/JiEON71DYWMDqa/CeNptPxUAISBWIJ/6T3Llmp65Vz3JjdcW
KRSf/KdXvpaTDxt0Ve/0ey1Zz+vYzw/TnVmvtI/zto09YOvWiicNRO3gyT8QhohfsCsG2PtowRld
ceUK1AI3fB1hi56REXaDZ/3O/oGM4Ck4/axfUX0xbmL8cnCWxqYg9ySeWHbwHvPQIXpofDDdW0xv
3MgNPdyx1sbDd/cnZJPvzdr0SUS46p12k2/Vu4lOgQnAs44XCbI6r/GrrEHodutX46E/Y+eBwYY/
lqvzk4lLdLkK0xOHDsW66Xdm6ycg2fzz3dla9epzGq3teANIEe8EEuLA2YLRC4G2QN7w234dDKtd
yhMXbkPQeB/NprxFpwiSgIzR6gPLJVi26FcF9XpaIQvk9x6hR9Ugcbru85t5DycDxMOn41bevI1V
iDpr5XWn43b5cQasfCQiucXIq7mRvssvCk5E6K5+Q+h0hWjxvbHN7uXnYJ+cnJghASyUd45v+tYt
novNIue0ie7tdzDdfKa8ZgkCUd78aXHVJPVdAKZhsStg53ihzbTNoy5yYz+6h4JjtC4qw8arzBtG
mIjV07PyBIC8f1Rfmpvcz9f9nXEcUfy6Sw6mB/58dted4+ncNM84asfmpr+rd+fNh1S483E+Vjca
3ise7s3sOuHqxOuN3wMaY/NxRBzkCSwRsO412uTAUh45AkUdl5XO0ViH7+0OemXzbVphrbL/aL6N
x+xm9BHgsDfMPo7qPj+GUFrXwKk8NEtXqe+4wBfc+IQRiMshfnFK185a9eK7dgfQrHxKbson6S16
AM75LX5y3PgJL5Vf1cuwKneGW/oIF7fvwasJDc93nnAuwk1hwbPx9LRu7StrRo1XejIeHe4wbvUL
VtPjiYUIRx8+3M0P9XFxvtklN9IWGZKj8VT6aGd5+ca5y71obb3jliORUjyZWBS8d57qARvz6KFk
cqKu+S5pW6CPDC7vmN15m2DDpGSXHngcXuKn9jj8Sm4wzjhW38CtkuOw3uRfb9lN9AAH9Ff4nv/I
tjJ3gj4GUsIBcDvWB9BHH/PH7gRedt19yM/RPWIScF54rHipIvdJ/pnjDu3Jozc9KyA53SfnE10q
lV82OVT3GI5/05/r9+mGjpAOUv9Wv8ffdW+4iQN/fEwOyUF9RmntrrrXn5OV7HFTN0BrXTghPu6s
7iceYvQ+68bLwem6xtHawljZh2/LQ7eVXgE40r11ACDQh/lAU6M7ASSmEuz/vbLNbxkS99VPntXi
GeuH3XyI183zfAjoY9rXAkuQE6NT8lM89+1rfAtuhH8jb5E/HjJ+LzyU8Scw98hKRLifgBnOcQdx
o5/oQLWvfMbLBNfHVA42axRuDXwoBixuE4hpxozP+TN+lM4gXL3zQCJ5rcBdIc0lu5CS5GfpUz7R
L0McXY876cyrm9+Ze8x1dyM/yHQz/qjfK1agrrbmecdLjCn598B0cbF6kW7ntbIOtgUjUqxscSiU
XwbtLdnIu2AX7UbcC9weVbOVtpdO2qnFcdJ6yH5OTO0aJJB+JJNXQXtACgj73uTVhqzlrMP76UHe
WLfzsZvuk1N9YEphIPIM2f698GCHbc93P6P7gVsNTxjSDFo1TJX38W10P7+OogMUvcSZ2S0DEaIF
z8VPxC/oVGQXZw9OJMEFT4r+g2HwczghP6W/tLvcH3cKS7Vv7W21dz6zdCVJ3vCA0qL9jVL9Hr4Z
x/4WfhJXPWOA7TUPfet1tbdoqTxar/JzfZvAb5k32f0yP/hQPqsPLjEu/cjw0f+djvMrAyIaNvyM
oObypTOmY2OKMJxgFvrTSnLV2p320+qz3zLDY635oN2AznWh+HmhR1rylr6UYfJjzk7DtGmecf1m
aL0dTtxXkL9etZIOsP2UW3UPy8plCuQpH/Iuxdzz6KzsHS++XlJZrio/3wLL880NHPaNfFNs29Y3
noJX8A8+Gm0MXXRjL8H2M/TLlbGBtXXejvfmET4LA158y3WP1QpQNe/LuGY19lox4nxaP+b3dvCM
H8q7cWszdsdrbPley4O5aw9h4zkParwarFUXrxjS1Dumg8RheGifYfDRPde7wat96aA82ptqwwyV
ljd3mPs8MKcYfqLeVX0E+/5QbLAo+dnTT2yzLWIEHqJi6/gxuk/ujUO+Hh5wlvSUV5VHANab5KvP
PW/mPe/s+YXYIj+g/lOD7hOt5Jfp2/StvKufkofspj3m9ILWd+c2fLIeldsakb/deW9ushv7HtCh
H79/xr70MB56Xmdtu/xnjm4IQhXdthf1W3onGVh2AYLcIrbS9p70JqdbUDcJUyiPtPKbHZ4YaeSX
5ny02zXz4r25x6J7s5CpdqwX7kF33jDN5KlVn8F8pihzucWwG5+Cvb6DIJTHa2SCZ+unDBHPDu6x
PuZXnFvfemqfYJgGe5PnqOaNLR6cVy7iM9gwwV9EbAR4KOmZWGEGAK8QnPjFJUR4Ngi7BrERoTg8
El3NVk1iBcSf7CWhIErKEqISpUs0ylYAZQzxPasQwrjCvENsRCTquitKwaKxrMK580QUSlyPTdK6
C5HSGCzlESG6cRcGA0p1Q7nTsKOBeGHtlIG5YB8dGukDYU5AHaA28EipejXaTnIR7G3e6gGZ/4iM
vmIlxVaWkdQgJg9xAccssWHpYsqSuRM4pXrJ5otSsyDMZm3w1SXT2lySrktOmAAQNHBk64GDtHLE
KDDQXUJ9hGaBP2JkE8G0ASXW2WoONCIkOU6w8yL+kWsseOcFADBp1V2tExuMTCIOylI1otmJKIfS
+O2UfCqtSfRFRWIuZEZdYhgGwoXUd0QgYkzS01SaTIMWZBVRrQVvFcsW5EjQU4AdI2x7CkA5Gh1u
Jd0SqMX4vE7pOLkmEIpgiYvXsbcsrDanDJA3uYrWWtIjotiNJiGNCOOOTIR0RaBXxHVFyRLJuqGq
Dtk5yDbxApQQm2nJ36kC7PCvulLqom0dBusgn5DB7oRifGXgfrxsxK7YyCWBq558NwsF4qBiU0rY
h61E0Tyf79suQ7RiicteYrVoW6EKX0VsQR1J26hMS/D/QAzHJVI+/auE3mJxqRMffNkVx4nTEqkk
jZLl04diFwS6m5+J3PyUR9sjt0oHkHS8qjLjTKsUB6VV1b1T36Rtyd8loDOQZut9pWjjJi5m6Kq7
oYOppHbaIotCVFwoCYwNmT1RgpR9wPkz8cFJ3RWymSurc0WUEaMnqz8oWnfbVbWy7iUTpQ0VnGJF
VD11bfPFUu1ud9kTHziyjeRjQMz+t0px3mVfFGE3OrlVHrSZmKtBh68K6QGhMNAYC4D1ojYgqsVG
6BCA8Sn4UcE8it3rp1VzJuLap5sv9ZdWtG7BSl4/Amd2b2MAvC4qCzE2GfZFP8nGKQKvgmtaMyVE
GXr3POqoOii8gwK3Jek9wq7K+F6kRg3MXN9dPxOlYHF3sOdFZF6coJlVI6NiSQNiU6GpBtm9SQu3
KHsVmjjHi5OIXqOKK3Bi4sgRt9MZL6mlqWvtZV+cIE4Vh8bWYjYgitf2LkeKyuvp13MuzX89HKBe
vq7Bb3w5RXzhYNW1N9TEtK/NXI/7emW/7f/tlV2/ujKSdKM6MZnnf/2xv139b3/dpSjORCHpr3v8
2zddiuKAyx/odKwzsTBF32m50+JK/vGeiD/GaqK/Gv7tm69/55c/RjT7n67g+hXzx9zqz6Tp3psl
qSGcAeYFeSg2X+q+7P7dIeQAiGt9aUYRKMbr4aJ0PUY0Wwh84vWY68d/V/f1a0QTX5q9HGNp80NL
vm0tbA4u0CoB8qqa+ALLElCqqwnCdfeCjqJ//hO/ZV9cK5bh+VIU+KiCWJNqG93m75q4IqiuzYi6
367mH8+7Xsl/3Yw47nqIaO9aNy5ZsP/FHv23sEfAfxGb/2fs0cvPOivy9t/gR5dz/uIzK3/olgbx
WFvwRP/mNmBpf+iajmquqSumDADiN7cBA/gR1bZuWLK2QIz+Qh/p6h+W6ijQo3FyUWQDzNL/gM68
QIswtgqKfAFKQYUzYFQ7Fheoa9Ca5S9eA7bSd3NUIEkSmM53Rh9XY0WoDPDygkq74Ne+j//376nT
2tLYb1+mI4Cp8ZeCtMKPlvth8/nvOvhdX6laEZy3U60ASLc7wsz9qAGj1cCRQzWQfzQNqhpEseTp
5OQ4GkjjDk0vXEP67COzWMWlKL/VQzNA+hj8ZJwC+MkBWgN59Byhalsit+mZpnaIUsNBZLQa4Bo1
xOISG0dli5WjER2LwN4ODTw1qcdVspfqu9+egL+xK7D+g70za24bSbftL0JHZmJ+5UyRlETJsmW/
IFS2hSExz8CvPwv06aqyq7sqzn2+0RFsqWSJAxI5fN/ea//FIc4btR1BKChXyuXy/vxGI6b30WTz
gl6ZinbrUQlIPI3pEPydNa81MbhrO1ZfLZG+p7F5KMf6UcR5tm6DvKSG3e7CIDtEInvPrOycpj1p
5oCS1k5tb3WuiEVxMMIpFAWqaAawu/KT7iI2IVR4Cb9RnkkTEsPsHFpqS/v14ob6kiYkoAlze4OA
GUrgFEcfettdY71mZxSh71iXkSnWFsmDKXayFWkLvFKLlw2ZLl0PrqAChq8PcW37OlUOiqywOkSe
fMnjSUBijLK155M165GghujN5lfid5lMSz7mDZRISoOpNwro8Py9SqtHLcJ3R5O7Nuv4GUbDRg2Y
qnhb3may9Ge0cSE0l/6NzXCChA2t/T9cq2XQ/TooXWR3EtGJzR36y6AU+FvMrJ39AxYYD4gi0aqm
/uK3FGLzUWDizQOKU123Dq3Eps0hSDesh83s2IfGoG4bdO1eptGBwCxv7epIHGrX2QZEDGxUPNyV
Ue5s7cp7HRsY/cpSkBF7XCtRQrvUCfeEY1H8T9tw501X+akXKcS5MH6Hi4iDFyYAYRCYGZKCcV/1
xrYeBn87W/5vaUSrHjzLaxrlOOkLj/hAipde3K04P54yVX7shvwxKxh4mDxXYFPOsdTAWPLHoAGw
aeNdGo6TcjZKpvdJYDx04PNtd50SnGiKhgZjT94D/4DgaK6ilQubGDD/KiQol2AiCiRKkgfw1hsX
dO/Y6HePzhsX6inzGTH/cJ3+w2XyXIdkFM+zXEeR//LnuaOxTKwW7uAfYo62NPvpHnuhPcE/p3Gs
nsHCvf79E8r/dBOjGTVtizOb7RPq8tMz2r1sslLyjOZonkpnQW7H2dpabgYn7z5BC7438ROgdOle
9cQIjguuMOkceot1+VjH4XsDZK4KsbB8/vvX9p/GrC+Iflk4Gco3WTf+/GEo2eR5ZqQ+wpezD4Jt
j2FqkUbwIjIbY28HnGCdUwL6Pz+tJaRlInqlfIFe9eenpS1INPpgeAfSlt9H2/sgSuYDr0jem6oL
tuGo97rxPvz9k0qx/Nlf7lBQt4Jlclmm/rJGJaFUPupt7yAQtq3j8AF7Iq6agZLPkuJCLgTd9F6j
pHoJGveDTqzF1YrGpXDFOzSRU9bDHPBZlrjtsgupuKcKmjbKBT3tY/5MKn24FS6NpGSiTiCIQCRF
QG9SJ3u02HxDq4g/5bVxJeDhjmIK868LvVeTplXxvOhFqGqQSbJLygHkjXh0TASrrtMgVEmzI9gS
emHmKReFsyq+hBPHcTcP6eRHI3EuM1bpwgT/5tVfW/GiS/ztqFEf/KAiXCFAKgCA+0uL2VPbvLJB
I87QbGWZFjVFWM96Hzv7JNGmbZKYulmZjVtPU6kq8YBycJiWiScd57MFgbUQVk9qMJetrHaGA8Mr
JvNwgXp/MPvipZPLv2VpXfnT9OS2rDmV0Qu82fifQm68wOfDtSvz1aE5oEmyXdsT9FVKHflG+Tvh
AVKA6L0CJQb8zgqLVUqIwT+MCLWIr38eEp4Q2JBtwls8x/ft5d79805CBWlHVN94CH3VrwZzB+P1
gQ3wvDeCpsApc/XEOK0iWV5MEzM3QsDLPMBDSSvcWSM2xH6b9ug5yLWFxu6Jg/QolKVZ0hFHz0IU
AMuwh2E9dNSiQWeE50LJly5B1AWRGX7JrmNC37RdkoMiJ6wmr2hvGvbX2AUQCs4fEyQxSrY3hJss
pbdeuDYWU/qtJpVnTTAPjNrpvc2dO1fFYmPZ/m+FONYRtfNiQIfXSyJHmnavtFVfitn6pg1a+0EA
h6oMDBQ/9rZgODV6E5fzsymic2rnT15FOc8Za3NVFpoWl1SvfpfCObTcHSkmCLM7X2/bxNjYlCWJ
qWWLFcrs2M6QBOCq7MCFd7uoNz45DsCsOprQF5gvzVx8DoqOnmZjf6onyptZGj8nKEPRmUJqCWjF
B+7ZS6nkwzW8r+buOGKB3fSte+V5m3WwxDZ1hMYSfLCqouHZTMqDQpYFFTOmETdc6inpNh6fkJvy
UdFbGPDxUD15yiv7HbF6sae2s8vLGm5u6S9dOl53kETXiI01GvKWcpSWO+0nJb41xe+CkxkBa21c
THZ8Vpt0KgCxGDafXjyjjTARS8ERhdFyHAkZXzCgpME50xtbMw8HfEYSA1k17E5h48lgM+GmRowQ
wX/GHdvhfn5omjLe9URprHVSb6rELI6jS3hKXjEksCpRjK4tcHyJyRbQJF4IBvQC4lenOrfRdi2L
s4kiwgPMs/WsEt2CzF4nGk3JWEUfgdiSGIEyMsFw7ERqjdc/XCW4D1HUH9LKBI5A8KtLJrTFYADC
vBEuqgxSJtBPUkgXPrsnr6DvOPlXP3SoVxoYlpuKVoasXzJu11UvzWs0uMaxxzmJMXN+yzviv/kz
LCXOHr3JR7uy7x1R6W0jI4NpyNwDOM2YZDGtaxWqPVl9a8/GilYgGtHjKZF9sx4KYa7gXryMqnI3
s582W39EmZV1cu9mqibLk7U00vS0fcMdobnQZtXYbHNaZ8MURet+dh+KuDzNkbnk+2wpd75lBTBl
YAysNu4KLuCiIqR5J4ObhfMpFFz/rAbfbtfjXQOFVPXsUG12K4VdZru8M57NgJl5zplirTA/NMRS
pcQWJV7O/eQNTw1I7XXXYcWwyJiYa8J6HMld3eJGnTR543QIP5vcNghaCLUJELAZQ3LRCZA3ne1J
g/hcm8gxFt8iUNOJnmJQBkjHzDe/vQui7lvFbHOsB+5jgt3g/gf3aVU95559vO7AMF3Qe5I2beQX
3EU7J0Hu50YfddZ/JxgsRl0SHJjZ7hv0iE71ua26D36jvmjrTlfzXTWpeAVNL9nqycUPVefAQtzh
U2rbm64N2HS3e1vTdR8p7s25i46jp2uF1xAFY/ZSpz0Sn9R/0x4dO1uPz6m/sAYpSUIacdBEkOmc
MtXnhqce2hpk8tRHahvqBeY6SigglgbAgzgxTc99HnwYjGwNl2pGQxtCwVPpZ0I7ue6QLgWCsKwm
McVwSrFma/vJX1jeRiL0tTQAUrjFIoSRdJpDx9gVnA50Eh2Msc02kOEDzo2rxJ1oxSiaYqnV8vfF
8AJ8peH0AfcaxUBicTOXhUJ/YbUvrp9fYWk9aLNF4OL1G/oKNAQ8b1s1COua2X1xOd8ccZRZq3Ik
6mae4TtmWaD3DSVlr43SLWgLAM5R8hbEH+rGb4nIYdKMzGseCprg+Iwdc9+OqDVlhOagYiZNanpV
C7A+Jm/tUGL93LaaMiwhQxvbtRCidCb9PA/l8DC8QIwnWE2B6PBnQFvyGA8Fyy36LNIQ6Ij5029G
/IW7HGxBAr8VGvzHrvGvo2StDn390pT13hqha7V0c1ZXUWfh0WlQwFWxuzWjqdhEZVWvy77biUyc
hcfJj30k2PCOgL/ZfC196zPwC1VmHRs81s24R2vo5HelGX4lBr5Pw6+ZZdKxr4x0zW7qpS2zGDVb
mSDvH+6gbX4Shv81yOKDU5KuNQXGR+2AZ3FlseGsD6OrGDUuauuVpJwPGdMLcjDvIXFpNbZuuiBV
N3rgGKlpcvnue5LQ6rG9mhfaF58GH+C668jtkBMib0avQfjaqFOaAwIX2irWienvZTmiGIjU4fa7
wxSHGzTmu2b2t9OY2ivTZ2swSEguEW76So9gdodPkbNgBA2P0KrEoHTgoq6tu/nF6NJdPPTRIffT
dDPy81ww57b63e7Bi7uppoE2yU8FiWSbSthbVYEfF1ZzB6wsoxYhai6wdxpr/31cnmz2Cm61MP0Y
lW0NCSSEORO+RIrjmpms6Xh9bg3iHQP3VYXSfjXqaxKLp2yY662BHQJo/LyIPJni8zrLPuvC2EvW
3IGUW9SU3rjFzkPD3Jffo4S2Sze95a3zOAxLzBhVhKNRjq+44s9tFNyRebPzcyNC5mW8TJO0jiO8
gGko+9XIhgfhKGpuloF0g1mD0ICTgqxhLY0sMB9eY+0CjPR7YUTNj7YVp8D6zsYViZQOqnOLh4Dt
6owwF+W3t7TUutmgrjMizcWfV4Gv+neD7/bVHw/h0v7LEqRrousHeAUBWHFQCROOj/2t5WYufUan
Yv/d0tO7eRCiCg50ksUJYsxZLp9ld+e1yt136bivbNRVdJZCL0MEkLb30WKH1sTa1eBhdvnSP4sD
xcoxELQRuRg5dYIO2VSX0hYXga08HxRKt1ZdEhUxQrMXhjjLrkVKWRui0+xQmjo2Mq3KwO8iVHua
EYJXjcRGb5C/W8ePwwzgmTXnuy3TixtdibJkpz8RfBSMF7ZJ49p3o8ehaF7yRj8DOD5lXfG9HsZT
rKwNAaJvXud8sRAocvzskdJ0WfFdpeGjQuspFQw2EGz+OiEtml3GBYwC63r3Mnbpd/ZQsKOWbQoy
4ETMLH0UwzwB83ZCzmTAN4GOwbMQuYM00s++cO6b7mzRTXeD2eXbnpbEqnAkwk3b5nZVRLQQoYk1
uNzfzBO39rQD+Hdrd8XHmwPkxsLQXGjd2Kcw4xY1Yuy/zeQFd7eHfEiNO7Lk7tl3B7sfXBjwgVYK
F+4GIamFJtE3zmoHnmtB+k/7tSHa50dv+PbVbazEsy038RSwzzbDLvqBfrn15W9gF8/qkApWTraN
FkF67X9wFAkOdjb/popMrmEDHeNafA4Tqj9Dn38MvGD/I7gC4XeCIYYD08FKyaLzc/us2vDFN7t4
D2r3bu6EfYhHVrdcICGTHe31ifpO2A4cXPsWeJOvj0nGJi4uUBNWbN3WlolyW+T21lbzNxL6jrca
Zpt43grwsh82xtorkOGU0MwQqb9yamN7JCA5OfPFCQCW8AOTeXM7OBxPAj6euk3eAe8yX9rG97En
5rSu2Wq12AXsEoZaCD0MldRY3RHbhdE9WNqzS+ITMNllWV9Kf7dDYgA5uXTIcrHQitPxlavbkXum
MUnCI7g6MM3k9WTeZlyeLg7MF4mrgvR3xgclvFuZy8j8D5VIv1QzEh7wsLSg0+RrE+h3a5y35ASC
i+D9JfV9JICND2EKck3g3QA9/5QobCDBwD9ypwejhwLnF6yuTiRzBFSx2GIUMUp6pQgAZphx8Ppa
5E3SQQPswLtowToOE1u4JC7fvDZ4tuv8kEyWCydDo7Du3jIHNWmMOCKlRH5W8RmYkbfJyM8gDVcR
P6OGg0s9tX1rCk5Qy4gZ58jZVEsd05nVNot2vaR6UJN6s7Vhilg1+pIQtillBMrRXsDVT3JBqJfN
Pd4tZcWhiNCXD+O1detvgUNFIB+mUylB2gY9hQonaT4FXrl3Jyoctig+yg5Uj1UF1DD0cKrBWW8A
2HBArUGIm2yaqLnnm6x21VobvCjHaB/H/lg0pw6Q6fZ2eSJmmjiKAcIHyZeWC7Ht5/yjAla+IKq+
DHbxkPhIq7SYh40RDE+zNaIxn0tuD20SSoOSx6ZwAkGP5/O9JyOWqJkwQhED5n+AkYPPyok/x118
NQKK7bdRp8dom0mxdK7ZnQyjQA4r3ueZ/QNSqVshBIaCWM1miMiIiiP9B7HCuvkB3GfDsOBnnNoq
BtTRg8y/XACwVxypl0qMm8Hvq62v4PWo8UCxopD0PTbEfW49Rz3xjlPk724faZxUwxZI8VKopEHC
PgfA4e2vFfqNvW3BxqePzm621HEXxLLTCERUIMaGVj9n43ifFFTn+4KzXBZb3qoTqdqk89yuwkxe
0lIfcooNK5uFYjsz4Fdjy3W9FbdzinFUtklbGxBMLwRDklbzbaE7hUQ2Y7+AglqNFIaL0sIR1aYt
RSeUs2FmH7t2IGp8Sr6EFlUYaZx7SVGiTlAVZdYT2FO9o3zPchy5p2qQEekIRb1Oem/nZ3CgGitv
D37wHNEx3UcBsJwsplhTH/KuyDZ2UuhdOnBSmH2kfPF0rA37NaT1wKkAuVseELGgfxtC3R/hHqKB
9eb3TLy0ywAmOxadlq+/xEMwIermeJzzJJq6mazFdSjdfWZSnRNLPu1s4xLhVNksA4/6Bbnx+nTr
yaRG8k55hcs8eB/iVN2nM5bDgGHLBqpJs3brQjlHp0Ak6jLGZisfNmNi7iRqEG5dom1FV12bBmVE
VOh3MTPTdjU0Vii5Is4QNUw21TCpTkpZxoaCvYDkqFRMOASBSploqKsZuLI0QDMRcen8ovkaBMFl
qeIG+txW01OEd0tk3NSjg38l9cu13zdLHY1dcNh7Ryewow3E8Zp32HyvSo2TII5OtizJfKHHd0gs
CqQ+sY0Gc8o6imZJ/YFWWxb2zaqGzbkd4iftjG911d+xxG4CIm458JNhWeRQcMMM7Q67xJFjTmNN
wV61xkPoH7IiPhbVAfBitaHrra1hH5ZlcaRT8Cm22qtohkNBRUoCuVsQPOi+OXbsJd7AFYszcQ3r
Lgwx6AAQkimNjnR6cWb3IDP3rfeMryhb4nUtDWut2MFV5tGRbAvjJKYUBeqs5nyzBBaAvtDreBq/
uPaALa3Xx95MzzqTnGtyHMl+ijavd5p74PwHu1Ufqpqkxzm+F1V6D8H32hUi3qZZfJ59nF9BWh/8
WoSnqnB+k1362oYcFmF+bP1eAHpJGY8ufpAAEBFrkf0qgzkEflDdG75V7SnZJpDL8ekZUJmsllQR
BmpxGgFU3zntNbaoZ67i7jDN2bRVtvk9mFWFjimoZtQxvNTALOa720Moqi770/c1qQQQhkBbNgX5
EZWs96YRPgHNAkhKeuPatZhDesDtp2a2V8wlFSRLaq7jjFm0iMwJvKRTi7vb934UPEhTwVDsvIzq
opmfAxqy8+Dl9OrcraBYsIpiFW5J6dk7UEUx6pjyrtUa4AMrpiRhAB7Q7avbg9akqYDQTbZpO6m7
20PQpRFnXM1uLdLmj/92+8EcxWdq/uM2TKgT1oW3S0LzOexMEok2YTVUGXeeLlCHUxY55AH9SUqm
HI2bY8dyZJ+EzxMVrNqorBMsw78/2H5JHAP25m1UVPnJsOq7WyH4/5PW/4G0btreUhH/76KET28N
6UdhW+Q/6xJuv/ZvLIp0/uUvbWrOSL5pLzqCf3PWpbL+hYjVVDe2ye9EFDAqIM89OOrKkTzSlfpf
Iopl/4smMHR1lAqoCBZYyv9BkyB/FiUw9dMRWZAr8FqEo6T1S+eNkFWK6U3nXLWwkRrXejo2bUju
rBjIRWPdzGgsA93FheETmuIMBb0V+tk3HSt272rn1/4hSTtxMVL9/qdP8j809xem/Z96D7dX56O/
oNXtWw7KjF+ab6E9WqkbtdbVwaxTzYV1SX0K4a1n2FBJ5RXA1pMtKcfmBRXtqaA+QqFCHrqwwZCZ
efFWh+yfgpkelmcn52CmAiUml7xLOZD3FsS7LEOUO9PDM4vgt394+T/3Dv/35ZtCAMRxXIfr/3Pr
pA5bPdSFtK6s9+Xnei4SyvUJnhq3LIErWAo6WOQ/RjR9zOHzFIr2sWXhzIAynonxic9ULO6q1svv
3SJdewbtBK+VL35ZH+PC8EjfCLJdrKr62PfNk3JVcwpCSQk0A+dbCvdM4/L6D+9p+cj/6BAu78ml
cy4Fe06fMfjre1JmHOZ+kppXBnpOxC1CX/Rn4U4M4bFTOR5RmgRnzfggygoLc1BUxh3Z1tN5tIIB
Omf14o1TdWLvR+RdJcla/qDimLJ5oq0nZ8n4DXPQ037Y/tBV/VdNzK2L/JeXzr1jcUdxV/3ays3L
POjC0ldXWbL4OEbyNMn9QF4ezSiqj27YR6ccNTaokuUQn45fymbdehjNbaMnDxxHLhAJ5MzhPO5M
dnS4zkHoo5ReV7yFk5Goi9GHMJ6JIEfQmkcPnmFuiWgjmc/yKdO6DVzpWPvoSd10x9igfGlF86Jg
x2Mom3Hbksm3reIZ080Qwb5wChC/Q1kcXPPBDilRpVYRHuZgpooREBwUtGy2qDsdqym8jyPH59TB
g6bu1DvZ3nZIKYQVeJlGQFt2jLpcZghjApxoA9mCXzjhtStviD/1RtFdEsNKt0wV474RgUmYqEx2
lmj7h9tXg8aelrT4kEyjeTLhPbKfCI4FLV2vUhvoxfB1HQ0z3yIWbdQSupHVrqakro5jI2rAI+W3
icTUI3vlV5UjoJ9Hz6KrVB7srKkP/w9D1TFdG7EX0Km/9NC9wSOrz43U1VDduXc7KlBeXe+DBprh
ot3xXHWPyt87FlPzQl40zt/Mm1eg0kDSq0BeiB7bd9i3JKBFjqryOhibUFNkMH248kSaXHwSsz/9
w8v+uQf/4w5DvOY7LhQtxf//PGs4hnCT0a7ldcZKy8QdPQFhfjBdCpvKybwdmc4JF35RYrlefrGo
A8aGfm78N+ELdXJE/O6FRX0YPIvQT4zXhkU2gFnltA8iqid//3Llf5gQTIlIwYXexbTw6xzd+36u
KbHKa8bx6FFMi3l4OaWk5wjXMhQDiJRJ7mF+sM5yzvVZhslLrL32+Pcv5BfJ2+1zI49EUCMWvBr7
VxEJeUwkHwiuUpf3FPGkda5xMyXOmQg9ms9G9zHrqdxyWI1nfQnVSHwa0qGH20cJrmQXT0N6X+ct
xTgw5SGVIgjUJdHcq7qR9iZOjDMXhw1inoNgzNyjivunngr4fV5RrQtIHQ0DuZSxK3E2jHy6M5L0
leRs4x+68jcFzi8zmWkKQlsWLJr5l5mMg1XhVyIQ12aMv1rdkJwGyoqEkJruJk3sp4lzN6EJVywL
RAaia/gCP/kip97ZKvIEd2XSdvvJm+tjBCVbtaTUrWZj3M/UpTeVAVPh76+N89eF3HXZXLBm8D/X
Vr+o9GSZiNgwe3Wtm9bbKBJfiZuQ+9ntvpac4zCFWOaqSgGGA/u2t51LRGxWJ8QP0wDptP0oOcJt
rWL8SqgeMPFIa9rqxRc0NJi/BRfF9Ex9jFTyQKwx9XqnN4+e9clp0R+KyKTmXBClkfMMh64x7yLf
sTZZ2US7Wpi448i+OHfZlJ0pzJp+WJxcNT5pobxzS8F36yWwQ4zRJWyv3+XUl+8rrz+yKtBEGTE1
iZwA7ia03w0gPJzl5ZUAbxD/FCWLRD5LPzRfstEACqAK685uihUs4fESOKZxl0U1R3TelKqx5/z9
524tc8UvA8VV3BJIiWzTZ0L5eS5JUlLtvMmXV98vwXi4c/80RXNxmlHzA2Z0xicDVM46Zn9xnqYZ
PdswkSUJfbo3svqQCSvYdQ14bU/uSS287zoqqDYJHetEhD1k7mgTegXVtPClow0dmJ6/K6sOvy91
WoAa7A3zyXoOc5yTBHM90O9zPniesU5zdZrNTl28ohSragqGC/KL3TzoQ+kV6XO/ZAP6rbXLIjAQ
I+vgakjccpuhHDiqAmXC339SEpXvXz4pFE9kIFp8XvZNGfUnmYtBSEnvBJa8jmX+yapCeuNd9KoB
bp+aSlpEABoTVcS6AnqQZSd7Iua6ywYCbcbyNAUAPMxyuuSmO/2DavKmivzzNXQEXUmPgwOyZYEM
+ZdrmLWhokk7NdR4zOKUDLp5RGpMV1S/BJUBTNA1zqNBm5TaLE5qJ833HKxtrDklZv9l+Jam7g/2
VINXUIZ5qT2EfHHXi/MU+JdZ4Y8F353uya8xdlariftrZpLAumiJ8UJLYomnwfw0OKyLxjBLsjKB
7Gi3fTPyFLhUsMqNmSih1KbRaOUhob2EE1WzT2xyiV6swYDdLIPfBGEh+hJke0zEEt35VRv70U66
1NByFArrKPTLHTmL42awTc7xcrrX+i3RU3eGswIwGtGFaRTs1RU9eokdycM+1peIDUhTq8nbtsJ1
E6JIsQsLX29MVJybx+k/zb8I1n4ZLhyXBDcU0VQWgh7n12Cq2SPHtoqn8AprubjPDLx+lpFiessj
d10YZ9uuvsXBCIdknrxjC9XGN/PoQzsbuEexvKwj9zdvrOnATJ1F89ed5w30d7aNUhxdcq6j9dBO
LYwjtMWJ81vahJxtaIlsJ3/ACtsQbkJV4lHIz21byScdjC9t74hLVzwmvn4QvUGABmqofZTUX+MO
cygBF4Qy4K16GnrlPGetcafp2qxUonrim7djD93G45ZemUWMp33iLfWWZK+ahOvOp2rFikMCVbJ4
09Mnl1gI3IbsknrHPyBvWyce1sQyAg7neFO+FzVewWy0FFlc7nAGBz6ef3yluuuYWSTVjiaI2CA4
y7jZCj3qB5u6cVboamUatbt303xThtihG1vk29IbCSHR6smfh+A6rU2HHCJnCDZtlXyS+JMgPuCs
o2K0nTXklnqGSZOlc7NHbU0RyY0fQjS1qyop+72bNC5qEFQzYZNgchwCDmMdRmltjwlpxpiVaTtL
8rteUdBLgsuhVsyNCLfOqOi7GtPZL2W2BV/e+OwH6qXBQBchpAHaJfcTSs3VGPgO9K3s64yx8ZDX
Ee/Ttu5HqzsbYOse0nXWhfWDGUcVhepGbnpzAHvkYkvPRFtsR0DSmd1/h/IGYWZo7jPCuvaOF0Dg
QpLhzEZ3tQZGD5c33ZeZ+00mRrBHSWagwKuAbIj+Pul987Fvky+o4d5yD55eolPnOuXTijVDHnvP
ebQWynwSQTElp5cmcrypJQMisYydUTbFodIOWT9F881KlUJ1NUMh7HEAUK2k6yHmE5ctXhteccfG
WB5M2wwJ39T3sUHTKSmRLwmdlqd0ch5LbpUDkVftBSttXQR7P4/OqKa+w7CjiF43CXZ/9I7KIZIs
ChpKmFPc3Ke1v5kzRG2e9LKTQtJBOQNpYMB6S6j3RPDSkF2CsrkQAkxx2/LGq0u8KFIAY93nvC0n
bqcHL1XYuL2o3MVxlJMRX8CuHrIaCRTo+z7gFBbOR1dITdLie5Fyg40pcjopqntAeZeALVcRNuNl
MoNw09mWs4kVlNtVxQ6cCZnmpmE6xKn03X6ofaBFuq4fCBBtHqyU5sVsKj5Wit6nOl3yQTA+Iml0
GGpi/GjxW2eDAEVKA4b3aTR4//18KFG9rPRsice0bcXjNE/DY3K0c7r5cbvktiUUvbsMFVPml4jj
oji8B8N51xaWfc4i560LdLy13fkQk0X6IFPwQWnR0P+xgYyF3oyO0DXLrar9rxOJd2lvfhkDz9j3
SRNQ+2+7hbqKjxHDL4SVOWSuJcPYbZPx3l8e3BKaXOVRFOJs556CCP1OP6bfyM8KH+d2aI+GIgMP
RL9RzdYHUpoudR2El9gx5arz6/4go/pjVmn17IRqybCf72MQC9QeVr2p0IQybH+L5/kbwhZ3TzQb
VIXW788zmTtsxuDXyHo8lfZLRHTbnUYCss5on1r+7D7e9jJhEj80oxHfB259H0YBDoKSEKVQk/9O
KYP9XU+wDROBs41QvNwNeJFRWrqPXTF+qZz2Lq3G6NnS1jYAeLjtzfnVjiY4u5VLPkRXQXDr3eLD
YD1AwwbcUMkH5qlo05XJoVHAR9yoCSBS9RuT4O116zj8Wj/WBMoZ36NWmseuDh7NAlVQ43cWfV31
YkTzuB09es5TbCNVwjVc3/3pS07vfL9HMQKadOHz3ki8N/zu7Vt1o2DevvQSSAEe/YQboNvOvVls
b6zwH98LFNWEmHjrG82++h0gH43GBYmYS8AOH2t3c0j//lD76AdK++jmFuODCKRm63rQswTyDstk
X+S4AfAfm8T6eHm4EeID0rIMR/WHSsaYkDERR0Pf0xzKjkloTNts6t9+/GcK5TRuSHlZRAf18pAt
bvWOBhMVE7wXaQW2NIOv73KkRwdAr4FSPV7i20MkgTgSpdfctWn01ckGpH0phvLAb2hAFGLaDXn6
ElrhS+2ge/B6avV+DlEjWTJh0illAUKysDF7GZ/cnJtlrmmolvP0rCImapggKVuhu7wbbbSc2JFj
GwDt7eGXb+cB2fJs0Lhx/QashFXCvGhoBRtDzubg3wDkeYlb+eNbYJjWoW/Q1CToX43lgbWY2OXf
vwoHE0j17fuEThQ9IwAdbv5Qj/I5SUlZNFqWZAS+RD8x2W9URNcwUmDIHAAg2GE/kL1Gkyjsmk2v
JzxRqGoNr6XHUhhbV34XpXMhchdkl0D0W7s9eg3PISq3mqu1FVYBOgQHWV01CGI50KQOSXGf+h/a
to53IYE6W0Olb4Pf7OchtlfMlXhbeu1sYCbsXHTMq6hECB0RPdFMGNyJhIagWGV8UNQr7oZavBu+
8eajtY8Nl9sz4oSrESfUxLbVLQiYRlubsB+2LlucM0Kn/GgX0dGrWPtTS1aHOH/LDRTBXt5t2rmB
GWeTRAeo9azG9HZWR3GcGs+OHQPKDFrKmWFpbzLp9uDsmhOlocONHEymIRzceLGm3lC+LF9HP4RN
evtPSLOx9i6A4ttXt//2x7/98bv/9cd//AU7ojjY9ujCfn3O7IY4/uNpykrEe38aT3/62z/gxqrC
AS/J0/gBSP7jj5fLriiIqu91UyogbstbKZieMMj1LVdk5qx3e5bbT/74vdtLuX2rw1Kx54f1F05I
2usECX8+7hJETydMjUujjAOSV7TfkoR8utHEvYYNAKdCsBgughih8/IwK1WjJhHm2k5aJvxJ7tQE
piaXXrUefakQNyP6T/BqnoSjvY32e04clqIYVqqvURITSCYiG3NIZd/pwV74NPjNdkYbPQ+ex518
+/HtoeMcRIABiBxVgZ3zczP+H/bOozlyKM2uf2Vi9ugAHvxiNul90pNVGwRZBt4+AA8Pv14ns3pU
rQ4pFNprw2CSWSwyE+Yz957rLO/f4S7oHlDvHTuCmbb3592/dP9wf0iyF+w8lLzy9kPuX3eL4J+f
ESXK1MBk5fn3H1DJg0OhW16WjQ52LoLHLDD6fZkjkHM7bp4IrW5hPDMqo3J2d9lHrBDJlG6wZvwE
ZCB20QnfP8VyJInZuON071+4f1CeSS7DPYWpbijChtaG/3Yj3P7N0fr78K7D+pOE9feLd2rx34d/
/91f1dY9K+v+jSkG8xfKmwRfmYgSB18wRBC3Qz1n7TrfavYXBFfpRtw96Hdw8t8P1Z9QnBKP2/2L
95ynv9/+t4f3b/Q3m/zfp8Q6CYjK+T/9hPs3KAeQtoCXXyUDs44/zy7viS9/vm9PwMf+/mcyzVFl
c8txAVraiYh20T0p5v7kv0/7+5/esTN/H/7vnnffhv39t//yh9+/82//RIWtsZ7tc2hD9GF82hOr
ePsTp8G3reZPHFYTzbJ/JkewPERlXpa7+yvT5GNV7mYTaRShkrv7e/b3Hb0/DO/ZbGV9Y3T/+fz+
5b9PvX92f3vTmnhWhiyCp46jZehl5Zfzlkzc3WgK6n41h81aDoiIacTvOsNOkyKwvh8BBMRm8uMu
QQzvlw627PHaQl2zmNCEk4tX7u8JcvfwuPuHTgY39ZUg4+P+IXJjY2nI5Oae8RpyAkiuvB1c9x96
J/NgVouZS0THwijThWsQvmcGanl/Ve/vS0fhuxFt/dLQ1e2jG4BD3N7guQc22K/vL+C/vfz3r/3L
W9TcD9P7u/cvn0Z5w2GTDsP3YIh/+EbKFstN66MmYAUscACiqvWrRxIUj1NkKMRJ7vRU53kOVZSO
yww2gSGDDXYSfwsv5pY5xw7TyWFqgqxJ1k3fy+0YojuvKSUXmZi7MyuI89SK9t19IMnTPgXVY2RB
OUaEvo9NYiDmGtHakFhfsyXJlq7NF1cRLC36y5Cb3TEsncc26MSOQctXuiG4TV8cPy/WDpdg7nls
iSRJkrVoPbi1ycvcGTcPkPOSqRYdcxt8kU+HurXI0Bciv14bKff6KQ2/ox+xLvWgCEp17GhvauNY
RA2jMc/8HiaBtxlFNu/6AKJWTuSvVuliEKVBovLNADC3m26oiHs2o2lTKRp6w9Fk8E7fK2Ossdww
gTJNmic2TILaIPQ2nYS+Zue+WEx2Pe2hrvyYWQBvVGmE2yiW8YMp14m/kpWDVjvWby4xyHtd+T+r
qNQbUw4hDGOFBt4Mn9oqTp98OZMoO2avY+mgciqDAmxtE69sXQfrrFTupxgZmNnWHG9lnO4VJ8M1
JjFpmSaE1+KKggtpvrvacbnFRiHq2Cle8bJfKh0My7SrfhgVnN2xmVBuVdmOOegDF6T26MzoXIsU
42/mjXvcjo9OaJYvhCPblEXO1yS0+dYVO/yx9bE2fH8TGma9Coj8GBCXU7uM2T4iBFLpnFth1oYQ
v5kZ8H78mH37MoaNe0wj7oMRIDq2Q7/LmjllbuL2MSWoULdFMXIo2QOdyiGo3jC4Lw0bG3EXfBYx
ALtYII6z6rgg1njZ9NNwyj0uCjh52gdoONiTpLUtpBWeWszPAWmp1NnRDAFzvI4af5RvTfopTbqd
ixfR8N3hUfQTIxRbs6Msg5wkzlRyqGU0etzojMAHuh8RBZ6xxMyq2FomxXbooSplePdHJzgVY/MW
j761d5BctWOEC1AzQzRdFJJdlON9H7V7nJTxfdgVufOIFj08FQkeCrNMxmNqfRmGoSDNsk4gpFQD
A+iJnfVa2OCeCzMS19gswF+LtLmEDLHXUR3In2UYp5cstN7Y31DB0qFvLEutObvry9RyYGnU3nbZ
VUer85+Txhan8nNm5fzWh1+i0U86raJHK3W+260zPcRThPdb6zMrvPLi+hkXsZCc2a5Gm6lr+dZN
nfssWpABostO0px+VB0zKsTU3lkbJUgFxR4pNPvVzHL9JTCKtTKzaU22A6pCWb8pO4DI1hJEEhiE
X9rTCTUy+wsCWRv2Jl5ddcfRwoYhRMZvxwuMeNAxdoWeX7OmgCg3LbJIADi0N3Cl5SO6/GVXewcs
7gWjYraiVuFTIhXQPmc9bbvUMbcsbcAM4kwhJiY2AXMSjlsX7A/aSsfHMPWWJHMiLYZW0+W9u7KR
nhxx/r9PoyhOjiS0ZBTDDE2TGaHGYb6yI8c+UnhNy4qUix1OwCWaxmVkVcPSLbMPrfjN6faRVXf9
h1Er/BxjEZ0Nv/pF9OhH0vgbnlJtbBFxdJtDc2ynYXhCevAsOsE8gYcrBLY22xYwob7/dfMrXKom
uAxJLvfaB5M9dc2lbwhM1TgAG9tLD3kxlyfWrj+EWb9gIXvpYx1syH3e1e58zsrmoza6i+d209aM
2LWG0zezz61VjZRmnRFUu7qtHy37l5ntFeaHT+tDRNV8NhIAA92+8QdSIPT31LftfT0635UYvN2Q
jU+9m/12sTrupoK9iVszzS2T1Ugv+yLZUC/YNHT7UhMT2ZrrcfK8peNV87MamTDaFW+A7RGeQNda
eJnxaglz5yO5LjLxkthoyFkHnFwiDRZsHqDmGlBXdTCaRx2b+zrpNqOr38nFkOsmlv3FHSuEZ3Ub
rkP/2VROd4orgtsnmOoT6leswHSA2vDhsjOPwhaLUSZVJ4TYxtkdVmgCm2dBDPEmseHiD6oEnmAN
J4wAxGh3jwHjukGoZ0o5b63YHkyF0h+2zLEUFydpZ8kzjsq7xwvwmOwaVP8qeTXsaHz0oROnc4j8
Z/aGx1H/wLPRfRnSAxPezumizzlomUZWtNG4jXx/0stujMnUa/LmUffc04JCNsDnbpuSgmnCMD+O
PU6Y+1ciO+6O9lT9yrOw2HmEQpcaZL05VSewMcZultRQYk6BvEecME2dbdOG/8fJxuaMsYGQKFdx
XmBuZjScZ68aZ1oX18QjBGV27aMBCOJcsvEIOz5M1XXC8n/oUgKsOSYI2SQzU3Jj8L2GHO5e//Tc
/qJrC2uBTj+J9PX3cXW7bJfMorGlcn5TVFJ6deGm6CdG9xrRw9DvZmqoB9/rtxAnanc/BQaCx7Ht
ufU6xnMB3zpwnN+VHtRb42aH3MRp5URF+iQLvOUyjQkOyOaHJMw/b7a2sxwrYqXYUx/6R+gc+ui1
DoJGBDKsXWjliXZvdRUz78az0DMVFd5+rD31ymiFw9foZ8IV7WVtxzhrSAejVlKfDOfNbUGw4yJo
VXh2shDxEMni4ZRPl049xs03/kuyEnkVNtoiA8vrnIU2E/y+xijZ3NuYFR1GphGvzLKpfOTTOeWF
4XZI9iN/YeX5e1yQXBd4Yl4mSshN52lGcya73SZKkP/KBMOYKD4cp3gdlUOxyogVRkC/0qnyqAem
l9ytBOIy/JdKxdepY/qJa7hZZgYMapSzO2Vr6KCpwXAF3p/pfbK8sy6mP2x5Ie2yVN/sCmaF58a/
YrT7i5o90+M0YVNte5Tx4cMUj+BCquK5jjmUxxQDpbS4/FPCcFTo+WrNdnYI6ZVV78vrbLly7cXT
W0rXzAR5Tl8ibzjHceQSB67n7axD7BHOzs7Cn2k7FVtz5HTtERCtM19ejLwnn+AWqy4dULHOb6o6
nIFC+avKrThchuYXy5wndxDmT9tIGSSH3jt3r+Zmfl1ZwDMem8J/TeZy/kxijyz7DD6ytFtqxjEP
SNnw0LKK1tiGPlYGw1XhXsYHbqHmm9lWX37TrMNUqkOUYonRDsz5UkTDaY6T8NR45dXyfOp61CPr
tADjKHM6DYIjhxOtOFZ7/9GQt8orIhghGsBjWMHj3Fbdrr+NS8wZ8LCwmnpTFC0+7slbJbEzMBbG
QpaUCgFEBgU5yjPvWxgXxKLcDFeF156UNZJ4MMWkO+hkgZ/A3PXQGPDO2A9BVQYPbqW2kc8Eo1Dp
kZXgjlE2cxVn/taGJfwLLgaSdczKGhjD1YiTF2jbokM72E8Zmpll4Xr9rjXwHtVeTvRHhX48n1jY
FRT7SYGJD/bRCVEC82IHP0v22viQkHuzJ7PANxEihcFDM4X6kAvzG+76ZlVY3FB8lqrVNJ4oFXp+
gwb7vT/9bF3rOukNWd5cq8m9PrZ5+IAK9Coshi1WC1ly9vNlTwwIjjT/oc3qb42VH9OhMbamJbAM
z360yNi+bSUOkwVlVYYmoh8hnpZPmTbGPYnH+Woygt8UPPaR4E+wPqEz7ydL7T3ubVfgXfuuVVQV
+H4Y4U6fnmQB44DnfHXN/Fri5JymiLLJk/Mm7bDD573PdImgYwyTPeZX71IlaLKD/LvbaP9XJaNP
p/6W2ub05GXmtRjsbzXS0qsfNu+kWKHhFk65Fo3U1JsKDkjmAsi2iGbOFdD6FKlfUlkgS1o6YG4s
yC3H8oIW65Dcfmbp9iCFll4bWi9j0exsIyrZtM0k8CQuqy8zeMq5/hYaPkhR93hCNNo5xIXl1gT1
uLWcCRxuPf9mNv6UJBUvVu3z9sEW8RqPuK3Y+lar6Ex5JA+B7W27LJ4vZoraoJsexvzkx+W31lHW
g4BCu7DatoEAUM9XvBnEx9pdtA7IlI/sYVFbvb2NdP+ge1zUuRsdaufZawvnbPU9lorYqs8iGR8L
lP8kdqfnMEJH36Ca2hRWc4hDKyHMhFyguzwzxiSydoyk2HB9BaMiJEsOt2MbhM2jTkYy0G7FeG5M
l6/RZn8z3JwPPrfRMgG3DuHlgifsBwzTpcOC+jQGamcGct4PXl0veRVuKaFzxU9OV/djHJnsKo/L
Zq9S9RsZ4jaxAO2zfGHbz7JmMQnW1elETWk6R/Kpf7UxqHFkOCbFUZ0fIJcybiytp2QRvyWBcWJL
U1/i6bvRINQMGEI+IIjO0Ntzv79/yBG7nttSv8N7waSQiPI0l6QBBC392Q2zRZSqAwq7XyaOLne0
Ny8Sp1yff8jOQSoZgqmPvCYiUaWlSVP0IPe1Uy3GQ6Yi+5xF7ds/RwOFYe8J0D7WfHHKTzxv3Gjk
prPbhKeKfmSR0Tivcm42uzwMfrLx33ExGI74CR7bPLfI0PWwAGf6qG2fN9x0jbMTqhmHPngpazKe
CIf6RX8td4Z2v8RUwbc2qmSnktpa0BMdoRN8sOALyOpNQgS55s96BmHsz5WxMUEuHYcBZzfnza4Z
IcAn0pC31QqR64LsscwZyIt3mAvVzOCdroCLo1qCesOy3TMCFvu252HSTA46Ak1glx9iUCSfby0r
cpUyFh9bOuJuUXJyLRnbFMeqxmUCyOXBK0pjdRPaDB27mypt64UVkjuEPgH11VriimARYb+79U8T
a7ava3Xq6cbweTbvHDPyKO2nnqnGY56HF6NhSoMrv9wMiTk9aBzGBOOC07dR98Sx4zy6oXFkvoDF
J6vORW9vMP7AyjaBn9MSJpu5wQWbRKReCSavB5EZw3IsJPU8si4gwmWP5St9x+2VnzE7EmoRQ7xn
toW5JvHDbaKJXEeHqbaGT53ZoPo98sO0E3GK6VbvPOmhdusExsrbgKTo5c8mHaPz1MQPIh6vSRqF
b1NvIVGuTOvIfbcH144pNaVbNBEGHirHoiQtnHIXIhRc236BTs4d8GoCniiLut32ORZ3Qzfl2rAz
8Cx6gWFRPDk6+1UrdqyxrKZtHrnDKSzzcEc2fLGseuu3IU1odhJu9NC1V6UIVffS9DBzlC6nLsCg
4rE+z2/L7SQqrItB0jpgg1PDygshJIY+9kPTofZD9ZDMGcFPhLUn6qqk99o0xtnDiLRxfKtfDaG5
R9yhz30WOou+jAcoesXVaDtz6d0akhgiHdGnw/s8JBt/zMVPBTqjLEMSypxBvCouiRAf0pex61n8
jv6llWTnhCCaO6f4IUQY04+L59Y1UvJhUFFA+koXpT2Uj4NHRYJjGhs0trA6xPupA5KmEJ88IL+0
91HH2VA0yZpiDI9k72Vk2WgMpy1oHLSUt5ZBDSn8el8KBHT+eBaEv+FJEGtSBqNdB9eFWRaLc9UR
/9abmm79VpRklpXB/6VHYH3Jpr3pdm2C+HJOETs2tnqxXYAnEWt+FgYRztIML0afH6IpkRsRBStH
DNE2GyzwqKSrLmXvpOzvzM+QCsptO17jvPkY8SgdBldkT5bNMqQBftPp5d2SEAQ0L6ZDkFbSxNVq
jOMvx81H1oxPMZeLS2JUv0sNW8mmJQ/yCSlPEpZrPSK4lAMQxWAmmLSj1VuyRzE2Y5Ee4kzmS79S
2SnARazJ1qprHS1wEc/bQL4aWRWu8yA19qzgbdRMsw8kXPSHu+VZlo4Px5wwowK/5gY3nMXCydlw
RlcIJTlRO3Z58PNENbG6wpAbZ+ZwNPMAgyTqpuIh7qcEWzeXWaVJuOr9pNnWY/ucF36ACPxss8Lf
ofMm1KFyNn/ma6Z8ykIq6g4YyFXPtAudUWSbuYreddM161gEZJIUjSTH8IG7UXoypP9xH8EUPtFf
biKsXf7NrguLHS6CoHrZc7rNzsQScTRXMs6HrdH9Sju3YJyqnIdqHH+6pUdYU6TWpN2j1Md7v/Qn
99mVlbFsaxfZRItb2qvDxzG0cCc23S0HfoqYkja/+bMf7TZ9LatYrCQj06XtdnSSjUtxNDJFUTcJ
RxKZ30HpgCqMcxPZLSyX0iaETEBKvIrBJHHV2Uxzl24bRNwrb67mjZFE7U74xE+wgmMPbjfFE9TC
12BMn8IpJioqTqe1M1KAeOZYbsywdjZ16V4m6Q/HhiWCeXHqCIZBY/8akFicrNJdAUjpV2GIeiI1
Ow630FPLrCTWC7NrhDIlGCAg+BN9spUToHMrMEY0jrJxz0k+lscsj66qMjeBX7ufqjkLMJonu2SO
VGa4T9xshtrVxcvSBKzad3O7J+acTHk4DncxfDQFX1XjyXfSFL0MbCOkAfhN3N444a+egqckXt1p
Ur9nu15qOibEcc64G60vCq702s+gQO1uKs52UD+MXsqwsS6AodXIU3PO5iXT5mWpsMLWKji5sVU9
Mbcl3yH1bsHnyWufkQLNuhn1QOoGJwRH35ym6Y5tjEdi8J103RURDB1ZAANpJYqHYGL10XknL/KW
2izRJIHTi0bSOdMqZLcfxsRmsZJAqnuzutfWMms9d4WqeNhJ0zrNReOcI2TRBLopRz/rIiGMJ+ni
DWMlAGO30SPsWdCj/YPIJ6b04CgQgGYfLc3wKfOMtzFi/xKg+TzGeXOV6U28GJJUYbM9hSEdH1T4
1PiZf7x/KAyHY06WT4Uf2Sg3nV8JPSrCYdRzC2VUnzq7UCXXpwrr7Xue+uhOsVBbCfaGKg9fGid8
LjgRjrEM154Mb2d1zjBuKhhx5Ul/RQknr6IJyKEwC67xazNg7GpgsgGe+rsNR8Kmm5kbmQRGl5fm
kSUL2YRzR0ECBOLgovm3cuPUwh14Tacsf+y+hGy3VVrnr9ydrVOlEwJy2i04quzZRFmPn16zsrEc
fQ6tbonBVG6h5gOMkN28vc8WrO6JFsXYmapJtzOhB0DX0oUZdOnO/DklRnJsQcxvc9t4rnoeicHF
vGyFZ13me6NOfST3HXmelvietkOwtkryrOoAA7gKmPKmk1goilrfqcjd6clfw9NiL3PRLhnYpDud
kabjJla0QyGCXEiXzJbKAFesV1UrmhEPwED7bEqiAJSVbPrE9p8qX2/tHq1eHViXssq/9/NNQTM2
8qkC9lUpBdeHXu3Y1C5piBWDQiut+2NrJNt6EuY1qeo3XgLs5TMluLatBzvhz6/YUJIPW5abNsi8
5VCRN2xTEW/R6HYHwCxNMkHaaD1x0oXxZaiRnLegmclF7Ij7S9+wHk+7JFKaDBxvZLCanqMqJ1mm
GPtTEWAkjqahvHT5V1hXqzQQ5SdAwhHqb7fC8ROfm7xX60rY2cYFhrusvBTs04SJw1CW/eESWcao
4z2vi+hQSOPFbnrwXjHXLR/w3JaMAzJTw/mxm0bgrRP5km6/HpNbUrBbEdKWRNmVgHbs4dVHZzby
UGMZQ5pnIqNJ5xGNbNWfYWOI9Qi7cQEQy1Kje8Z05J69MP9Rxm2xrwNtXFn2P4cFqw/Gdd1lUovA
jBYzw6Bn7jkhgKLSP0qxjiRhCAYuzd0YPjH3zp8N43ehezLJyB1eOrdWRzX5aWIyci7MAiVOnHK0
ga47ebl9zQDWXkEnl5dCvv55IEaOCyTZYGEQ7HlO5R8NG8GqUSln/cetTXP2kgrFQWLF48nuoQuN
gyYypsOtfjdcCEUFJSQdJauiehuYyBszLzi1IysrERv1CTrS+6CY5JmW+VCzsJLJ4EHwbI2l31gd
kyixu3eK/AmofjNj58ue9zfjeh+4PQJbz9+KdB6WvqkjenSGd1M2PbgxHWccPXaJNV35DajQAw1Y
QRTrPKqnNZrfbc2btaSmsVaoQ/2zN7efc0m4zDQg4YDD6G2cLv8W364nvk9kVdsbj7EcM/TpeiIt
xyc2k0iSHZHT0AuHx6Ky1Zm9gbFtFTlt7W3t2Ehu+ypEs+c0xCTdKtaKshhJDGy0gZsDw65gYeC/
WFR9Tlkq6yPRLgyfuA/D9UCT5VfrLJLH1h3CtWyQzY0jfjP+JjSJ/bgNBgZy8WS9jTe4SKt+MMDM
d9rRCTnBZbC0ms6HsIic3xa9fWqUdWzMObvSJze0AilAlARCDyyNGrMoWXBd71ovDPRHJt3MWHeu
r/SLkznZY8wlK9YaUYuvn5V0eYaZBujKiMZobuVZSiDILE4MFzAaZYQE6VoHq6gb0OVgodFWIl58
m78UCW/pQDQqbca8Kmh+eXbu7A3q4kulmiWDuFVupN53G4+iT1qVP9g9F6YhOFq3i2fpm8PO5H0j
bmXZNdqj+LNyMkTTbidqn/ldeRxR8+GiTVw00jf7ZMqIkCXWoY7b7GFknrH0Jka9ss+IZ0FuwU7T
uzRBTzwODdep88R75H2fYq9/4816TVWg2Fd0auHaA+oCb6LvNBNnkzhkMtn1lyNadYmCrShDSf9M
A9REIfWHVz7NCYbkqdtW7tB8E76xVmX6XApFpOzg9Q9zXe6d9hbpmBTL+2YuLzjVgR0Hu97SvHsi
BWfTCusinOzo65fBQYCu6yLkAlnoa51MCLQ89c2FOnPKwmglantn0CmdCufLQI67jQfAp7puuW0O
/ooNZrzUhZcc+xq6hmHl0Vt5Q14muEcqi2Sxqp3VOu1SpiExCuZidmLYUHazraCFhL06DnpUDy8x
YqWj6ySLMnujdGpXiJkJ9807QEDevAsim1WJ4dl7UZWvSKWnYwjD5qjZFE3StQ+Dyttzh2BlGwbk
JIKcOZrCLo/3zwBEVkeVW29xC2r0D/rB+W8IxDTbOENBOgxZIc++wWDbw2jbu+gEID/opRDIxoI0
Rjk91E8K+xCbZN7maiQrdcrCGwO2wq+QE7GuCRtatj429i4GszdVyURqari828sq1qvPc/YDIda1
dSLvm6RfSULrWzP5w5NdAMT0FXDGXjWLxjP8o53fTAUpw0BZz2cx9urRzr4jS3Sf4WJvHR3C7DEH
wDvHupHDyqoFlKD+d52WHwmV/5b1A1Nd1OvclGd/Q217YGVG/VWmhzSePhyz5DKXBNMKtD9NZJl9
3vURU6wZT6u0Pc+OIs4whsYZKoDpbQC7KEjGlyTMxMlIuFIyhvoc+EUytHoL1BS/rR6mj+tyGnem
d9Or9MfRcd5Ka3pCnkcaV1b/yNK5BGpnrLRwrRtP7uyAM13JHvduSIRmlmoaw2A8dqyLjuD8Ts0Q
5yvVYON1aqpuux+wa4Qk4Lj2a4zvnWThwFv1bLmZnnJ36InU/SOR7cQlBby5SW/CZeiWDevAG4Zn
KAGx46Nbo+8ONrJkepIq2yDANGGX3LwMRdCu44CrRGVGGM/ZTkF7Io45H8p4IScG5l1oMVZUfYQt
Pc/WsoQuPOS1+5imXoE+1d1nZzSQ0ast4Xu6XO2XoYciBZgws9FKfyINb3eme4gNwzszyqLsF8Y6
laZ4DQr/V9mii+K+ub2hictBtqjegxTXJTPd2XW5D+h6h7BK7RQShCph8NyOO1uZ5s4ovzC61Nux
Tq8JA1nyzyy5k9JbS09t8yHzf6idrLu1mtXwVIvuGiS3oGjXKFZqYP4JWAKqZT7aqyQPLSptYV1b
0nAzB9tyWX+UjNTICXd8ri8NkUoNCUcqosvzEU3osGrXu7Do8b14IGCnOCSs0y+L81QNP6bMYi4Z
5Xtb+6+txYqkBc4JVjrDLQ78at03LgNV1pVU0mLlBSFJ4Wxtu8jqYKJ032LbvIhalg+9KzZ2quKz
DKwHPSQzg9oiWnEh1IckxlBvVib7MPZP9H83zaO6GI4Pj3mWT3c/Qe9YLwg8633fUxc5TvacdfW4
myvvrXdu/KvG17hUjJ+u4k5RJjmJgjoMsdsobHpsnZZeYdmnqu8/467tj+mobwJS94/x+f8TUf5v
RBQPStm/mCtXn/3nf/y6B7xcPstf//Wf779k/x9vaRenVfr5v0BR/vzL/w5r8QlXcW0rIA+MrAGM
7P8TihKIf3iu7cB2BfsheALfwkXTJ//1n475D9JMLNNHtevZYDWwo/+TjGL7/7DCwGOj4IWmI0Iv
/H8ho3BRg8ryL5ZQ12HNAnqFVBjfYn1p39kp/2IJjbWj0HHFyV4ZpFUHov5Vjq1cCoWbxO+7o0Kc
sC6aGv/qMHz2IIUYcJ5ySpkLQ318PXs1jIhW4m06AHSoqjxauU4JsEnFG2pbLuzRdZiwtlFxEG0a
x+Eyb5uI/TdifRVH59RjoDJ7KGQOwmZ/28VUh4PockIv5nf1iRWiYTwL8nnghjwAjffjZscyk8oJ
GwpsYGbnvb2a23bfBVO9dxyjXI3a6BeiUp9+nJQnB8BF5uHatKLpOMbFfFIzfio/57aQtFeA/gZD
eLxWVgBAmiTQQlj7MJHJtooqUiKtdoXWwVtb4nlIsI7Z+TCyRxjpRez5YfJwE5Tac9YtzppbRYYP
VAPTp+0K15MddksUOuXWCQiDrWNIi0Waw9MXpN8ObrABStONFNy6atOlGD47TZqXc/NycZfnsitQ
pDeQ54ZJrT3dnIF2giBJKd+9lj7WMlgJs+1vWfcQ6NYO2AHSIYMgDDxXNPEmQdL0Yo/BUxlIbukF
UHGX6ly48oywdmHtyka8ND1J7mZivFjCWutevnmJenSBXIzKA9HBvqnTgGFbpD7v8x0JrdetaRxV
E149yoRxCF/BiX063K7HBjldbncbdCkYLvpgf/uuXaCY6BPSSSv5XWUMEN2KMq4vw3FhWs6lvxWn
ptdLxs01cpTJWqZWBcQ7YfBI+q6Ke24n9niIa7c4BiYj6NH8SGuZn2Yt6Mcmq0Z7AyinZdOdCgOk
Yd0QzstabZuNc7OyA3Q6kYU8BBLgph4Tsgclmzag4qy6wHMszdYn9zgt2g+s2Xhyjj0rZg64GH0w
3d+qsWYFCAUYqhbxtigBoQTTD6b5L6Yom411G93CtjuLDhhaZNpPjSVO7B0eQWBf6zyBbq++O3Hh
rzuLEVSTdCSbAvJKZzBuNjTGnCLDTdmjDjepiyFDNsMWJSDJICcalhsoP8HYY20x7s+8ku1Bjg0B
8yrc2pq4G2yMyTq22T8NcbQuh+Fd0EzsYwyu6yHpCAbwOc2mBrEIkMemi04RQRSjcNuV32LjowOM
ZLe1JBlBtWOj2ShrIGo+E5s0ec6lg6RvpuzqpbVoG//SO2V7Roi3GftevSYv+KsZFD0FpTC2+KTd
hdnMP7MeABGrgp9u0F7IHAANbHIuOrJEckeyK76gYcEES61rgNgfyn2ICvQC4XSTlswSvEzk4yNb
ctp8ZNkT2GCkt6pZjWQdrOH3XPwuI+MgTpadfq+s6RcLen+bjO6l9ab9YHUIbi20pC4t9JwDjE6m
8UHrBPowPfRyDAT53AOhA2rYIfloETPHj1yqN6EZPcrxGgk5r7vwRjMuLn5Vs5fNPXspGqi9voMu
aUQYvYpru1yGdLnQ1cydKT8Zt7tLi+hxhjkr3/RXrHk+TYSy6ziecfQJZ+NHw9aHd85qQRJ0HlTQ
OePuB/oTMIKl42yLbt63Am1EoaA5mnb0NLVh9JqUQJOK5zJp63WPB4gaxEF3kcQHWQG76erkV4ON
wgqVfU1v1OvC9q92HI2HKVFvfmiXB4Dp/4O9M1mOG1mb7Lv0HteAACIALHqTiZyZZDI5ihsYKUqY
5xlP3we8ZVZVKvtL1r3uRdEksSSSmQAi4nP3476KK3xs6aofnEOUhM59j6ExKXsaT/sZ5cOtg0Ww
LlH6OIcOZXsDsPCHin9Gmnom7Im8NLn0FSfix9Bhh8rQTCbFCVuT+qOdZc1maL4HkTncYvtN1kUK
tA4BG/+iMjyXdHiuGGcDCfZcZlkhGpBJwNpzyLg6VTHvaA/FC07S617B0mDu3GqgnssIv3lYR9nO
pyNA0Q676olRrSyQJInNKTcxT2OJSYGh9roOraesxD/H6K7ymphJKQKOD/YcBIPYYNHCDmBoQCwN
fRvCANNNu0MpD54qfd84iIL9sBtLaEqoOoHXs0r6tS/uMyrXEwvPVMVI49jAyfAMmLtLlkZDsusF
BLyBKRHIe7CXzGmB/iuPzPhDnSJNpW4Q7+bEfVOu3e+zn+xZX2PHQlVKIU9OJezM/TjjdybzdZei
NqQKp9S4KENlR54WNbVu8TiiNMDDDCAGqpIGKBdYRZQCOSQXfUkZuMQS924awQSHyeUnerKztWCp
NTYPfc2yhnvjYtKycwHhhUOStg+Lod8orPCkllP/bEeHrs2x2xCEvolUeW7AkirtzqKxPg6ZXtpW
xwqJq9LS3Yeo0Ux6oLTkonU6H9IhO2ix2odls5exzZmne5jt6kla7mPic6EEyUtY5A7pYGD9Bpel
MVbboeymQ4GZlYSqucsCjX5x2jUqqkkIDB54rnIi0UACYelxQFPdY70ql1b0iuyrO6AnFjOyuGPz
/9Wzu50ocIGYMt37XUV0c5o/O2gWVNVUzpZb7Q3V6dq1k4ZXi+vfrXrSTVyY7DmGPeTudo3j7gj7
XxQdc9KsuJODpAIkKb0uhwtcDBxErPIHRupuW43Fj6qbFDYaRkcGZRx1bxHpkMDCUE2OeP7zY9+E
37LRfKw7J9lySr0GbECilD6QznW7TQj91O0KAF6ZfsDlctMAZF+bLEdRrU1ez5GRRaE/2/1rRO+y
D2HKy0CXqizYyzHL7sgZMEoUwVtl2802MjRKyXugB7Dkn/oCt9yUibfQh+s1uyzwRDDdZnxRdUJE
usoejcR+kd245R9eqyNoL39vloBgKwbze+W23XYOeEPxZzJsjN6lNg/MiYPvBRTlXe0kO1OYJ1UN
HPwcXrEFIsnwzqX6u/PsyFE3QllioVkY1K64LGNSPGcp+y6l0ve4ZcoKi3hlV4AbJLjOtab112xq
n9Oun72igodf4G20EcCmwG1vgpHYK+HSp8o1EZZjnlzNoCXnIsY8ZdtzeS5GyL/YgEX5AZDTvDVz
LNbYRL0RgeQ4TwTYovA+MsgYJKV8L/uo3hj1fB9pMD1lAIYgeJ0Al6+d6k3VGp1QUDrM0PdXlCDB
kx61Zg9x79xYMHbDdL5PI4kf1owlvATjZ5YxJST6zpF1psmL7RPlFHZ8KJtwkzqLX8F/Ab/l0pUe
b23e5wO7lfTGMUa2SDzrwOHW26zBeNM2GLkoKivWHJGnbTUhe9X1OfBBrc32R5yUIO0Xc/EAOjkR
yEZjjwsd6wsNfR9QQ94sUahDg7cRESo6GZnLEHMuSavc0SeVrPNhLjlq5le/qu4MG4qP7OJrPBPE
Ce99K8k2WBDYUqaMg3O43GtjriktKbJHm4lN0VhQF2rh6R202ko3ybjo1wKZ4bZl7wP6/lC7DuvY
AJdZiuXhHgNXhZjle9jY9cFYj0V9zyDrxslAEYAEAMs8kn7QAEYMPnKRpTW018vZ9Maxp4Jald1m
bub6W2ZVL2x52dthoVmbPVJhXjYXDIlLKYOGhYfgbGmZ1WPSts4q7+PuDCigx76pOdzdvN42YeGS
v8PUAFmyh25vA5rlByJv6Yz+dm6zCSUyjjzLNFfJaAKRnEdarGLRHVMNWZUuBIUN+k32B7sCK2J2
z7XebLXYZpNqids+cEysVjA4hrmgtRDK4dSbvQf0elw1svYJnhClN1z2ZtrMeGiiVKrV7OQuBkzL
xrqr3qpylBSbl92CyGNd04JwozLC/b0/PFuRDXEqP9PVAo2XocYr3NbvvcNuNE7Guybsf3RmY65j
S0GJzuRF57BxIzueKFHsjVkA5d5XzEmWT3H9Fb7VHBhMfjRmf9IdrlEsrpoXpuIjTG80AqREOIqI
sp3qZZLTD2IeV7T+ctmxEhQdxU1ztjS5y6v8nBsYtwuwyp6MUSsbhANbDz8wDswAyqs38HgHB5/g
OF+YhB+brnznFHWv+ul5IBWna9DdBOjItHprtaHdoXww05rda9YHO+nTbYinK9Rj2GYoaev5qkr3
KsfgHQsIr3C9qSUeIzIOXh28+1p3cGtyQ8ycAo43trXQmVKsKEbnuQASSBce9dQ+RBlqqUDCY0zs
4WXaKz/8cI2ncZ43M6e3HuxlSYodRPyTZY/Raqklch/9yf3O7vOb3fMMgUW41hidG2fXYsyvUmpm
hr2jwzP2c/gRPP5s/zLjLMzD8jnSECY0wIFOc7HcoF+1qX1F/ffScG44KuVo+zH8mDFeO/RKNkF/
XP6pOM3uS6v1emUeIXpPC3N+ge2Od1LhWBrqSzyL17wu9jFBBtkTUPR5Qmv+JsV6Dw/6tpCA7Y0R
fgjPhZFXk8tRVUzRxH2hG89mVe8Jnacs2vID0INfFGcoHuToquTRtfAAlvUdEZMLdWqM+751ZbEB
9XsTgMWwG80rsbLMZRndvNZRHm8NU38Mc50gCE9l4+AXQvHwtjCaW29VUT4ymj8TwSf2txGaxqbQ
RibCCutSPdBX8qPL3Bv2v4yewxEF0mLAV6ktbjSMXuGaFj9q7UaWAjYCxPIrtnYqhjIqug0x8O+u
HO9Tf2QiEHPsE/ZFMsc1y/4xiujFyhgaLG9NThWXdLNtVu9dejsK1CtNVA9xwVTYGOCHj9AxBGnN
UiPbWohj65p78h8EvMWLMyO0xDzb6eZYL6+5NjiPdWHtFlODX577oXy3yTPlAupWryjzk/RaTe6F
mAi5MPCpTb9xfbImU75mDPLEtuKZ6QWNQS2nZ0wsl0T1W8gfOcKbJR+upQrrExXw3WZsE6CZWXJJ
YIIcTIhnBROXs5bo+k0kG2IOc3Noex4aJb1Yw8w5qoA74fA2pbo6BCTHYtWUHJS1am06/Y61vzsG
ZnuOAv1u7JgAsHABDi+xEw/aQ1QIXDXIV5qP86dtCCIILvyCdAbeef+UB+PNnMDwz/FW1UX1o1B8
A/6E3ZZ7aKbL/K6p7BfcbP2+4BRBaw6dEV2zCK5uB7hvviUxsUo0fy86yLL0ObzXbOsiOlz8tMg2
uoFWFZQ7Jlds4wLzVoaU79m3yjnXFduCOBQc5sMze8cP7JWo8oemZhsXD6wWCn835XDqdpowF48c
0fBjRPu5LD6wKjqHzCr7NQO+YW1kwzZ0m0sZVOG61YoXpeLTyOx55Tf6R60hNerRXeXQXuX6OUXy
rXy0AodGlurSm7G2UjrMp0l7VD0FqebwLBpGMEXDtEov3a0WiTtbEjnrivmNvPfiTUKja52Ju63b
c13C1NaXIAw1PUOenIkKO7dRYJwSX4RbBwdfTU7nqCXptifeuy5AV2xSrjtyjt0uLMUbCBY20eV3
q0c/GGvlxUVKXlC3N7Ggq7dIinf6xeiNalHN7JvEXRCoQdQ+5lFy8N2YnpO6PaVMPD2ph8dg3ulD
6KyiXs0ru1k4CEngoc2iw/nuDjMV53Zj+Mxi8keQOihPBMRA6p/GD0admywBmzX0xmZcKI2SI0cx
PsRhj8qS+essb9/gR1M8xcZmSMGrWtp0gIFfrPEsnKaQAVvb+a9ofCu8gHRzJPo2dxtCMjWIfKMe
brHXRZxHGU5Gc1FyoviZ9dygnV1xkpT9q2oTzgvDQ0p0aI0zoaNLhQhjQ180X9E2T249qy3YuHvi
gbnH/42hagnLkBzYjWab7IXwOd3Ncs+aSiWig2mlRwe/YysOvITFdlhKSRIp99OojnWYwlLK7I1l
+bDrGsYb2G/669h9FuZAPAp1hJV7YFplnqvOcg4GoGrPtRpCzR37gmy8aUsGlXj1cEvVF3sEvs8o
djWM/biptG1iVN+lzygwVvHnPCqbqIWw1uxEv9u+/JHZRr4dUuAknWPHp77UH2q32etgsDyrCy6t
HtybkYYW3HNVuzbecMLbJacc9oJjtzZAuq6SIL7QRvI9ajCIOjFdwEVwpvVxm4h6uUXNzKvtRRMu
0TMxgx9y8ejP+WbGt+qTRaM0FKVKX2w4cXufFuZjRznVirEteWlheijkx7ZHa8dGgzFG1zB5sTPR
oFrpQLFUxL5NN5OdzHp9be9qv30umoB5bKBoGIqzjZXgGxFmQ9SSySgOwmNHmBpg1aeGyqVmJlIq
DqAoyX7eMVDd+322J+KSrbQonVZ2PebHJedVohuyIcuqDVnpDbFhZx32LuzcQ+XT9EoLTl19rzWK
sWEYDMuR6d5NoeTby4cAFe4YxqncKqO5mJic91FsYM6J2VsUyj4OYfPHr1BwZ3z1OGNdX9OO3Cic
CDnreNJh9vn1IQtTdZwsoY5iqrgAv/6wdSO0YpNbveGZSY1k1G1NBlaH2BTVMeiMWwYycltUsITK
XA89RjPwhSiTPFrLBzMI8N7gDS6OUz7ySzPAy84UhsNGbOytKZp2jJOrYzn3+yHLcMvkeXk0F1LP
16+Glk2NMx3SkgUMSf7QFfeZUUXokkl98geXo8jXVw+XWqwSnJHKCzf1mMk72Dj5un/2OTESL3jb
//Zn7EKRu0uxh2wDlQ5tcjW4Ng7RenbW+Ba1FWNoPOJK/PEhzDm2oqy8mAs1ZFzwEuEXKuPrl/YX
CKNaGBxO5GfHqGX9yYW8qSKdJG9jyRPaZbzjziuPLdg60lu9jzGss9ZGzov49aHjrtkMQn//84+E
dI7scssdgVNGan9+AhH4j7/19WfxlBlY43i0//mJgVJ1z6zYzBUlj7cFu8NRsjj++cGtTfLtX7+P
YD5UtcC75nIXOAs6LROdtrM77QigtfWAaSaek1UPdupn5yJgP9xrrKYDA+wq808ZvgHAsdEq1ft5
Y3SG4WFyNb2aSA/ytIPyCvAa9ArS7xqWMOQGV9N48CSko4LoPstZ+KHJ6dfUrxG52SPFrKWkVmbB
ejpENzbBnlU2M+QFcIWrqVc/ZqFRVJj3B84E8qabol3dOtmmZCqljQ8iIKOZsbtlColbH146+jPw
AhIDsMGypyluSFRMoA64KE+xZS4JWJqHJROIZIofDT8tb7QyYUBvh1QhiuMUjMsiQApC0ru2Kfzu
YqU4W/Q53BjFVG/LPN/OgJRYb8x4j+jLqmoHx9l0sfRhuVjPfUcms9PHdZbo+1yfumNBKygVbE/6
iGktZh4EioOg7z3nRHMdytI+pH7HcYlUJg9JEz1oBy2XDwWbOBF8cPZNL6VmRFvlpy6iDeZBi/rx
vPysRHHX6LeBJfaVyVHFnHapzdwzk8+J0farpDZ/ZJp6qDlUk+474ZtJEbKpldcsf22lMTFi8URo
b8IEscoS50COt0Y8gUsV9ONjM9nHOHnsBe78wBzu/M66ujUJJDcmgjWRIy6eGcZz3s+xC/R+/jSB
KzaJc637rn8LM/eyfNnSgfBBcI6yRFLtYRR/5gUVokzwEeKmVx8TK5Z3oo969oCU/2Lht+PTwyoN
9de848lazPXnUJuvLT+hjBmMLPA9KLnNt3Bihl2Ih7q9KbpI0d5q4B2ampflp1tbjBvOiVLzzp3b
d7sPLq7G5rwAy8RoF3gPwLz+Ng4cTm4WcEn5WPrsf2Zuj7RceLGl/lS1464XQArDqPtshpbtFedc
JuCslWCwF9NH0z6KeCmaWxrXOAMeBJbmSODVDhFqVLWAFKPsR0JuFsWkx3M2reIIuGsY0PzMqYJq
yhq7ljE9lsL9rgI5n5qSGZSBDWcN4rYlMABizB1oQilacLVaWDNx2MmOMT15ZdqzE6cnJBGpC65R
DgULWxItIy1yqipquojypSQqR9lbXjqEIvOdIl+QfdrbbVZwSiVS6q7sTtLtNnhBqx6MLt6hUlpn
gQQX96229gUzb99g4OtjYFLYHJf3oy6ifFuHNRn/ooGl7bz0tf7Os5KKwsL81he1w1mWn7mq+1VK
Dp2mLUynKemBmpztkGKT8etHZSUMECbFxsa8C/KSLOpQ1VvmNdBmYgkinZm3sgud3pj4Y8ox+YmG
Ft7mp50wCJ0py5qyomcuCN0icmd8cAgROu+iZ47BilDk24zTbVW4Dog9l4Kf6up35ueQ9cQnYBez
oaYkqQUeZy0QSD4VRTbc06T5FHQsFY71rCJuUj/quR2L59o27lwMYVuCIYDXcHin1TOHLBIHaPf4
ci3IA0MdH1wf9m7CkTLL5COKusVFyvDXhabozTC5bbvamCTgV1HTs3WOIq/6pndz5Unqq7lOeEuc
+iTt4oWw9q0VZeBlwYeG80vTVwdhDXetEWyjdsk6CMdaJ1GHq1Aa+16Fj3Eoq62j6mWbujS0adYu
CIhPtFrFgzNe9u6ctlyxo6KdwQi5mZWzZ5r9qoUm0R+HxfyU4P+ua/VWsQVrZG6yliaeXzrXylUf
jo1yw2WTm90PUcz3ZXWxRbGZLMaApOmY+PGJWCYIwZX/ulzwpEM3XeRuNGB8pqUdxwaLbdhZZNNs
T5vi96YP9q6iSwVAmNcpZnGgfS+TzySGzYLw5DQ+UUFAljTRrlmS3pT9hxb49cqhCXCW+mGqYmut
6sBcgbu79eGImUvbsuwCgq5OugJP6fmmtk/UdMuc6l7Z6mKm7T3FzKs8Vx4Bhruvrzu1tJfSlRZy
2ku3tV1cw0YvVpRKroyZLbdFV+SKIAONazoEJ6TrbUc23sYpjeoaNLgJyBy67a5wRMjKs5wRJUM2
KapN3F0bm3sJYyl50Do/u7l/VTg6zWmod5n1TocCxAgpv5c8t4YJ1baunmKARE0dniTQcdPtj1HI
U3F0Lw7TJBOnHbcuaXtU2PeGukxtst9ax/nppB964SfUWqtHkOMka2D55rZBzhXVvdb3PFwHhsJM
WEed2qf6jTHuYlKNOUa2u5wHrZZX73GQXTFT3NWuXJOhAGyE04x0Kdke9iA3oR4cKax5lLr1Qu/4
mno5isa5GqPJTj3sxm9TgJsB++ZCjFyVyDArjfEpe/IN6usxlkAuMuTOjpFxl5ZPcT+C77zqsv2u
B+xxBPnroQFaAeO073YpBRw6i4ERItlY01JlDrwXqPDaAUG8rohopDX8jnhCEytjsasJR0KXAa4e
RZtJt16rWV/UK/9UAOXMoed2Nm3rgURL0UkdVeW3uOtfmoQ6U4pM7sywJjgZR/dDm3/C5kB6t7pX
J602Tdt8VJP1ltHgmqdsCwhsV6r/BmUKhlgOAjkt8y3nR5sFIBrX6ZC8h+QqXdQJonoIDXn9IXk/
fYdUQ4igPxbGxkmNZO9MD0Gstfdxod+Uoyf0qlqj9Zl3qW8Qva4o0uPcNq8lt1JhepHNO1p2Iyic
IeJKkDVk34i0myhpHo50BK8WXdJI3tsKR4DPQoEsZm5VW531DL3Y4oXBThDDwBzQb0XwrcGbrU/V
KW/Z+VgOKyUWkhOT14tcis3s8BCP1vvQJxYv9aMzGe8MzUBIDv1Oo6Ka9TL/vtzfPjZksnhqzYiN
gnQB1G+01CPc+UMf9jx9FCrcYE43cmkDdWqVrZSwJx6l3T6wW3nXdAkHUKF9Lyr+Fak950vgoKnI
FcNABoBjvWAN2Fu5qpe2lukQMjL+2u7b7adQzKfaAFaSqxnL0nyX9/5SAs0jE+qjQZWrRnqLEbPx
0ZCYmoGXzS72yTjfKIw8a1FLF1uHcSCZNe+1I7DWpwT40DYoEjiezkUnW0AdOt0MVJsW84wiQ0Nr
VviPbqRe9RBdIKBYd8J43Or9STUOpcYV3URdSH4yL39MVc4jQ8z3OexFO0ogc2bJqeA4xFQBKaR1
qpVtxria7HeziajjtqVnY1FkkBRv4IjvcxIDFgr/GmiVIkXuiBXqwbArNPkC9GUAdEbxSWygT9rR
SyXmu45N5M53BPQFkdyzBcKjMNmvGG/2NU0u0CjDGkAZiIfCROPuFsI0hsm0u50YrvZdNfLIwDPO
uIIcP88V3lyLZvbwWlVBtTH8wqehYAsjH8t28yrmmMLs0Zw9DWNS4y5JEHAbhgmmH/XkCAKiPaLe
EAOePxGDTmXDqaJo5K3h488wnfGJS4FAHwAuSZklth8gK/HToMOYxL4TrKOchYz+n008DoWHPYz8
Hog3ds385DyiDjneIX9i7tM0KbcK9wqZkoRNnq1hmFIuZJo4r/ZlcJghtFJ/mR/1CnN/j5+a/aI1
MCdQF3fCGFKQwkmZW+3QnPVdbyRXwn0fZZAQQpYHN7mtOWTfd8Z8GsPAPCCZtTrQlqDN2NmwYJG8
IE4Ia/pglfSSl7pczWWMV4ppXtll7CNDfQUv+6llLDQIonMEuyso9Xip6+e2oTzTlK9u+V1BTPC0
JvJXuoiuWTRfc5MxXY1mCeRruPrJvVMEp5mZiK0xFoPwfVJdOmyBbv6sZwpPFoILj2WCYMTzD1J2
P4WbYYL3p50V60+W9gYJ54duzeshF/nJzHHOmD1FiQZcOzcQdAzq5iYa8lsxp89LXN7P6afUGLbF
c+OBlcu3mgrVtiuD/dC0t70x6p41CYaDbbv1QyPaMI92ViIheTebOs/EKfdCkzWEd429TXxooLsz
FCXGlfow/9ydGkHR0oi7c8ZnxjPMCPGib0mIfOQCWSYr/YdhtF8NAf6lq566nKg7Xph6p2XqFnsv
s+jp06iZyKaQOfwa1SagPXaddX7FY+Iwl3q3S5xuIKwUSPD3LCRa2lxADUBHIZlFi3m/bcHAVC6z
+sCJ3wkXrkSXvQ4p9ie/eyMYvM3bGl2+9Cs2VMMZQZzaKZQDvQrUPdqsbeY/VN4764Se53XXkXMY
OH4Gc7ZvZjpgIpBz2QxnGIyfsafu9472AzZajDqluQ2baNcP4MBpVf4AaYzpOyVLGcR71r5gVxhP
nWtla2RizCdpBghMCwkEZ5dYhtRvm/29m4uH3v5s4owkKthwdusfZdu9qnjtl3V2TmXM3ob/ZixL
K6p2053vzzem3nHMFTAtc2Edkbv3SaQ2rTszS2906koMGqIcsFXxuR43qsieogiXdGbOq9KqTc/V
59Frw7Xf5T+rHA6C2wUGhnf1YU0jAfoM7HgfGdfQ0tvDOOQ8mif12n04hQj3SYWaxIixs+HGUGnM
uKflyJWXwOE50ibDkyOrcyhUtHMctWpnGDOyeop8Uo1uNj8ooSXHiPuXDV8ab1pRgnFd4uN12okN
LhmaTVuUtXxvmO2wRt96mANiqDK4kzWTdVru35UjokMv+rtGk6jzY9d76ZjF6zAaJ28xVrt5b181
SSWB0m8gIA2QGbly6XBed0UNG3GEumuke8QcEvbTQBmJthdl390nAd+ZiHscej0abkBqSR8/v9zH
/9+o/Vuj9lctyb9UV0bNd2j70d+bKyFt0c70h0nbUf9hGIM3WjKis//rxB5+NO3//l8Ytf7jOIYS
LuqlQ/BA/sWkbf9Hd6gycAw+I2x7qer6w6Rtif9gpQa6KbGxwFXha/3f1Ff+2ivlutKWJlWZJv+c
ocyl/+gvFm3KUkJswiFB+gWPBHJ+xHx1lQbYJ1mN09bByHorEYVxl5iHPCjBC+rTJrJZxjpU7a8r
7X9sGDR+rW5bvh1bKDb/S1WPMvi5//rtJLwo+B4zeTIlptuppGgiFt/7yS7v9Pyd2uFyLTFvrLS+
vFuGv/8taf0fv/6vpTRfX95SvLpUMzrsZf7+5anynRtX2NapHv1vhdN3D3L097iGiVrp6M6Dwtrc
41TELfvbHrjlpf5rTRFfnEuFa4W+Pd3WrV9+9jocwqBLDOuUZLBUAQDQFjqZmCA7uunrSDxqMQsz
DVqFPYPiiz8VPs2kiMn2N1a7Y59Xr2C8h4Tom/k3VYD/aHdavjljaV91HJ0+0V+t/ABq+knXagtq
bVODOKu+yQUDVlW+gXkIAmrXcMCiEAAJIKfEA/9k2gWo5L14SAtkNTas1TA623+/YL7qVX950bgb
DFdIZTjKWe68v14wY5ECch4j6xT2PhOLimoXIrC6B1/2J+fx4MnSYxxjKf5bYl9ek/YAyLGmHElL
kPHdNzEzUbPpqTeoIAJNrb3VdGDDgx3Ed7pxdN3es8aufjCLSqwmisJIjkXGaVDjJ3q4uu+Kb6pq
7D1G8H00s4ekPqR4Q/MF1CGsq5aUF26yhOx77unMl++VHm/TQJTHzp3u8VH/bJYorF9oVEo1jnkI
Y/sbHQ8vusjdm39/tQyKd3+5xJTObaV0x7CVbYmlb/Uvd3tsgOKh0cw6RUWhg5jBLaMk/BjC3A39
AUyR5hFdLSoU08K8/l5AvMe/8P/2jRhL9R4RlaWG95cbLYiJNIXTZJ2QmdCV9PCc0Zd5nbtxV4r2
AYTITpZTc7J8ixRTtrBZx8d/fzGWn/XvV47C+E86BQoHN96vtYsRsBhNFZ116v3wpyb2WFM5ZuIN
tVz3YkUQeET5u8fbP5+2fE0lDDgdusGS8MvVqvexZbcitU5UQuzHGq+31gj4hDhk/UzbksiYTxmk
HtFihAEjdwYts6orw3yua/mbW0f883mjdFPYhlCmxRvxa90j8VODaIphAnBjJp4M5o1JQ48DoF6P
U/eqO9N3Cbbby3I7wh0/9Nu5z8/GWLBvm3NyKmFpnLsWeb6ZpDwOyA8bV6VXU2ebW0z0G1R14h9w
Ed0QN5i2CQI5kgpeUzx0v2mfE/98civdYh2DPc4vxK9XNhNnqLUqsU7DAu/N59K/q5e5nhzJxowx
CaMlb1xqZPZx+AMja0A8+RMh6qKsruB0V0Opc7DqknzrwIRem0OdeEUZoikN5qmXQiP+H2x8nVYT
lVFcxfBpwswYEKgmkLtqFZNLWbLHjt3md02sfw9SUfvI9WJZpkuci8vV/rXBLoEUOWZJyXWTyGo/
arixdZ1vd8g7+Ij9axeMxW/Kfv9RS7p8TUVCjFgX2xDx6/0xlk5doLKbp0i64PsYBl+ox7sYJXAy
V8JGdemB2oFXdE5fHxxa19VnUuXZbxblX9YeFnoLd7duuxY7FBoYf/1OyrAtUnB92rH1Ew3Dsf6A
2AZpW6Gwh5hsseXE+rZctu/Yuc0zJw1WwqY2947Al+KmgRcEdfCQG339m/JW+fcn6vK92Q67MZPG
oeUCXPZwf32ilphIhTJs9wiqcq0osNsYsqV7uKeGRQUufuouxgriOGfdFs0Ji7oHtsm5W9aVgCQY
lmjqtgLkldMgOZWrMdrLPjC3JMaw3UgX2YTLOM+lvR8HZ+OyK1tFC95lFPzFeJJQObFAjUYnb8Yq
DWCs0wnN4ajagy906Zjx7/XAWZWB427yRh7bGm2niR19N4YkJr7gPgm5M/K447aqcTuxPUqAAUfo
rXGxMbTe3VtBqV/wqxtFcfr3xzBvIYnDvzyJEerwYX+1DLu6ieShflkMcmeMrTEzrWMQMKhspHpC
R523RaS0rcqzO5BNA4t2p8Phaxs8Ww5qBNaoNTu0MFv5dTIc45h1pAIqvIkccrZ6QaFsZk7JIQbq
mLbYJaKW6RLbrrfMyg5znAxcO3Af4OyZ9Jhga3RtdY+MHe2I4gPuJXbgGSOH5ETYx5yx+W5Qw20V
0OWXBeQDGSA05FyCCfyIH6/n2UoQ5se6PMZZPs1ry41KAgf8foQm4TUuXVl6bbLIlMAh8XLUa3Mu
w4OGTZj0C2wBRvQY3yKaoYZx73fDBO5h3vqo5icxBPm6Fardsj3gEhqSU1uNJtkBhBfTRZloTcga
oGlXUf6SUnNxmMP8Sq8MaBM93C/bojrt3ybIU1CMmodQVOWqpxFoQ5fGuC6V8mFkk47WM+vS8gy9
G7S28GgRDTeUpjA/gz5WxWFzkzUOnmwZ2JvEXLwsU+PetAHz7sKlw66RYjzCK/LX1ZxSIT+WbHuI
fhzNZqEriVdbT5cLuEsZCo3vDYsw5qi3OI9fTbmHJx7hGWhRP+lSvGksIDrzoL+Q1AmIWsn3DlFy
gyEWgoaGPF0wNdw1gOa80dY1pOPePG6LHGyMVUbWQfa3UWeqMzai3Uzc55TXzTptXfthCGZ3VSgf
yE7bovn6eF/m6SlemNsAQfcC99kB/P+PfAS5w2iGQebiV6fYEeQeiqdnh21w6Xs8OjosXTNtwrck
n+4sJ9+jxvVXG59RM5hs5NvuqhIApH6a4z6Qfr6p4tRmG0+gLals2rv9GpAEG48sq3ELqfYQOVXK
ED792agmuGq9/9PXhb8ZJHpHH6Y43wjEeY1M53MePCcl3peCZ03U5eFt62fTSsyO8zqU9TKUPlfx
sLTKWUwfIYwxPLIHkPSE4MGV1LQodBu0+l2n+Xgxm4l4XbijB2q81aitMmFt4avVYZVxWR8MEBbr
1taQHMpbUeG50lM577nWTIDtYJk0g/fGdBlEhSJ3uJXSwSNqUf73Cq9z+q4ynyuVkB4jbf+nG9XN
qZiLTzdgDXbdubgMztIUkAqvDGd3F6B40n6qw/DvyHU1zYfGrfHkm9/ifLi6SSRu5oGdhclJeleG
IECG/8PdeS3HjWVZ9Fcq+h0VMBfuYTpi0jt6I4kviBSZgrcX/utnIVXsElXVNR1FPkyMooNNVyAS
CVxzzt5rZ+2F0pAOXw7lnTT8tS8677rGkBENkgZwhETGtU5h5tRLM62qlcQEOnfjNt9CeNlLiHTA
x6NgZY2RfzNE5VGAfNtUEqCn9JMjJXQi2S33Em9Nec0LzDEaVPbW0yHout6wr9P8GzXq7gKBlIq0
0qCmx7s6w78Z3mPXP/QZAnQtHB6Fd1fpiBH8prFf6oM5tgHYAprIBZFBc2Eb1ZXM4sVI6N0uUTMD
3883F78BlTZJ364ur4SNbbMZv/pqNqWpDXJpxka+jsPqc6huQTXbn5D8PYWat5AgVHDTgjrzPWQ7
g+PGF57fzbvONnaIswkqydHjgWIDwjVxn8m+u2xENawRx6tLNXUpdaqBSsiNEh3yUnms2A6vzQ6P
YkXHl4Egf05ZUsxiSR1S04rrIvbltnXiQ5qHHsxcAmH0MbtT+8BbWS4uMWV8CsyJmV1CctEUO9mW
rZjaVE9VAMg1lZTGpE3k2KzyAXdSOW006xA62maQ3kVEnMCNQdmUtgR9KbS2glwtHrtcLitJTraS
69p9Zm/82vbvG81oZ2aSPlQi6g9nrEspxMlXe2K3xiFmG82ZYCMybpICzW1qde4jXOz8kuQ8GLB2
0i6ygMo7k3W2CW1QKFUyzjSv/NSzQkMk7lebiqrsIW3d+2BA2lHKdm30mrhSAmvZTxj3spf9zMjM
4d4/9GrL6lpQwLZ99TLM3fippfHVaZGP2Zc9dUo4npSlsm1r7br0Sv5zok89KZ0LZYQMg/H8vDnL
2BmvKENyyaoqAG7shPmawBh73lFjZ714N0qcRH0vIJEwOt3E0K/zrF9qOC73QzwiqsYQXOkQjNMU
e5IayXvKXPbeT8n1AHD95KVWfpsSbz6PauLjLGimE6bV+NQKVFIFgRp4MtKlAd3tQKn3NNJNWGSd
0W4zz6N7y25o1plls8zydceeYREEYsC2H/fcJPqNr5DdZpnsJVzdw4NcEjqChUosiyy5t5U+ORjy
MLSVsnHzslmgDPeHfTMW7BaL/lo6GBYF0bGkRJqHQlceMF+Imae0PY0831z3TcE2Pq6Y8wl7pifF
mGJRau+VSVmv2saV3mGaj/Gz6WXnfi7l8BkUZ7WhRdWsdbf8ouB+/wzQAEywllpLFYIWQhW8a/EI
6/YMM3JEJ1+GSMd1bofqPoYJPiPdKFmWAgioNIKFo5jGoQzsmxqpz5UjUcm4ddGv0gayZltXN6zD
R/6c66PMN1dJQf8+kQLvPa2HnWKuChvhKChpgTgLEdFINzYPFBKhDArSjoFqMIiBJgw9u0ujXghX
adegUNVVj4RTgUUyI1WGgBNYowgwo4r3sSE0us/Z/YupQV461aEk0wWQYwH3Q0/m1dh2O8ZhNWNL
7NqDzX4c+7aVo+DWXOuqymkzt5OoORIBqEBLU/fkily6TYXszCCYw58WYPTUp1TdXgqaYlFzKT0r
xC0fu0uE9pdRaVDoQxG/7jOjxqZEyUuHasHkj2mt7rNqgbhpWifHzsbL034ySnZLR+oQAFwB9NFI
vVVqhNEFjiNNn5WlYi7Pf5E4Zth5cHcJJv4CLK6Dc+Wqcyp5KBd19ELB2OI0Tiv9IJKdkdYgT7PB
3IIYd5ZeY8UXPTM4DlgJIKVCWF4lhPpSjQIy457otH4L8ha5vyOe2sx6KYqI7a5Ql5kHr1Nz1a+4
CkK2JESPdEp73aa1SUpvz/2vk/ReocZD0XVQDdheFhgqWJZfdMXd1v2eGNdinWrFSZjak+HqPF26
ZeIHjNZaHzJ3iOe86AJIounnBvv/po1DhmmSTaRm3fZpj8fSMa1FmQVPlrWfimF9YARrO+/pzZrf
+mxE4KenKHOaT6aMie21VlbYuwscdz6LOJM0+YmtNcq7nkd2KUkCJ1PmSTpFvE57jZiqlE512ddb
HMce0opsUQ3gmenRXYiygiAUyQtFd/qNmq2yRqtXzn0LQXFW9cajw/8PGm8bMd1PZh9bK2IhtjRj
8JOb9cB7nR/VdDg2WrRpBu3ZXLbA9WnxJXft0AGtcNDuiEJs0upRafDVwF4mU8pEEl+ZL3qC9x6N
MImkGm3CJolnPW9GLiRLbBcTUl7oaD1683Jowax3JSkOQ0KCulEgwMoihbelpIVJsCbiu+ymVcv5
pJhY0uWBZweE1CEwQx1gXWKTwy+Obt8uD2UPd4oIBPqFnV8tsqRk9YtOaMqAS1QhF12YX+YR+Vl1
u7J1hPZVX981BaK0pKSdSl8N6KoqXG0uNYQ1AFQA8rb4LcZ+o02yhxGY3Bzh3zIwCzY7tdwMOuE7
aCopipvxskCUyTYYQP9YSDHTInS3JcxbDaPukk1fXoekMdlJMCl8a5wFV2V8qRjxFwLQnnAmOSth
9da8hkpnmNmVYhN94qn1vHUZ0NmpLVgjkjMtw2bhCOKHy/DEjhcpBYS0SngwkCvxyMSANzJ4AVOe
MyYxc/t2sWDd2S0EJGJHga+oS7EyKkRn4B9vk0zLoKKjF4ihhrNCn+Ex2qZADxhCGeVs2oRKeRpM
thhGHq8ZNj+RGE7uH6Uk00hZVvqKBv9Ev1MDRos0RaQ42vleRIA3UiNGpVjvRuwP8E3pfHKi68w3
MPjn1sZtinCBlQI1sPTdWQLTae3FL5D/Tl0PlJb8Anslh2g99PZ96JXDMi4DJoIIBkYaGAvL9w+q
hh3cqFFHtE47WWi8m7QgwNvpbgsWwYwfhBQKxX2eHJ6ztqJMT9vHX+GEsxxlMpctjNa8MzoxYmD1
HtBZvRgF6RdGQ+E8RRZVlWG7KPVV7wKv0SyNvnbOyjFn+kEqA2ml+Wpg90ugOHeuYi5iHG2KNe/G
bIoRNvJF2pr08/OviQKotM58uQEDjiQRS2HemrMEJaStIMQYMnnIHURdtfal1c1qkrQdfBaCdIXb
TWa7pPChRmak7YNPEFxLeel4Zjv3Opi6iZA3OlDIpeKhEeNEtsR4EnOnYrFtkborHG5EVi2K6jK1
EnbrgKnbADK6YaJE1ZKdaX0xq6lXK/L+amg3+F8xeEcmLrc2UGadzTXm1nW4/vElLl8cXxrbcUGx
CkULSTjsJhgqvoZPeY/TVfT9EawJUz1qjnSCcTiN4c5MCO2Sdb5JG1atCLJ0UFyFmX8rLARCRYxT
yyPIYCl96xBVzK6pZq5BYKP7rzBzrVu/0jZ6hgXcao+V+TnR6xfFjVme4HxkCtP7oVn4UsDTD5M5
uxyD3G3tEFYNPHy1rhdKE+9EF2zs1H/M1OKb5jM8N7Szo85lO2xiX3CSS59ZDqNlMI9d61qph2Jl
JPF8pDy9sWmkz3XVvUW9tUhk1h4ogXZ3vosejL0FIZMuVSJjJK/QdLKc2Qeam6YmG0PD+zWfaEie
K56oeKq7yjPaFe0CbxG0TbLRfAdbT9urq0bJ8OwNXjwvS6BhdhfqcDPKk+k62oVl5YeWYXinhSy0
QW6s1BY0ta7mFoj0PrrkONHl+bOkz6LLwE+vjSEY8Ry9fl+ikiEPBRihsPKQHZWK2VLnuTh/ef7A
pqRQuczMuIWBeLERCAx62dbrNimDy8IwYpXVbDvsSq/b1tP3qvP3hjp4CYCeb/K+8i87Xdn4qlR3
Nhb/y/MH81+fWQYeWgCB1az3nQejsz6LxGg3jdVTdEpk524DXznQ8+FLuysP+Pi5hUgJIgdj5Zeh
vizCpHhKVnnRFAjDknSTTebBIRowJdooNhqFyEA9VZ/YFfcLG9LP6hw2j1pM1fxlmBYvMoumOJao
nktSuZxu4+IIYbYmIqnAIUEYC2uYgBCDgQxu+If2jpfUZnLVIJrFIyovKhP/YFsT7k3zkIEzFQvb
AvNmVvjDkY7FPvUxnPHYxZq7KPKvGoTza6zrKw57RVEGUdTIbs7V3GQ2o0sbEymlu0AmhntZGsch
lNaC7cm3BuERcsiSB2iqMQYGq3/cRCmmtHhOSZRCemVXWynG4NbR2oPUjeAaEU0M5+eiE9m6D6mI
GtJqD9NI2eGMZOYGjW5kU96ND8ndQRqyRTGNap/kadINXWcPd6U+OLIkM6fJriSU/8vCT3KyIQiP
I7lvQt+Gyq3ZYC3Cl7FgE61vpdqTKJOOL4ORB3d0Ly5snYAoxwE4XRWIxvvBgzLVEIIsqxtMY+6m
YmkxG4mxvtNMJhPPJ8FICeJ0L830Spomk7WfdJsoJcwkjgeXERvtvw2uYzagRzeCEn1rqEXbPic4
QgGaKesRmaQMwnWlt/m1Sqls1iPnteGhHrxoXNp69yklCnBBe8M8yCy7s2AkoK6MD/lkZy9twsQL
8EwOehSIaLqzZt7syBy9zlRpQ/VwtBszuI0nwGPnhf6nVqaXyFuDr3mBNren6GYByi5K01goOvxa
npYvuZIkmzQhSOw7VHhIqk1uP0R2zfDe9YTs8VJhGq2qnnnAb8LqLom2iS7yvRnkz1VZySuR5JhZ
Wwda0cDsqpv9k9vaj8RU44uutHTPSw/WRQoKq+99gB/GjoVqvK4c0KkTv27fY5ax2dzG+NEvuuFa
H4kA6/3OX9KSdGdQjFHASM2b0xEkNsGshtuC5X3tN+U+9/NPep6qSGQSc2PbsMmdMrtz4bC7Sj4p
2pn/6zpJD3lK/cRv2fj0rv+JSImjgixnZ+XO7TDl8SG4eNASU9vjUQcZQI0OV5rygKAxJ/fB2LLd
duCDQLI5bz71vPS35PFcUCnyr7FXgHnNsIbHhl+uU+qHF4XaqheJiLQLqSY54RbCXUmpImg+f/P8
O11mthfOXUbQlyIseYOEiRDuLoarQg+YghVLgHlHpNqA05AYA1FvmQrxvPUEkwCYEuYh93pMnpYB
1SUVWTtDE2keoPBSHQGcZzv3WqHApSFbHr/NgOWKwKCS7c+m66z7CV66Kat0WNio1C3KouuiK11g
JvTAOXX6WnqnbouI7TNwfWxImCq5j2+DUfus9p9J52kWUF7lXBjxQapqy3sQwFAveuDYwOkXRsbS
kwFLZR+6JGDBCHkaOVsGOWJ6fMgTCMDCTRcRupbmwUuIVZw7aaGLbDLoIyEOzWyVCnfRVFcuGzKc
qEOSoiwOng0yMZajogw7Qs3nTWC5Gzzm+o5UD2ur+o8IpIbd+QPP0e0oomehOIykTl8y7FJqGR1q
9E1Hjf78GSQXavgIwOWScEZqp7UPu4BNPwQpD/mqbQ2sy02uSuJQ0gzGvNu1CeI1S9sRKBzu23Zq
yrHv72rsrDmAMUebmV0L4M7vsYYQAskGg/qJYxwswrL2KkOz6iv9yg20Lbxne1a7SYJ5nE2IPlh3
Q2c9Sx/bTmSdx1ftvit7c91qxU1X4W/vGa6XvdlfhZFPTaqdBR6ZeJUBNRGXU8Z2kvFLGlCjlSYi
iEuyxjNqvKoNHFbRb20h9wB26FWxVF9YqbmNY6rRpZ9/MytSlhj9N1ThCjxUYtjEzjos2PINFkrh
rKmSHTkvDwUYp5sQa4NDFF8jSqA+A2fcm0q0bGtGR7ZkMzWp/AvNytDRpqg9IwWMYZHhfkX1bGzY
xfqJHc5KRs5ZEZJ9EZS9YFuVXFBoipdqTZicSikCj4X7aLSKvu8S5a6f/GoWDloFY65rU9x3fDKV
+s69UmMKVG5SPbXsJbegr9edhuDSbrm5kfnDQhLLpjdhUEk1XjVJyvVG9ziAXEbUQhls0Icd205U
7tF4bWgYZfrJUBCsfUuQ2IDv2RwbwKlwfccGY1uNUaWJUMQDPwnWqUIfw0QqGLEmIewZkbs9UthU
jC8hSaJrJQE3Jqp0m/TaguYtIV1FsqalgAEYPNRS758pzUG5Y+sEbJuBEM+VP6Hgx/JFpUiUJuQC
DOVU8unTehkAe4j14DLob0acbpsxVq81H14NyhlJmxgbfyrIR9XBOzdKgwOra+Z5Xk1og2hZYLBa
UgxpYXinC1D9RGJYDa9tYqfZGfNNYZ1KkYI8cOMbg302G59onkyEAiaGlY8Lz9EEedHeF9Bl3bLU
XNJMIafgFRynaEbQc2NBqFNvE5HIvpqD0UwhgWFhFvlNG3veSitQ0wOcstxukweuR/31Fn9/sqh1
76WylJPpQwtt8XfPWPg9heh5ZorL4loktNJKm31QGNgosAuxYoB4CLT0TiV3Zulb3pcutYg4a51s
1RMWMO9gFFFRgiZdEXSwqFN7A2xz6WbGo+f7X/DDAt0whoLwA+guw0CITk604jJjtxqEOXOiRzPV
8Ba4o3DJZj2SdvbtUhr6pT1EjzWUjmUXV7dR1TyPfc2t+K0LWS2UtJ30sCvQPBc2I8XKiSiKhFCG
1M9jFVLCD/HuJjF23ALZODDEcKnkFm4C9P1s4K2+e3aLqcRBRxpeQTyPKhLyFMCfC1DOVqSu6Qgz
4yU94ixtOGiUKFbIyIhmIcesk8mjaVUYPFhZzXCn01UpoDiHKXTyOLFuRkU8DWprMR440ODDbDlY
AsGtbqDtl7JbDJ5gsDCm21v5ZkaDuqiqMllaAypWitOUPLQ9HHDAasbAGD+UL0jEeDxIhlY9qZPR
BLy9joJioTcaMAGKQB37cTzXKp5YChnkvpNr+KCk+Y07klOiqPVG1p26K4u2XBYofq/BwUXTQpLi
F7CDMKRHSlWbRhxwl7WvRXc9W/g9mn4D7dxiYOm9M9yINSnxEXOUNdDhO4vMQeJWd2YIIlKU4xcb
P8EDkQ/mlRW0V03r+je69Dau2cX3ydyhsVp5RMl0CWMCpIBorSv0kzu1yOapGNp9x9oOlmq+mtT4
mlUc0A9nrvmQOc7RAhWKPcfelHFtXxV5M3Op069GMshWBPweulRn+6TJ5IoAjH3aGP1dSsuQyLL6
fvQVbx+IzDmIJmB9JSZanbceG+GuC5uFUpHKiJKTwT5YZ3cEbpV7sVzm0qKdP4AipG/A/ddoD0Ql
9Utc3ossLnZKK/w7cwxPjWJQysnH7CLN+0uzcbr1QDzNUi3S5wxv94YintyAsToi2cKSUBjqo+6P
3rwmllnPYrkpwnDexE5Jw72/zlhw7cg22QvhfsqnZocHKs7o808EL2szmmv+hlXps57zanLcv3Mn
TWkZjaNc1xFxDnldG7RmtWvVJ8kWLgIg94LlSlgoK60FFhmHQDgE8EIfz0xG0JhLqQm3Za7SCqZL
dE54Nv3sJbebZ1GC7Kk97cLMidYwwnYToybZVg6Yl9xI5kmQG2vSmbqlYTJD00NyFjIgN7sh0GuD
PV2F+OiQ59b4oDZUR1KzarQ1upiv9KPrOe3BG6jmAsNJEs0Hq4QeIyv0h1kdgcgYSJCDDhYDA1hW
VC9Ds6DD1YsbX0vXlsFOlKxTxAvVwgwZ3RrB4mfwUlZbokTY72JcLwZtjQvytqlMFdo39mcfT8AS
YepclulFZnb+mgDEHVodf9kqNv7UrKEtST8cLjAmc59J1wsGG6i4/sVreecCxBGJ3uNr7uOtysg5
d0KaohR0Y1I6t2PL3e7NAtFXVCFZQ1MRBG4pNx7hNTsDoi3TOf3MqC+Dx6KZvCosRXI6N3MVXeqy
HWPqBXY7MNWQbgCIV1vpKjJ2cKshzXar2OP2wi1ab7O2+lzZabZup96gUKE2mF70DS4EBIPO+Nqb
uOMbZ9yJZGCHXvr+opbDGsNQcqhioFxOL2xwxYFPdGKs3Hnl2onNRRXadAwF2hELxO48O+GfnPt9
IQ553VsLJCpilinoPy1T3xBpm/EukT3CUtWomLxRz8xFAG6osUO6Z7jbgs5dwoOZQVQp54FVcIcG
eE4pg+Irgz3g9Rpas5LttSSvzsjJDcVzSj2NbZGv0xJX0CnNqY2zQbCDcBWmbD59WyxBUbs7h4Lx
NSIqqFSQ/fJQv0xA0WBPYQUX6aW31kqCjj/rPaYt6jMTcjrmiNEXdtkOs6urgg01v5VOpi3hfCJD
CTdpmPp0QMJp2pAoqd1uxwR62Sb1WrAtvTIl/FBFkwe9qiAzWD4S2qY4tFZ10WKKWhnkUYs2JyRq
1Nh/jppN5eCcmsu1q4a+XVhtj8vMBzM4qoO28NrywR54VBwlecAOMxksOurlqtyPMtAx32fM9q05
XjZcOfQ09U7Y/OlC4qsmgXdceINPUw0bKLqYja/XG8MtdXa4ijanIFHRemDvCtyNNEHMzdzYyK4m
1TzAMjooxFTMIw2g8BDZw3Vnqiw6PeksnaY8oFqol5kYryH9yaXBLmyu6wXCBtKg5q4UxCEV2rBu
B6uYVbqN2ySq2YIajreL28dobkkVdFIOgK/3IO4B5rqDDGrPmqYkpIbEv+XQ08kpWnomTtre+kgF
7whX3McV163UIm/nqSC7+2YplfZTyOWbq5j38VFVi8h3913vPkAR+qo1wYZ1ITCIMPrxw/l77dsf
nL+nJCqcVcMguk+NlaUoaEbLOicJQ893kU1oCmIbPj1/8/yhtJ1oTmZCN2+qrFrnSDS9Ula7SI+q
nTJqcLDPX//+TVtRq13J3JWw0ubT829Kj/ssAHa4SG2b/XfHaEH6cwVLajpamo17L2eajNWcczj/
5eB8OudP1TRLt3gPmEDgvfz+oWwn0+/vX9sD69DQip6VCFhKycvb4du+rXA5rwR4hrWiTxQMfvb7
L6ilh49HB6oracl8P1u8ZxIu3vQSzx+C6TO7aQ8tLBmW9Va9S/WeD9Nl73j8Exh3G3v0COMw1Lsy
NtKVOX1FpNqVa1mUQqevzt/qHCNfSV/ciRQ0UEy4Egy7OMfM7NIJntxZ65ykzk3r0WaF/Xu0RvPl
/J/H0ztTCAckdnYvBSFs5F6Oc8VF8nBW2f2/sfD89kKmKAS21tDnb5oTZZyTbEhsffW3TD+9Zs1Z
3+d/75f++kC/ZTDcDwUZDM/EDtbTGfhh/sbeo0++jDeWoPMpnc/3r46QHHlZzQuHNtxfGXxMy7IN
bCb8Q+0LXgPK2fnHiuv+Ck/OUHXKrOd/aEr5gz9con93Ef769X2/mn/9O29ewfElZYIJZV2Fz/WP
ORSm6aK//k8uwk+H+OEi2L/qpkA1Swv8/A9h7Y8XATzbrxbzsO3S7Dz/+792EQwLJ9A7rwJmLl4b
kleNKzr9w6Tw5iqo9q+mqQlhqpMliX//166CblDc+oCrgH4BC8JPT4Jt/mrpqirQoH9/9d+v93/0
JPwHv/SvgQWjZfJyHlLCk/yzkeff/cLrw/THn//2IG1f/usf04jx5henEeb73z6dx7rp63++eVLO
D/sPP3x9+M9/57f//LcX+Mc//eZvvb6q129uwlN1rJ6D4fyD4bfT/J4789/J8esxPf74pGuqiofl
9zP5r3+8Oc8f3vj/5cAy/um4k+Xn3cetoCpmbw+MQ+IjDhwfMxSUr0ea3kbNncT/7z3lOc3mb/i9
3wb7fB9Q331s0lWq40v+epbTWdtnS+f7j5xlp+c6fG7ezAO2PQ1Y7z344pQcu2N1ej3SdNqOY3zA
xX6du37Jv/1C/kOTfn172WH+f8BduOKqhy9v70INZ9Xr6/m+oPg7z836lMOQe3vkaTx8/5E3XPEw
fD3O+fY2zgbk976Z25dj8OYG1IStfcAQglQ5BPb29okUzhSk9e5Tzl7C40+jiMD8+wFHzru3b55w
pynuvSe8/+PYZBGc9AEH5sya53h4PdL5vqDS+wEPyQTVk3+4zK7ufMC9cXEMszejB2jfj5heLqYw
rGP28uPl0FmNfMBbeHGU8gjLSJ7q+s09jYFRfMQlCZ/xGR/f7lxYU7OVeO/ddxEyF8i8fnNn6xqq
2o84tpQh/4PT/nqw6R7UgQF80NHzpvr50B9y4nlW/zSGTF5F9/VV/P054PL0tTr+tHrC3ko237vf
yctTe3w7b8HgNj5g+XR56n7ZHFMSRsK30zrHn3a7770Fp+PvTpU8Da/HOt8lCNc+6OAXpz58fjON
sTv5iBl9OvMvCHZ+Ou9pC/XuiwKxIPhlfqxyZsq3D6dhaR/2BxbH+OdnH8/mByxJrmicvl6F89sJ
QPsDJp6rOGFF8nZXowvd/YBB9qo6+T8Xh8yPeCuvT1kmh6Q9/rRNAHKhf8B53wb5y+mXrfzD3IaI
8gPeyDtK7n9+IxrMEh/wln7/A3+8EafDf8B68J6rf5Ly9GZJYVCP+4CR8f6Ep/XHu9zgpD/guA/1
MXhzWEFR6fUbf3/yeTxVKTPb64Gmx9JgKv6Aufjxz+JtTSBEr3/r75/0pyPzTuZjYHs91vfzxo7w
+o13HBx2019m8/6rovP3SiWf/gop9d5jDzkFXf/1Ipyvyvci5l/PPX9WafpXPfqP9afXOvOf/Wdv
i2vTbzwnp2P1z/8BAAD//w==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_xlchart.v1.8</cx:f>
      </cx:numDim>
    </cx:data>
    <cx:data id="1">
      <cx:strDim type="cat">
        <cx:f>_xlchart.v1.7</cx:f>
      </cx:strDim>
      <cx:numDim type="size">
        <cx:f>_xlchart.v1.9</cx:f>
      </cx:numDim>
    </cx:data>
  </cx:chartData>
  <cx:chart>
    <cx:plotArea>
      <cx:plotAreaRegion>
        <cx:series layoutId="treemap" uniqueId="{CC4B85E2-5D30-436F-A1A2-F1F9CFFD04C6}" formatIdx="0">
          <cx:dataPt idx="0">
            <cx:spPr>
              <a:solidFill>
                <a:srgbClr val="DADADA"/>
              </a:solidFill>
              <a:ln>
                <a:noFill/>
              </a:ln>
            </cx:spPr>
          </cx:dataPt>
          <cx:dataPt idx="1">
            <cx:spPr>
              <a:solidFill>
                <a:srgbClr val="DBAE58"/>
              </a:solidFill>
              <a:ln>
                <a:noFill/>
              </a:ln>
            </cx:spPr>
          </cx:dataPt>
          <cx:dataPt idx="2">
            <cx:spPr>
              <a:solidFill>
                <a:srgbClr val="AC3E31"/>
              </a:solidFill>
              <a:ln>
                <a:noFill/>
              </a:ln>
            </cx:spPr>
          </cx:dataPt>
          <cx:dataPt idx="3">
            <cx:spPr>
              <a:solidFill>
                <a:srgbClr val="D32D41"/>
              </a:solidFill>
              <a:ln>
                <a:noFill/>
              </a:ln>
            </cx:spPr>
          </cx:dataPt>
          <cx:dataPt idx="4">
            <cx:spPr>
              <a:solidFill>
                <a:srgbClr val="B3C100"/>
              </a:solidFill>
              <a:ln>
                <a:noFill/>
              </a:ln>
            </cx:spPr>
          </cx:dataPt>
          <cx:dataPt idx="5">
            <cx:spPr>
              <a:solidFill>
                <a:srgbClr val="488A99"/>
              </a:solidFill>
              <a:ln>
                <a:noFill/>
              </a:ln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FE1B5D16-1AF2-4B1A-B17F-0100698693BD}" formatIdx="1"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8.svg"/><Relationship Id="rId3" Type="http://schemas.microsoft.com/office/2014/relationships/chartEx" Target="../charts/chartEx2.xml"/><Relationship Id="rId7" Type="http://schemas.openxmlformats.org/officeDocument/2006/relationships/image" Target="../media/image2.svg"/><Relationship Id="rId12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11" Type="http://schemas.openxmlformats.org/officeDocument/2006/relationships/image" Target="../media/image6.svg"/><Relationship Id="rId5" Type="http://schemas.openxmlformats.org/officeDocument/2006/relationships/chart" Target="../charts/chart3.xml"/><Relationship Id="rId15" Type="http://schemas.openxmlformats.org/officeDocument/2006/relationships/image" Target="../media/image10.svg"/><Relationship Id="rId10" Type="http://schemas.openxmlformats.org/officeDocument/2006/relationships/image" Target="../media/image5.png"/><Relationship Id="rId4" Type="http://schemas.openxmlformats.org/officeDocument/2006/relationships/chart" Target="../charts/chart2.xml"/><Relationship Id="rId9" Type="http://schemas.openxmlformats.org/officeDocument/2006/relationships/image" Target="../media/image4.svg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114301</xdr:rowOff>
    </xdr:from>
    <xdr:to>
      <xdr:col>26</xdr:col>
      <xdr:colOff>342900</xdr:colOff>
      <xdr:row>3</xdr:row>
      <xdr:rowOff>95251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07BF300-030C-4D05-E9AC-066F70E6C6BA}"/>
            </a:ext>
          </a:extLst>
        </xdr:cNvPr>
        <xdr:cNvSpPr/>
      </xdr:nvSpPr>
      <xdr:spPr>
        <a:xfrm>
          <a:off x="1504950" y="114301"/>
          <a:ext cx="14687550" cy="5524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>
              <a:solidFill>
                <a:schemeClr val="bg2">
                  <a:lumMod val="25000"/>
                </a:schemeClr>
              </a:solidFill>
            </a:rPr>
            <a:t>MARKET</a:t>
          </a:r>
          <a:r>
            <a:rPr lang="en-GB" sz="2800" b="1" baseline="0">
              <a:solidFill>
                <a:schemeClr val="bg2">
                  <a:lumMod val="25000"/>
                </a:schemeClr>
              </a:solidFill>
            </a:rPr>
            <a:t> SALES DASHBOARD</a:t>
          </a:r>
          <a:endParaRPr lang="en-GB" sz="28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16</xdr:col>
      <xdr:colOff>47625</xdr:colOff>
      <xdr:row>6</xdr:row>
      <xdr:rowOff>1</xdr:rowOff>
    </xdr:from>
    <xdr:to>
      <xdr:col>26</xdr:col>
      <xdr:colOff>219075</xdr:colOff>
      <xdr:row>22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76E85B9-5818-4F30-93FF-71BA30CAFD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1225" y="1143001"/>
              <a:ext cx="6267450" cy="3143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47626</xdr:colOff>
      <xdr:row>25</xdr:row>
      <xdr:rowOff>95250</xdr:rowOff>
    </xdr:from>
    <xdr:to>
      <xdr:col>24</xdr:col>
      <xdr:colOff>238126</xdr:colOff>
      <xdr:row>38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FCFDEB-EBDF-422E-931A-0E01475C52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25</xdr:row>
      <xdr:rowOff>133350</xdr:rowOff>
    </xdr:from>
    <xdr:to>
      <xdr:col>10</xdr:col>
      <xdr:colOff>428625</xdr:colOff>
      <xdr:row>39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267B4F6-C5FD-4604-B46B-1132FA665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5" y="4895850"/>
              <a:ext cx="470535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600075</xdr:colOff>
      <xdr:row>6</xdr:row>
      <xdr:rowOff>57149</xdr:rowOff>
    </xdr:from>
    <xdr:to>
      <xdr:col>16</xdr:col>
      <xdr:colOff>200025</xdr:colOff>
      <xdr:row>21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F8C1C1-CCCC-405C-9CB6-BF80F5C09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361950</xdr:colOff>
      <xdr:row>6</xdr:row>
      <xdr:rowOff>171450</xdr:rowOff>
    </xdr:from>
    <xdr:to>
      <xdr:col>16</xdr:col>
      <xdr:colOff>371475</xdr:colOff>
      <xdr:row>20</xdr:row>
      <xdr:rowOff>168450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4D941F8-3F67-FD52-4157-03A94EF91FD1}"/>
            </a:ext>
          </a:extLst>
        </xdr:cNvPr>
        <xdr:cNvCxnSpPr/>
      </xdr:nvCxnSpPr>
      <xdr:spPr>
        <a:xfrm>
          <a:off x="10115550" y="1314450"/>
          <a:ext cx="9525" cy="2664000"/>
        </a:xfrm>
        <a:prstGeom prst="line">
          <a:avLst/>
        </a:prstGeom>
        <a:ln>
          <a:solidFill>
            <a:schemeClr val="bg1">
              <a:alpha val="60000"/>
            </a:schemeClr>
          </a:solidFill>
        </a:ln>
        <a:effectLst>
          <a:outerShdw blurRad="50800" dist="50800" dir="5400000" algn="ctr" rotWithShape="0">
            <a:schemeClr val="bg2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25</xdr:row>
      <xdr:rowOff>28575</xdr:rowOff>
    </xdr:from>
    <xdr:to>
      <xdr:col>18</xdr:col>
      <xdr:colOff>342900</xdr:colOff>
      <xdr:row>39</xdr:row>
      <xdr:rowOff>161924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CBC944-3FAD-44F0-9556-B0DABE4A8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581025</xdr:colOff>
      <xdr:row>24</xdr:row>
      <xdr:rowOff>142875</xdr:rowOff>
    </xdr:from>
    <xdr:to>
      <xdr:col>10</xdr:col>
      <xdr:colOff>590550</xdr:colOff>
      <xdr:row>38</xdr:row>
      <xdr:rowOff>139875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5CD1711-0BBF-433D-B5CA-B5A2732FC8F1}"/>
            </a:ext>
          </a:extLst>
        </xdr:cNvPr>
        <xdr:cNvCxnSpPr/>
      </xdr:nvCxnSpPr>
      <xdr:spPr>
        <a:xfrm>
          <a:off x="6677025" y="4714875"/>
          <a:ext cx="9525" cy="2664000"/>
        </a:xfrm>
        <a:prstGeom prst="line">
          <a:avLst/>
        </a:prstGeom>
        <a:ln>
          <a:solidFill>
            <a:schemeClr val="bg1">
              <a:alpha val="60000"/>
            </a:schemeClr>
          </a:solidFill>
        </a:ln>
        <a:effectLst>
          <a:outerShdw blurRad="50800" dist="50800" dir="5400000" algn="ctr" rotWithShape="0">
            <a:schemeClr val="bg2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428625</xdr:colOff>
      <xdr:row>24</xdr:row>
      <xdr:rowOff>171450</xdr:rowOff>
    </xdr:from>
    <xdr:to>
      <xdr:col>18</xdr:col>
      <xdr:colOff>438150</xdr:colOff>
      <xdr:row>38</xdr:row>
      <xdr:rowOff>168450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CB688E5F-182C-43EB-9599-2F7D913D665D}"/>
            </a:ext>
          </a:extLst>
        </xdr:cNvPr>
        <xdr:cNvCxnSpPr/>
      </xdr:nvCxnSpPr>
      <xdr:spPr>
        <a:xfrm>
          <a:off x="11401425" y="4743450"/>
          <a:ext cx="9525" cy="2664000"/>
        </a:xfrm>
        <a:prstGeom prst="line">
          <a:avLst/>
        </a:prstGeom>
        <a:ln>
          <a:solidFill>
            <a:schemeClr val="bg1">
              <a:alpha val="60000"/>
            </a:schemeClr>
          </a:solidFill>
        </a:ln>
        <a:effectLst>
          <a:outerShdw blurRad="50800" dist="50800" dir="5400000" algn="ctr" rotWithShape="0">
            <a:schemeClr val="bg2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4</xdr:row>
      <xdr:rowOff>1</xdr:rowOff>
    </xdr:from>
    <xdr:to>
      <xdr:col>7</xdr:col>
      <xdr:colOff>95250</xdr:colOff>
      <xdr:row>6</xdr:row>
      <xdr:rowOff>9525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5906C675-3A24-4D4A-AFC0-CAACCE4DF7A7}"/>
            </a:ext>
          </a:extLst>
        </xdr:cNvPr>
        <xdr:cNvSpPr/>
      </xdr:nvSpPr>
      <xdr:spPr>
        <a:xfrm>
          <a:off x="1876425" y="762001"/>
          <a:ext cx="2486025" cy="39052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GB" sz="1200" b="1" i="0"/>
            <a:t>TOTAL</a:t>
          </a:r>
          <a:r>
            <a:rPr lang="en-GB" sz="1200" b="1" i="0" baseline="0"/>
            <a:t> INCOME PER MONTH</a:t>
          </a:r>
          <a:endParaRPr lang="en-GB" sz="1200" b="1" i="0"/>
        </a:p>
      </xdr:txBody>
    </xdr:sp>
    <xdr:clientData/>
  </xdr:twoCellAnchor>
  <xdr:twoCellAnchor>
    <xdr:from>
      <xdr:col>22</xdr:col>
      <xdr:colOff>495300</xdr:colOff>
      <xdr:row>4</xdr:row>
      <xdr:rowOff>9526</xdr:rowOff>
    </xdr:from>
    <xdr:to>
      <xdr:col>25</xdr:col>
      <xdr:colOff>485775</xdr:colOff>
      <xdr:row>6</xdr:row>
      <xdr:rowOff>19050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FE96FE1C-49B3-4D7E-8B94-740BBD58FF80}"/>
            </a:ext>
          </a:extLst>
        </xdr:cNvPr>
        <xdr:cNvSpPr/>
      </xdr:nvSpPr>
      <xdr:spPr>
        <a:xfrm>
          <a:off x="13906500" y="771526"/>
          <a:ext cx="1819275" cy="39052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GB" sz="1200" b="1"/>
            <a:t>SALES PER STATE</a:t>
          </a:r>
        </a:p>
      </xdr:txBody>
    </xdr:sp>
    <xdr:clientData/>
  </xdr:twoCellAnchor>
  <xdr:twoCellAnchor>
    <xdr:from>
      <xdr:col>19</xdr:col>
      <xdr:colOff>9525</xdr:colOff>
      <xdr:row>23</xdr:row>
      <xdr:rowOff>38101</xdr:rowOff>
    </xdr:from>
    <xdr:to>
      <xdr:col>22</xdr:col>
      <xdr:colOff>552450</xdr:colOff>
      <xdr:row>25</xdr:row>
      <xdr:rowOff>47625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3BE01E30-9F07-4BAB-B36A-A444B9426545}"/>
            </a:ext>
          </a:extLst>
        </xdr:cNvPr>
        <xdr:cNvSpPr/>
      </xdr:nvSpPr>
      <xdr:spPr>
        <a:xfrm>
          <a:off x="11591925" y="4419601"/>
          <a:ext cx="2371725" cy="39052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GB" sz="1200" b="1"/>
            <a:t>PAYMENT</a:t>
          </a:r>
          <a:r>
            <a:rPr lang="en-GB" sz="1200" b="1" baseline="0"/>
            <a:t> METHODS USED</a:t>
          </a:r>
          <a:endParaRPr lang="en-GB" sz="1200" b="1"/>
        </a:p>
      </xdr:txBody>
    </xdr:sp>
    <xdr:clientData/>
  </xdr:twoCellAnchor>
  <xdr:twoCellAnchor>
    <xdr:from>
      <xdr:col>11</xdr:col>
      <xdr:colOff>180975</xdr:colOff>
      <xdr:row>23</xdr:row>
      <xdr:rowOff>28575</xdr:rowOff>
    </xdr:from>
    <xdr:to>
      <xdr:col>15</xdr:col>
      <xdr:colOff>114300</xdr:colOff>
      <xdr:row>25</xdr:row>
      <xdr:rowOff>38099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25BACEE-E9A0-4614-9D2B-2986B8458CDF}"/>
            </a:ext>
          </a:extLst>
        </xdr:cNvPr>
        <xdr:cNvSpPr/>
      </xdr:nvSpPr>
      <xdr:spPr>
        <a:xfrm>
          <a:off x="6886575" y="4410075"/>
          <a:ext cx="2371725" cy="39052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GB" sz="1200" b="1"/>
            <a:t>SALES</a:t>
          </a:r>
          <a:r>
            <a:rPr lang="en-GB" sz="1200" b="1" baseline="0"/>
            <a:t> PER CUSTOMER TYPE</a:t>
          </a:r>
          <a:endParaRPr lang="en-GB" sz="1200" b="1"/>
        </a:p>
      </xdr:txBody>
    </xdr:sp>
    <xdr:clientData/>
  </xdr:twoCellAnchor>
  <xdr:twoCellAnchor>
    <xdr:from>
      <xdr:col>3</xdr:col>
      <xdr:colOff>85726</xdr:colOff>
      <xdr:row>23</xdr:row>
      <xdr:rowOff>19050</xdr:rowOff>
    </xdr:from>
    <xdr:to>
      <xdr:col>6</xdr:col>
      <xdr:colOff>523876</xdr:colOff>
      <xdr:row>25</xdr:row>
      <xdr:rowOff>28574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55089BD2-8A07-4096-9854-631630212B84}"/>
            </a:ext>
          </a:extLst>
        </xdr:cNvPr>
        <xdr:cNvSpPr/>
      </xdr:nvSpPr>
      <xdr:spPr>
        <a:xfrm>
          <a:off x="1914526" y="4400550"/>
          <a:ext cx="2266950" cy="390524"/>
        </a:xfrm>
        <a:prstGeom prst="roundRect">
          <a:avLst/>
        </a:prstGeom>
        <a:solidFill>
          <a:schemeClr val="bg1">
            <a:alpha val="50000"/>
          </a:schemeClr>
        </a:solidFill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GB" sz="1200" b="1"/>
            <a:t>SALES</a:t>
          </a:r>
          <a:r>
            <a:rPr lang="en-GB" sz="1200" b="1" baseline="0"/>
            <a:t> PER PRODUCT TYPE</a:t>
          </a:r>
          <a:endParaRPr lang="en-GB" sz="1200" b="1"/>
        </a:p>
      </xdr:txBody>
    </xdr:sp>
    <xdr:clientData/>
  </xdr:twoCellAnchor>
  <xdr:twoCellAnchor editAs="oneCell">
    <xdr:from>
      <xdr:col>22</xdr:col>
      <xdr:colOff>533402</xdr:colOff>
      <xdr:row>4</xdr:row>
      <xdr:rowOff>9524</xdr:rowOff>
    </xdr:from>
    <xdr:to>
      <xdr:col>23</xdr:col>
      <xdr:colOff>323853</xdr:colOff>
      <xdr:row>6</xdr:row>
      <xdr:rowOff>28575</xdr:rowOff>
    </xdr:to>
    <xdr:pic>
      <xdr:nvPicPr>
        <xdr:cNvPr id="27" name="Graphic 26" descr="Earth globe: Americas with solid fill">
          <a:extLst>
            <a:ext uri="{FF2B5EF4-FFF2-40B4-BE49-F238E27FC236}">
              <a16:creationId xmlns:a16="http://schemas.microsoft.com/office/drawing/2014/main" id="{E30098F6-8354-103A-9D98-1F0E675B2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3944602" y="771524"/>
          <a:ext cx="400051" cy="400051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219076</xdr:colOff>
      <xdr:row>23</xdr:row>
      <xdr:rowOff>9524</xdr:rowOff>
    </xdr:from>
    <xdr:to>
      <xdr:col>12</xdr:col>
      <xdr:colOff>9526</xdr:colOff>
      <xdr:row>25</xdr:row>
      <xdr:rowOff>28574</xdr:rowOff>
    </xdr:to>
    <xdr:pic>
      <xdr:nvPicPr>
        <xdr:cNvPr id="31" name="Graphic 30" descr="Management outline">
          <a:extLst>
            <a:ext uri="{FF2B5EF4-FFF2-40B4-BE49-F238E27FC236}">
              <a16:creationId xmlns:a16="http://schemas.microsoft.com/office/drawing/2014/main" id="{DF538D60-431D-BEE4-24F1-8BE3D2FA6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924676" y="4391024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19</xdr:col>
      <xdr:colOff>85725</xdr:colOff>
      <xdr:row>23</xdr:row>
      <xdr:rowOff>57150</xdr:rowOff>
    </xdr:from>
    <xdr:to>
      <xdr:col>19</xdr:col>
      <xdr:colOff>447675</xdr:colOff>
      <xdr:row>25</xdr:row>
      <xdr:rowOff>38100</xdr:rowOff>
    </xdr:to>
    <xdr:pic>
      <xdr:nvPicPr>
        <xdr:cNvPr id="33" name="Graphic 32" descr="Flying Money outline">
          <a:extLst>
            <a:ext uri="{FF2B5EF4-FFF2-40B4-BE49-F238E27FC236}">
              <a16:creationId xmlns:a16="http://schemas.microsoft.com/office/drawing/2014/main" id="{17815C49-6E81-0C78-6D3C-4E9BE371A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668125" y="4438650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123825</xdr:colOff>
      <xdr:row>23</xdr:row>
      <xdr:rowOff>38099</xdr:rowOff>
    </xdr:from>
    <xdr:to>
      <xdr:col>3</xdr:col>
      <xdr:colOff>476250</xdr:colOff>
      <xdr:row>25</xdr:row>
      <xdr:rowOff>9524</xdr:rowOff>
    </xdr:to>
    <xdr:pic>
      <xdr:nvPicPr>
        <xdr:cNvPr id="35" name="Graphic 34" descr="Abacus outline">
          <a:extLst>
            <a:ext uri="{FF2B5EF4-FFF2-40B4-BE49-F238E27FC236}">
              <a16:creationId xmlns:a16="http://schemas.microsoft.com/office/drawing/2014/main" id="{8476CC8A-1D7F-D8E9-B216-289B30EC3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952625" y="4419599"/>
          <a:ext cx="352425" cy="352425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3</xdr:row>
      <xdr:rowOff>171449</xdr:rowOff>
    </xdr:from>
    <xdr:to>
      <xdr:col>3</xdr:col>
      <xdr:colOff>495300</xdr:colOff>
      <xdr:row>6</xdr:row>
      <xdr:rowOff>28574</xdr:rowOff>
    </xdr:to>
    <xdr:pic>
      <xdr:nvPicPr>
        <xdr:cNvPr id="37" name="Graphic 36" descr="Upward trend with solid fill">
          <a:extLst>
            <a:ext uri="{FF2B5EF4-FFF2-40B4-BE49-F238E27FC236}">
              <a16:creationId xmlns:a16="http://schemas.microsoft.com/office/drawing/2014/main" id="{40DAB6C3-E4FC-18AE-DD90-D0A56096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895475" y="742949"/>
          <a:ext cx="428625" cy="4286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ed Essam" refreshedDate="44883.698249074077" createdVersion="8" refreshedVersion="8" minRefreshableVersion="3" recordCount="1000" xr:uid="{6E30A053-03E9-4C6E-93E9-2269A4271A97}">
  <cacheSource type="worksheet">
    <worksheetSource name="supermarket_sales___Sheet1"/>
  </cacheSource>
  <cacheFields count="17">
    <cacheField name="Invoice ID" numFmtId="0">
      <sharedItems/>
    </cacheField>
    <cacheField name="Branch" numFmtId="0">
      <sharedItems/>
    </cacheField>
    <cacheField name="City" numFmtId="0">
      <sharedItems count="6">
        <s v="California"/>
        <s v="Wyoming"/>
        <s v="New York"/>
        <s v="Naypyitaw" u="1"/>
        <s v="Mandalay" u="1"/>
        <s v="Yangon" u="1"/>
      </sharedItems>
    </cacheField>
    <cacheField name="Customer type" numFmtId="0">
      <sharedItems count="2">
        <s v="Member"/>
        <s v="Normal"/>
      </sharedItems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0849999999999995" maxValue="49.65"/>
    </cacheField>
    <cacheField name="Total" numFmtId="164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16" base="10">
        <rangePr groupBy="days" startDate="2019-01-01T00:00:00" endDate="2019-03-31T00:00:00"/>
        <groupItems count="368">
          <s v="&lt;01/01/2019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03/2019"/>
        </groupItems>
      </fieldGroup>
    </cacheField>
    <cacheField name="Payment" numFmtId="0">
      <sharedItems count="3">
        <s v="Ewallet"/>
        <s v="Cash"/>
        <s v="Credit card"/>
      </sharedItems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164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Months" numFmtId="0" databaseField="0">
      <fieldGroup base="10">
        <rangePr groupBy="months" startDate="2019-01-01T00:00:00" endDate="2019-03-31T00:00:00"/>
        <groupItems count="14">
          <s v="&lt;01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0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x v="0"/>
    <x v="0"/>
    <s v="Female"/>
    <x v="0"/>
    <n v="74.69"/>
    <n v="7"/>
    <n v="26.141500000000001"/>
    <n v="548.97149999999999"/>
    <x v="0"/>
    <x v="0"/>
    <n v="522.83000000000004"/>
    <n v="4.7619047620000003"/>
    <n v="26.141500000000001"/>
    <n v="9.1"/>
  </r>
  <r>
    <s v="226-31-3081"/>
    <s v="C"/>
    <x v="1"/>
    <x v="1"/>
    <s v="Female"/>
    <x v="1"/>
    <n v="15.28"/>
    <n v="5"/>
    <n v="3.82"/>
    <n v="80.22"/>
    <x v="1"/>
    <x v="1"/>
    <n v="76.400000000000006"/>
    <n v="4.7619047620000003"/>
    <n v="3.82"/>
    <n v="9.6"/>
  </r>
  <r>
    <s v="631-41-3108"/>
    <s v="A"/>
    <x v="0"/>
    <x v="1"/>
    <s v="Male"/>
    <x v="2"/>
    <n v="46.33"/>
    <n v="7"/>
    <n v="16.215499999999999"/>
    <n v="340.52550000000002"/>
    <x v="2"/>
    <x v="2"/>
    <n v="324.31"/>
    <n v="4.7619047620000003"/>
    <n v="16.215499999999999"/>
    <n v="7.4"/>
  </r>
  <r>
    <s v="123-19-1176"/>
    <s v="A"/>
    <x v="0"/>
    <x v="0"/>
    <s v="Male"/>
    <x v="0"/>
    <n v="58.22"/>
    <n v="8"/>
    <n v="23.288"/>
    <n v="489.048"/>
    <x v="3"/>
    <x v="0"/>
    <n v="465.76"/>
    <n v="4.7619047620000003"/>
    <n v="23.288"/>
    <n v="8.4"/>
  </r>
  <r>
    <s v="373-73-7910"/>
    <s v="A"/>
    <x v="0"/>
    <x v="1"/>
    <s v="Male"/>
    <x v="3"/>
    <n v="86.31"/>
    <n v="7"/>
    <n v="30.208500000000001"/>
    <n v="634.37850000000003"/>
    <x v="4"/>
    <x v="0"/>
    <n v="604.16999999999996"/>
    <n v="4.7619047620000003"/>
    <n v="30.208500000000001"/>
    <n v="5.3"/>
  </r>
  <r>
    <s v="699-14-3026"/>
    <s v="C"/>
    <x v="1"/>
    <x v="1"/>
    <s v="Male"/>
    <x v="1"/>
    <n v="85.39"/>
    <n v="7"/>
    <n v="29.886500000000002"/>
    <n v="627.61649999999997"/>
    <x v="5"/>
    <x v="0"/>
    <n v="597.73"/>
    <n v="4.7619047620000003"/>
    <n v="29.886500000000002"/>
    <n v="4.0999999999999996"/>
  </r>
  <r>
    <s v="355-53-5943"/>
    <s v="A"/>
    <x v="0"/>
    <x v="0"/>
    <s v="Female"/>
    <x v="1"/>
    <n v="68.84"/>
    <n v="6"/>
    <n v="20.652000000000001"/>
    <n v="433.69200000000001"/>
    <x v="6"/>
    <x v="0"/>
    <n v="413.04"/>
    <n v="4.7619047620000003"/>
    <n v="20.652000000000001"/>
    <n v="5.8"/>
  </r>
  <r>
    <s v="315-22-5665"/>
    <s v="C"/>
    <x v="1"/>
    <x v="1"/>
    <s v="Female"/>
    <x v="2"/>
    <n v="73.56"/>
    <n v="10"/>
    <n v="36.78"/>
    <n v="772.38"/>
    <x v="7"/>
    <x v="0"/>
    <n v="735.6"/>
    <n v="4.7619047620000003"/>
    <n v="36.78"/>
    <n v="8"/>
  </r>
  <r>
    <s v="665-32-9167"/>
    <s v="A"/>
    <x v="0"/>
    <x v="0"/>
    <s v="Female"/>
    <x v="0"/>
    <n v="36.26"/>
    <n v="2"/>
    <n v="3.6259999999999999"/>
    <n v="76.146000000000001"/>
    <x v="8"/>
    <x v="2"/>
    <n v="72.52"/>
    <n v="4.7619047620000003"/>
    <n v="3.6259999999999999"/>
    <n v="7.2"/>
  </r>
  <r>
    <s v="692-92-5582"/>
    <s v="B"/>
    <x v="2"/>
    <x v="0"/>
    <s v="Female"/>
    <x v="4"/>
    <n v="54.84"/>
    <n v="3"/>
    <n v="8.2260000000000009"/>
    <n v="172.74600000000001"/>
    <x v="9"/>
    <x v="2"/>
    <n v="164.52"/>
    <n v="4.7619047620000003"/>
    <n v="8.2260000000000009"/>
    <n v="5.9"/>
  </r>
  <r>
    <s v="351-62-0822"/>
    <s v="B"/>
    <x v="2"/>
    <x v="0"/>
    <s v="Female"/>
    <x v="5"/>
    <n v="14.48"/>
    <n v="4"/>
    <n v="2.8959999999999999"/>
    <n v="60.816000000000003"/>
    <x v="10"/>
    <x v="0"/>
    <n v="57.92"/>
    <n v="4.7619047620000003"/>
    <n v="2.8959999999999999"/>
    <n v="4.5"/>
  </r>
  <r>
    <s v="529-56-3974"/>
    <s v="B"/>
    <x v="2"/>
    <x v="0"/>
    <s v="Male"/>
    <x v="1"/>
    <n v="25.51"/>
    <n v="4"/>
    <n v="5.1020000000000003"/>
    <n v="107.142"/>
    <x v="11"/>
    <x v="1"/>
    <n v="102.04"/>
    <n v="4.7619047620000003"/>
    <n v="5.1020000000000003"/>
    <n v="6.8"/>
  </r>
  <r>
    <s v="365-64-0515"/>
    <s v="A"/>
    <x v="0"/>
    <x v="1"/>
    <s v="Female"/>
    <x v="1"/>
    <n v="46.95"/>
    <n v="5"/>
    <n v="11.737500000000001"/>
    <n v="246.48750000000001"/>
    <x v="12"/>
    <x v="0"/>
    <n v="234.75"/>
    <n v="4.7619047620000003"/>
    <n v="11.737500000000001"/>
    <n v="7.1"/>
  </r>
  <r>
    <s v="252-56-2699"/>
    <s v="A"/>
    <x v="0"/>
    <x v="1"/>
    <s v="Male"/>
    <x v="4"/>
    <n v="43.19"/>
    <n v="10"/>
    <n v="21.594999999999999"/>
    <n v="453.495"/>
    <x v="13"/>
    <x v="0"/>
    <n v="431.9"/>
    <n v="4.7619047620000003"/>
    <n v="21.594999999999999"/>
    <n v="8.1999999999999993"/>
  </r>
  <r>
    <s v="829-34-3910"/>
    <s v="A"/>
    <x v="0"/>
    <x v="1"/>
    <s v="Female"/>
    <x v="0"/>
    <n v="71.38"/>
    <n v="10"/>
    <n v="35.69"/>
    <n v="749.49"/>
    <x v="14"/>
    <x v="1"/>
    <n v="713.8"/>
    <n v="4.7619047620000003"/>
    <n v="35.69"/>
    <n v="5.7"/>
  </r>
  <r>
    <s v="299-46-1805"/>
    <s v="B"/>
    <x v="2"/>
    <x v="0"/>
    <s v="Female"/>
    <x v="3"/>
    <n v="93.72"/>
    <n v="6"/>
    <n v="28.116"/>
    <n v="590.43600000000004"/>
    <x v="15"/>
    <x v="1"/>
    <n v="562.32000000000005"/>
    <n v="4.7619047620000003"/>
    <n v="28.116"/>
    <n v="4.5"/>
  </r>
  <r>
    <s v="656-95-9349"/>
    <s v="A"/>
    <x v="0"/>
    <x v="0"/>
    <s v="Female"/>
    <x v="0"/>
    <n v="68.930000000000007"/>
    <n v="7"/>
    <n v="24.125499999999999"/>
    <n v="506.63549999999998"/>
    <x v="16"/>
    <x v="2"/>
    <n v="482.51"/>
    <n v="4.7619047620000003"/>
    <n v="24.125499999999999"/>
    <n v="4.5999999999999996"/>
  </r>
  <r>
    <s v="765-26-6951"/>
    <s v="A"/>
    <x v="0"/>
    <x v="1"/>
    <s v="Male"/>
    <x v="3"/>
    <n v="72.61"/>
    <n v="6"/>
    <n v="21.783000000000001"/>
    <n v="457.44299999999998"/>
    <x v="17"/>
    <x v="2"/>
    <n v="435.66"/>
    <n v="4.7619047620000003"/>
    <n v="21.783000000000001"/>
    <n v="6.9"/>
  </r>
  <r>
    <s v="329-62-1586"/>
    <s v="A"/>
    <x v="0"/>
    <x v="1"/>
    <s v="Male"/>
    <x v="4"/>
    <n v="54.67"/>
    <n v="3"/>
    <n v="8.2004999999999999"/>
    <n v="172.2105"/>
    <x v="18"/>
    <x v="2"/>
    <n v="164.01"/>
    <n v="4.7619047620000003"/>
    <n v="8.2004999999999999"/>
    <n v="8.6"/>
  </r>
  <r>
    <s v="319-50-3348"/>
    <s v="B"/>
    <x v="2"/>
    <x v="1"/>
    <s v="Female"/>
    <x v="2"/>
    <n v="40.299999999999997"/>
    <n v="2"/>
    <n v="4.03"/>
    <n v="84.63"/>
    <x v="16"/>
    <x v="0"/>
    <n v="80.599999999999994"/>
    <n v="4.7619047620000003"/>
    <n v="4.03"/>
    <n v="4.4000000000000004"/>
  </r>
  <r>
    <s v="300-71-4605"/>
    <s v="C"/>
    <x v="1"/>
    <x v="0"/>
    <s v="Male"/>
    <x v="1"/>
    <n v="86.04"/>
    <n v="5"/>
    <n v="21.51"/>
    <n v="451.71"/>
    <x v="6"/>
    <x v="0"/>
    <n v="430.2"/>
    <n v="4.7619047620000003"/>
    <n v="21.51"/>
    <n v="4.8"/>
  </r>
  <r>
    <s v="371-85-5789"/>
    <s v="B"/>
    <x v="2"/>
    <x v="1"/>
    <s v="Male"/>
    <x v="0"/>
    <n v="87.98"/>
    <n v="3"/>
    <n v="13.196999999999999"/>
    <n v="277.137"/>
    <x v="19"/>
    <x v="0"/>
    <n v="263.94"/>
    <n v="4.7619047620000003"/>
    <n v="13.196999999999999"/>
    <n v="5.0999999999999996"/>
  </r>
  <r>
    <s v="273-16-6619"/>
    <s v="B"/>
    <x v="2"/>
    <x v="1"/>
    <s v="Male"/>
    <x v="2"/>
    <n v="33.200000000000003"/>
    <n v="2"/>
    <n v="3.32"/>
    <n v="69.72"/>
    <x v="20"/>
    <x v="2"/>
    <n v="66.400000000000006"/>
    <n v="4.7619047620000003"/>
    <n v="3.32"/>
    <n v="4.4000000000000004"/>
  </r>
  <r>
    <s v="636-48-8204"/>
    <s v="A"/>
    <x v="0"/>
    <x v="1"/>
    <s v="Male"/>
    <x v="1"/>
    <n v="34.56"/>
    <n v="5"/>
    <n v="8.64"/>
    <n v="181.44"/>
    <x v="21"/>
    <x v="0"/>
    <n v="172.8"/>
    <n v="4.7619047620000003"/>
    <n v="8.64"/>
    <n v="9.9"/>
  </r>
  <r>
    <s v="549-59-1358"/>
    <s v="A"/>
    <x v="0"/>
    <x v="0"/>
    <s v="Male"/>
    <x v="3"/>
    <n v="88.63"/>
    <n v="3"/>
    <n v="13.294499999999999"/>
    <n v="279.18450000000001"/>
    <x v="22"/>
    <x v="0"/>
    <n v="265.89"/>
    <n v="4.7619047620000003"/>
    <n v="13.294499999999999"/>
    <n v="6"/>
  </r>
  <r>
    <s v="227-03-5010"/>
    <s v="A"/>
    <x v="0"/>
    <x v="0"/>
    <s v="Female"/>
    <x v="2"/>
    <n v="52.59"/>
    <n v="8"/>
    <n v="21.036000000000001"/>
    <n v="441.75599999999997"/>
    <x v="23"/>
    <x v="2"/>
    <n v="420.72"/>
    <n v="4.7619047620000003"/>
    <n v="21.036000000000001"/>
    <n v="8.5"/>
  </r>
  <r>
    <s v="649-29-6775"/>
    <s v="B"/>
    <x v="2"/>
    <x v="1"/>
    <s v="Male"/>
    <x v="5"/>
    <n v="33.520000000000003"/>
    <n v="1"/>
    <n v="1.6759999999999999"/>
    <n v="35.195999999999998"/>
    <x v="4"/>
    <x v="1"/>
    <n v="33.520000000000003"/>
    <n v="4.7619047620000003"/>
    <n v="1.6759999999999999"/>
    <n v="6.7"/>
  </r>
  <r>
    <s v="189-17-4241"/>
    <s v="A"/>
    <x v="0"/>
    <x v="1"/>
    <s v="Female"/>
    <x v="5"/>
    <n v="87.67"/>
    <n v="2"/>
    <n v="8.7669999999999995"/>
    <n v="184.107"/>
    <x v="24"/>
    <x v="2"/>
    <n v="175.34"/>
    <n v="4.7619047620000003"/>
    <n v="8.7669999999999995"/>
    <n v="7.7"/>
  </r>
  <r>
    <s v="145-94-9061"/>
    <s v="B"/>
    <x v="2"/>
    <x v="1"/>
    <s v="Female"/>
    <x v="4"/>
    <n v="88.36"/>
    <n v="5"/>
    <n v="22.09"/>
    <n v="463.89"/>
    <x v="25"/>
    <x v="1"/>
    <n v="441.8"/>
    <n v="4.7619047620000003"/>
    <n v="22.09"/>
    <n v="9.6"/>
  </r>
  <r>
    <s v="848-62-7243"/>
    <s v="A"/>
    <x v="0"/>
    <x v="1"/>
    <s v="Male"/>
    <x v="0"/>
    <n v="24.89"/>
    <n v="9"/>
    <n v="11.2005"/>
    <n v="235.2105"/>
    <x v="20"/>
    <x v="1"/>
    <n v="224.01"/>
    <n v="4.7619047620000003"/>
    <n v="11.2005"/>
    <n v="7.4"/>
  </r>
  <r>
    <s v="871-79-8483"/>
    <s v="B"/>
    <x v="2"/>
    <x v="1"/>
    <s v="Male"/>
    <x v="5"/>
    <n v="94.13"/>
    <n v="5"/>
    <n v="23.532499999999999"/>
    <n v="494.1825"/>
    <x v="6"/>
    <x v="2"/>
    <n v="470.65"/>
    <n v="4.7619047620000003"/>
    <n v="23.532499999999999"/>
    <n v="4.8"/>
  </r>
  <r>
    <s v="149-71-6266"/>
    <s v="B"/>
    <x v="2"/>
    <x v="0"/>
    <s v="Male"/>
    <x v="3"/>
    <n v="78.069999999999993"/>
    <n v="9"/>
    <n v="35.131500000000003"/>
    <n v="737.76149999999996"/>
    <x v="26"/>
    <x v="1"/>
    <n v="702.63"/>
    <n v="4.7619047620000003"/>
    <n v="35.131500000000003"/>
    <n v="4.5"/>
  </r>
  <r>
    <s v="640-49-2076"/>
    <s v="B"/>
    <x v="2"/>
    <x v="1"/>
    <s v="Male"/>
    <x v="3"/>
    <n v="83.78"/>
    <n v="8"/>
    <n v="33.512"/>
    <n v="703.75199999999995"/>
    <x v="8"/>
    <x v="1"/>
    <n v="670.24"/>
    <n v="4.7619047620000003"/>
    <n v="33.512"/>
    <n v="5.0999999999999996"/>
  </r>
  <r>
    <s v="595-11-5460"/>
    <s v="A"/>
    <x v="0"/>
    <x v="1"/>
    <s v="Male"/>
    <x v="0"/>
    <n v="96.58"/>
    <n v="2"/>
    <n v="9.6579999999999995"/>
    <n v="202.81800000000001"/>
    <x v="20"/>
    <x v="2"/>
    <n v="193.16"/>
    <n v="4.7619047620000003"/>
    <n v="9.6579999999999995"/>
    <n v="5.0999999999999996"/>
  </r>
  <r>
    <s v="183-56-6882"/>
    <s v="C"/>
    <x v="1"/>
    <x v="0"/>
    <s v="Female"/>
    <x v="4"/>
    <n v="99.42"/>
    <n v="4"/>
    <n v="19.884"/>
    <n v="417.56400000000002"/>
    <x v="10"/>
    <x v="0"/>
    <n v="397.68"/>
    <n v="4.7619047620000003"/>
    <n v="19.884"/>
    <n v="7.5"/>
  </r>
  <r>
    <s v="232-16-2483"/>
    <s v="C"/>
    <x v="1"/>
    <x v="0"/>
    <s v="Female"/>
    <x v="3"/>
    <n v="68.12"/>
    <n v="1"/>
    <n v="3.4060000000000001"/>
    <n v="71.525999999999996"/>
    <x v="27"/>
    <x v="0"/>
    <n v="68.12"/>
    <n v="4.7619047620000003"/>
    <n v="3.4060000000000001"/>
    <n v="6.8"/>
  </r>
  <r>
    <s v="129-29-8530"/>
    <s v="A"/>
    <x v="0"/>
    <x v="0"/>
    <s v="Male"/>
    <x v="3"/>
    <n v="62.62"/>
    <n v="5"/>
    <n v="15.654999999999999"/>
    <n v="328.755"/>
    <x v="24"/>
    <x v="0"/>
    <n v="313.10000000000002"/>
    <n v="4.7619047620000003"/>
    <n v="15.654999999999999"/>
    <n v="7"/>
  </r>
  <r>
    <s v="272-65-1806"/>
    <s v="A"/>
    <x v="0"/>
    <x v="1"/>
    <s v="Female"/>
    <x v="1"/>
    <n v="60.88"/>
    <n v="9"/>
    <n v="27.396000000000001"/>
    <n v="575.31600000000003"/>
    <x v="15"/>
    <x v="0"/>
    <n v="547.91999999999996"/>
    <n v="4.7619047620000003"/>
    <n v="27.396000000000001"/>
    <n v="4.7"/>
  </r>
  <r>
    <s v="333-73-7901"/>
    <s v="C"/>
    <x v="1"/>
    <x v="1"/>
    <s v="Female"/>
    <x v="0"/>
    <n v="54.92"/>
    <n v="8"/>
    <n v="21.968"/>
    <n v="461.32799999999997"/>
    <x v="28"/>
    <x v="0"/>
    <n v="439.36"/>
    <n v="4.7619047620000003"/>
    <n v="21.968"/>
    <n v="7.6"/>
  </r>
  <r>
    <s v="777-82-7220"/>
    <s v="B"/>
    <x v="2"/>
    <x v="0"/>
    <s v="Male"/>
    <x v="2"/>
    <n v="30.12"/>
    <n v="8"/>
    <n v="12.048"/>
    <n v="253.00800000000001"/>
    <x v="2"/>
    <x v="1"/>
    <n v="240.96"/>
    <n v="4.7619047620000003"/>
    <n v="12.048"/>
    <n v="7.7"/>
  </r>
  <r>
    <s v="280-35-5823"/>
    <s v="B"/>
    <x v="2"/>
    <x v="0"/>
    <s v="Female"/>
    <x v="2"/>
    <n v="86.72"/>
    <n v="1"/>
    <n v="4.3360000000000003"/>
    <n v="91.055999999999997"/>
    <x v="29"/>
    <x v="0"/>
    <n v="86.72"/>
    <n v="4.7619047620000003"/>
    <n v="4.3360000000000003"/>
    <n v="7.9"/>
  </r>
  <r>
    <s v="554-53-8700"/>
    <s v="C"/>
    <x v="1"/>
    <x v="0"/>
    <s v="Male"/>
    <x v="2"/>
    <n v="56.11"/>
    <n v="2"/>
    <n v="5.6109999999999998"/>
    <n v="117.831"/>
    <x v="30"/>
    <x v="1"/>
    <n v="112.22"/>
    <n v="4.7619047620000003"/>
    <n v="5.6109999999999998"/>
    <n v="6.3"/>
  </r>
  <r>
    <s v="354-25-5821"/>
    <s v="B"/>
    <x v="2"/>
    <x v="0"/>
    <s v="Female"/>
    <x v="3"/>
    <n v="69.12"/>
    <n v="6"/>
    <n v="20.736000000000001"/>
    <n v="435.45600000000002"/>
    <x v="4"/>
    <x v="1"/>
    <n v="414.72"/>
    <n v="4.7619047620000003"/>
    <n v="20.736000000000001"/>
    <n v="5.6"/>
  </r>
  <r>
    <s v="228-96-1411"/>
    <s v="C"/>
    <x v="1"/>
    <x v="0"/>
    <s v="Female"/>
    <x v="4"/>
    <n v="98.7"/>
    <n v="8"/>
    <n v="39.479999999999997"/>
    <n v="829.08"/>
    <x v="31"/>
    <x v="1"/>
    <n v="789.6"/>
    <n v="4.7619047620000003"/>
    <n v="39.479999999999997"/>
    <n v="7.6"/>
  </r>
  <r>
    <s v="617-15-4209"/>
    <s v="C"/>
    <x v="1"/>
    <x v="0"/>
    <s v="Male"/>
    <x v="0"/>
    <n v="15.37"/>
    <n v="2"/>
    <n v="1.5369999999999999"/>
    <n v="32.277000000000001"/>
    <x v="32"/>
    <x v="1"/>
    <n v="30.74"/>
    <n v="4.7619047620000003"/>
    <n v="1.5369999999999999"/>
    <n v="7.2"/>
  </r>
  <r>
    <s v="132-32-9879"/>
    <s v="B"/>
    <x v="2"/>
    <x v="0"/>
    <s v="Female"/>
    <x v="1"/>
    <n v="93.96"/>
    <n v="4"/>
    <n v="18.792000000000002"/>
    <n v="394.63200000000001"/>
    <x v="11"/>
    <x v="1"/>
    <n v="375.84"/>
    <n v="4.7619047620000003"/>
    <n v="18.792000000000002"/>
    <n v="9.5"/>
  </r>
  <r>
    <s v="370-41-7321"/>
    <s v="B"/>
    <x v="2"/>
    <x v="0"/>
    <s v="Male"/>
    <x v="0"/>
    <n v="56.69"/>
    <n v="9"/>
    <n v="25.5105"/>
    <n v="535.72050000000002"/>
    <x v="33"/>
    <x v="2"/>
    <n v="510.21"/>
    <n v="4.7619047620000003"/>
    <n v="25.5105"/>
    <n v="8.4"/>
  </r>
  <r>
    <s v="727-46-3608"/>
    <s v="B"/>
    <x v="2"/>
    <x v="0"/>
    <s v="Female"/>
    <x v="4"/>
    <n v="20.010000000000002"/>
    <n v="9"/>
    <n v="9.0045000000000002"/>
    <n v="189.09450000000001"/>
    <x v="10"/>
    <x v="0"/>
    <n v="180.09"/>
    <n v="4.7619047620000003"/>
    <n v="9.0045000000000002"/>
    <n v="4.0999999999999996"/>
  </r>
  <r>
    <s v="669-54-1719"/>
    <s v="B"/>
    <x v="2"/>
    <x v="0"/>
    <s v="Male"/>
    <x v="1"/>
    <n v="18.93"/>
    <n v="6"/>
    <n v="5.6790000000000003"/>
    <n v="119.259"/>
    <x v="34"/>
    <x v="2"/>
    <n v="113.58"/>
    <n v="4.7619047620000003"/>
    <n v="5.6790000000000003"/>
    <n v="8.1"/>
  </r>
  <r>
    <s v="574-22-5561"/>
    <s v="C"/>
    <x v="1"/>
    <x v="0"/>
    <s v="Female"/>
    <x v="5"/>
    <n v="82.63"/>
    <n v="10"/>
    <n v="41.314999999999998"/>
    <n v="867.61500000000001"/>
    <x v="35"/>
    <x v="0"/>
    <n v="826.3"/>
    <n v="4.7619047620000003"/>
    <n v="41.314999999999998"/>
    <n v="7.9"/>
  </r>
  <r>
    <s v="326-78-5178"/>
    <s v="C"/>
    <x v="1"/>
    <x v="0"/>
    <s v="Male"/>
    <x v="4"/>
    <n v="91.4"/>
    <n v="7"/>
    <n v="31.99"/>
    <n v="671.79"/>
    <x v="36"/>
    <x v="1"/>
    <n v="639.79999999999995"/>
    <n v="4.7619047620000003"/>
    <n v="31.99"/>
    <n v="9.5"/>
  </r>
  <r>
    <s v="162-48-8011"/>
    <s v="A"/>
    <x v="0"/>
    <x v="0"/>
    <s v="Female"/>
    <x v="4"/>
    <n v="44.59"/>
    <n v="5"/>
    <n v="11.147500000000001"/>
    <n v="234.0975"/>
    <x v="34"/>
    <x v="1"/>
    <n v="222.95"/>
    <n v="4.7619047620000003"/>
    <n v="11.147500000000001"/>
    <n v="8.5"/>
  </r>
  <r>
    <s v="616-24-2851"/>
    <s v="B"/>
    <x v="2"/>
    <x v="0"/>
    <s v="Female"/>
    <x v="5"/>
    <n v="17.87"/>
    <n v="4"/>
    <n v="3.5739999999999998"/>
    <n v="75.054000000000002"/>
    <x v="23"/>
    <x v="0"/>
    <n v="71.48"/>
    <n v="4.7619047620000003"/>
    <n v="3.5739999999999998"/>
    <n v="6.5"/>
  </r>
  <r>
    <s v="778-71-5554"/>
    <s v="C"/>
    <x v="1"/>
    <x v="0"/>
    <s v="Male"/>
    <x v="5"/>
    <n v="15.43"/>
    <n v="1"/>
    <n v="0.77149999999999996"/>
    <n v="16.201499999999999"/>
    <x v="25"/>
    <x v="2"/>
    <n v="15.43"/>
    <n v="4.7619047620000003"/>
    <n v="0.77149999999999996"/>
    <n v="6.1"/>
  </r>
  <r>
    <s v="242-55-6721"/>
    <s v="B"/>
    <x v="2"/>
    <x v="1"/>
    <s v="Male"/>
    <x v="2"/>
    <n v="16.16"/>
    <n v="2"/>
    <n v="1.6160000000000001"/>
    <n v="33.936"/>
    <x v="37"/>
    <x v="0"/>
    <n v="32.32"/>
    <n v="4.7619047620000003"/>
    <n v="1.6160000000000001"/>
    <n v="6.5"/>
  </r>
  <r>
    <s v="399-46-5918"/>
    <s v="C"/>
    <x v="1"/>
    <x v="1"/>
    <s v="Female"/>
    <x v="1"/>
    <n v="85.98"/>
    <n v="8"/>
    <n v="34.392000000000003"/>
    <n v="722.23199999999997"/>
    <x v="38"/>
    <x v="1"/>
    <n v="687.84"/>
    <n v="4.7619047620000003"/>
    <n v="34.392000000000003"/>
    <n v="8.1999999999999993"/>
  </r>
  <r>
    <s v="106-35-6779"/>
    <s v="A"/>
    <x v="0"/>
    <x v="0"/>
    <s v="Male"/>
    <x v="2"/>
    <n v="44.34"/>
    <n v="2"/>
    <n v="4.4340000000000002"/>
    <n v="93.114000000000004"/>
    <x v="39"/>
    <x v="1"/>
    <n v="88.68"/>
    <n v="4.7619047620000003"/>
    <n v="4.4340000000000002"/>
    <n v="5.8"/>
  </r>
  <r>
    <s v="635-40-6220"/>
    <s v="A"/>
    <x v="0"/>
    <x v="1"/>
    <s v="Male"/>
    <x v="0"/>
    <n v="89.6"/>
    <n v="8"/>
    <n v="35.840000000000003"/>
    <n v="752.64"/>
    <x v="13"/>
    <x v="0"/>
    <n v="716.8"/>
    <n v="4.7619047620000003"/>
    <n v="35.840000000000003"/>
    <n v="6.6"/>
  </r>
  <r>
    <s v="817-48-8732"/>
    <s v="A"/>
    <x v="0"/>
    <x v="0"/>
    <s v="Female"/>
    <x v="2"/>
    <n v="72.349999999999994"/>
    <n v="10"/>
    <n v="36.174999999999997"/>
    <n v="759.67499999999995"/>
    <x v="40"/>
    <x v="1"/>
    <n v="723.5"/>
    <n v="4.7619047620000003"/>
    <n v="36.174999999999997"/>
    <n v="5.4"/>
  </r>
  <r>
    <s v="120-06-4233"/>
    <s v="C"/>
    <x v="1"/>
    <x v="1"/>
    <s v="Male"/>
    <x v="1"/>
    <n v="30.61"/>
    <n v="6"/>
    <n v="9.1829999999999998"/>
    <n v="192.84299999999999"/>
    <x v="41"/>
    <x v="1"/>
    <n v="183.66"/>
    <n v="4.7619047620000003"/>
    <n v="9.1829999999999998"/>
    <n v="9.3000000000000007"/>
  </r>
  <r>
    <s v="285-68-5083"/>
    <s v="C"/>
    <x v="1"/>
    <x v="0"/>
    <s v="Female"/>
    <x v="3"/>
    <n v="24.74"/>
    <n v="3"/>
    <n v="3.7109999999999999"/>
    <n v="77.930999999999997"/>
    <x v="42"/>
    <x v="2"/>
    <n v="74.22"/>
    <n v="4.7619047620000003"/>
    <n v="3.7109999999999999"/>
    <n v="10"/>
  </r>
  <r>
    <s v="803-83-5989"/>
    <s v="C"/>
    <x v="1"/>
    <x v="1"/>
    <s v="Male"/>
    <x v="2"/>
    <n v="55.73"/>
    <n v="6"/>
    <n v="16.719000000000001"/>
    <n v="351.09899999999999"/>
    <x v="7"/>
    <x v="0"/>
    <n v="334.38"/>
    <n v="4.7619047620000003"/>
    <n v="16.719000000000001"/>
    <n v="7"/>
  </r>
  <r>
    <s v="347-34-2234"/>
    <s v="B"/>
    <x v="2"/>
    <x v="0"/>
    <s v="Female"/>
    <x v="3"/>
    <n v="55.07"/>
    <n v="9"/>
    <n v="24.781500000000001"/>
    <n v="520.41150000000005"/>
    <x v="36"/>
    <x v="0"/>
    <n v="495.63"/>
    <n v="4.7619047620000003"/>
    <n v="24.781500000000001"/>
    <n v="10"/>
  </r>
  <r>
    <s v="199-75-8169"/>
    <s v="A"/>
    <x v="0"/>
    <x v="0"/>
    <s v="Male"/>
    <x v="3"/>
    <n v="15.81"/>
    <n v="10"/>
    <n v="7.9050000000000002"/>
    <n v="166.005"/>
    <x v="43"/>
    <x v="2"/>
    <n v="158.1"/>
    <n v="4.7619047620000003"/>
    <n v="7.9050000000000002"/>
    <n v="8.6"/>
  </r>
  <r>
    <s v="853-23-2453"/>
    <s v="B"/>
    <x v="2"/>
    <x v="0"/>
    <s v="Male"/>
    <x v="0"/>
    <n v="75.739999999999995"/>
    <n v="4"/>
    <n v="15.148"/>
    <n v="318.108"/>
    <x v="44"/>
    <x v="1"/>
    <n v="302.95999999999998"/>
    <n v="4.7619047620000003"/>
    <n v="15.148"/>
    <n v="7.6"/>
  </r>
  <r>
    <s v="877-22-3308"/>
    <s v="A"/>
    <x v="0"/>
    <x v="0"/>
    <s v="Male"/>
    <x v="0"/>
    <n v="15.87"/>
    <n v="10"/>
    <n v="7.9349999999999996"/>
    <n v="166.63499999999999"/>
    <x v="45"/>
    <x v="1"/>
    <n v="158.69999999999999"/>
    <n v="4.7619047620000003"/>
    <n v="7.9349999999999996"/>
    <n v="5.8"/>
  </r>
  <r>
    <s v="838-78-4295"/>
    <s v="C"/>
    <x v="1"/>
    <x v="1"/>
    <s v="Female"/>
    <x v="0"/>
    <n v="33.47"/>
    <n v="2"/>
    <n v="3.347"/>
    <n v="70.287000000000006"/>
    <x v="34"/>
    <x v="0"/>
    <n v="66.94"/>
    <n v="4.7619047620000003"/>
    <n v="3.347"/>
    <n v="6.7"/>
  </r>
  <r>
    <s v="109-28-2512"/>
    <s v="B"/>
    <x v="2"/>
    <x v="0"/>
    <s v="Female"/>
    <x v="5"/>
    <n v="97.61"/>
    <n v="6"/>
    <n v="29.283000000000001"/>
    <n v="614.94299999999998"/>
    <x v="27"/>
    <x v="0"/>
    <n v="585.66"/>
    <n v="4.7619047620000003"/>
    <n v="29.283000000000001"/>
    <n v="9.9"/>
  </r>
  <r>
    <s v="232-11-3025"/>
    <s v="A"/>
    <x v="0"/>
    <x v="1"/>
    <s v="Male"/>
    <x v="3"/>
    <n v="78.77"/>
    <n v="10"/>
    <n v="39.384999999999998"/>
    <n v="827.08500000000004"/>
    <x v="46"/>
    <x v="1"/>
    <n v="787.7"/>
    <n v="4.7619047620000003"/>
    <n v="39.384999999999998"/>
    <n v="6.4"/>
  </r>
  <r>
    <s v="382-03-4532"/>
    <s v="A"/>
    <x v="0"/>
    <x v="0"/>
    <s v="Female"/>
    <x v="0"/>
    <n v="18.329999999999998"/>
    <n v="1"/>
    <n v="0.91649999999999998"/>
    <n v="19.246500000000001"/>
    <x v="30"/>
    <x v="1"/>
    <n v="18.329999999999998"/>
    <n v="4.7619047620000003"/>
    <n v="0.91649999999999998"/>
    <n v="4.3"/>
  </r>
  <r>
    <s v="393-65-2792"/>
    <s v="C"/>
    <x v="1"/>
    <x v="1"/>
    <s v="Male"/>
    <x v="4"/>
    <n v="89.48"/>
    <n v="10"/>
    <n v="44.74"/>
    <n v="939.54"/>
    <x v="47"/>
    <x v="2"/>
    <n v="894.8"/>
    <n v="4.7619047620000003"/>
    <n v="44.74"/>
    <n v="9.6"/>
  </r>
  <r>
    <s v="796-12-2025"/>
    <s v="C"/>
    <x v="1"/>
    <x v="1"/>
    <s v="Male"/>
    <x v="5"/>
    <n v="62.12"/>
    <n v="10"/>
    <n v="31.06"/>
    <n v="652.26"/>
    <x v="48"/>
    <x v="1"/>
    <n v="621.20000000000005"/>
    <n v="4.7619047620000003"/>
    <n v="31.06"/>
    <n v="5.9"/>
  </r>
  <r>
    <s v="510-95-6347"/>
    <s v="B"/>
    <x v="2"/>
    <x v="0"/>
    <s v="Female"/>
    <x v="4"/>
    <n v="48.52"/>
    <n v="3"/>
    <n v="7.2779999999999996"/>
    <n v="152.83799999999999"/>
    <x v="19"/>
    <x v="0"/>
    <n v="145.56"/>
    <n v="4.7619047620000003"/>
    <n v="7.2779999999999996"/>
    <n v="4"/>
  </r>
  <r>
    <s v="841-35-6630"/>
    <s v="C"/>
    <x v="1"/>
    <x v="1"/>
    <s v="Female"/>
    <x v="1"/>
    <n v="75.91"/>
    <n v="6"/>
    <n v="22.773"/>
    <n v="478.233"/>
    <x v="11"/>
    <x v="1"/>
    <n v="455.46"/>
    <n v="4.7619047620000003"/>
    <n v="22.773"/>
    <n v="8.6999999999999993"/>
  </r>
  <r>
    <s v="287-21-9091"/>
    <s v="A"/>
    <x v="0"/>
    <x v="1"/>
    <s v="Male"/>
    <x v="2"/>
    <n v="74.67"/>
    <n v="9"/>
    <n v="33.601500000000001"/>
    <n v="705.63149999999996"/>
    <x v="49"/>
    <x v="0"/>
    <n v="672.03"/>
    <n v="4.7619047620000003"/>
    <n v="33.601500000000001"/>
    <n v="9.4"/>
  </r>
  <r>
    <s v="732-94-0499"/>
    <s v="C"/>
    <x v="1"/>
    <x v="1"/>
    <s v="Female"/>
    <x v="1"/>
    <n v="41.65"/>
    <n v="10"/>
    <n v="20.824999999999999"/>
    <n v="437.32499999999999"/>
    <x v="50"/>
    <x v="2"/>
    <n v="416.5"/>
    <n v="4.7619047620000003"/>
    <n v="20.824999999999999"/>
    <n v="5.4"/>
  </r>
  <r>
    <s v="263-10-3913"/>
    <s v="C"/>
    <x v="1"/>
    <x v="0"/>
    <s v="Male"/>
    <x v="5"/>
    <n v="49.04"/>
    <n v="9"/>
    <n v="22.068000000000001"/>
    <n v="463.428"/>
    <x v="51"/>
    <x v="2"/>
    <n v="441.36"/>
    <n v="4.7619047620000003"/>
    <n v="22.068000000000001"/>
    <n v="8.6"/>
  </r>
  <r>
    <s v="381-20-0914"/>
    <s v="A"/>
    <x v="0"/>
    <x v="0"/>
    <s v="Female"/>
    <x v="5"/>
    <n v="20.010000000000002"/>
    <n v="9"/>
    <n v="9.0045000000000002"/>
    <n v="189.09450000000001"/>
    <x v="52"/>
    <x v="2"/>
    <n v="180.09"/>
    <n v="4.7619047620000003"/>
    <n v="9.0045000000000002"/>
    <n v="5.7"/>
  </r>
  <r>
    <s v="829-49-1914"/>
    <s v="C"/>
    <x v="1"/>
    <x v="0"/>
    <s v="Female"/>
    <x v="4"/>
    <n v="78.31"/>
    <n v="10"/>
    <n v="39.155000000000001"/>
    <n v="822.255"/>
    <x v="19"/>
    <x v="0"/>
    <n v="783.1"/>
    <n v="4.7619047620000003"/>
    <n v="39.155000000000001"/>
    <n v="6.6"/>
  </r>
  <r>
    <s v="756-01-7507"/>
    <s v="C"/>
    <x v="1"/>
    <x v="1"/>
    <s v="Female"/>
    <x v="0"/>
    <n v="20.38"/>
    <n v="5"/>
    <n v="5.0949999999999998"/>
    <n v="106.995"/>
    <x v="49"/>
    <x v="1"/>
    <n v="101.9"/>
    <n v="4.7619047620000003"/>
    <n v="5.0949999999999998"/>
    <n v="6"/>
  </r>
  <r>
    <s v="870-72-4431"/>
    <s v="C"/>
    <x v="1"/>
    <x v="1"/>
    <s v="Female"/>
    <x v="0"/>
    <n v="99.19"/>
    <n v="6"/>
    <n v="29.757000000000001"/>
    <n v="624.89700000000005"/>
    <x v="18"/>
    <x v="2"/>
    <n v="595.14"/>
    <n v="4.7619047620000003"/>
    <n v="29.757000000000001"/>
    <n v="5.5"/>
  </r>
  <r>
    <s v="847-38-7188"/>
    <s v="B"/>
    <x v="2"/>
    <x v="1"/>
    <s v="Female"/>
    <x v="4"/>
    <n v="96.68"/>
    <n v="3"/>
    <n v="14.502000000000001"/>
    <n v="304.54199999999997"/>
    <x v="53"/>
    <x v="0"/>
    <n v="290.04000000000002"/>
    <n v="4.7619047620000003"/>
    <n v="14.502000000000001"/>
    <n v="6.4"/>
  </r>
  <r>
    <s v="480-63-2856"/>
    <s v="C"/>
    <x v="1"/>
    <x v="1"/>
    <s v="Male"/>
    <x v="4"/>
    <n v="19.25"/>
    <n v="8"/>
    <n v="7.7"/>
    <n v="161.69999999999999"/>
    <x v="54"/>
    <x v="0"/>
    <n v="154"/>
    <n v="4.7619047620000003"/>
    <n v="7.7"/>
    <n v="6.6"/>
  </r>
  <r>
    <s v="787-56-0757"/>
    <s v="C"/>
    <x v="1"/>
    <x v="0"/>
    <s v="Female"/>
    <x v="4"/>
    <n v="80.36"/>
    <n v="4"/>
    <n v="16.071999999999999"/>
    <n v="337.512"/>
    <x v="55"/>
    <x v="2"/>
    <n v="321.44"/>
    <n v="4.7619047620000003"/>
    <n v="16.071999999999999"/>
    <n v="8.3000000000000007"/>
  </r>
  <r>
    <s v="360-39-5055"/>
    <s v="C"/>
    <x v="1"/>
    <x v="0"/>
    <s v="Male"/>
    <x v="3"/>
    <n v="48.91"/>
    <n v="5"/>
    <n v="12.227499999999999"/>
    <n v="256.77749999999997"/>
    <x v="11"/>
    <x v="1"/>
    <n v="244.55"/>
    <n v="4.7619047620000003"/>
    <n v="12.227499999999999"/>
    <n v="6.6"/>
  </r>
  <r>
    <s v="730-50-9884"/>
    <s v="C"/>
    <x v="1"/>
    <x v="1"/>
    <s v="Female"/>
    <x v="3"/>
    <n v="83.06"/>
    <n v="7"/>
    <n v="29.071000000000002"/>
    <n v="610.49099999999999"/>
    <x v="19"/>
    <x v="0"/>
    <n v="581.41999999999996"/>
    <n v="4.7619047620000003"/>
    <n v="29.071000000000002"/>
    <n v="4"/>
  </r>
  <r>
    <s v="362-58-8315"/>
    <s v="C"/>
    <x v="1"/>
    <x v="1"/>
    <s v="Male"/>
    <x v="5"/>
    <n v="76.52"/>
    <n v="5"/>
    <n v="19.13"/>
    <n v="401.73"/>
    <x v="5"/>
    <x v="1"/>
    <n v="382.6"/>
    <n v="4.7619047620000003"/>
    <n v="19.13"/>
    <n v="9.9"/>
  </r>
  <r>
    <s v="633-44-8566"/>
    <s v="A"/>
    <x v="0"/>
    <x v="0"/>
    <s v="Male"/>
    <x v="4"/>
    <n v="49.38"/>
    <n v="7"/>
    <n v="17.283000000000001"/>
    <n v="362.94299999999998"/>
    <x v="39"/>
    <x v="2"/>
    <n v="345.66"/>
    <n v="4.7619047620000003"/>
    <n v="17.283000000000001"/>
    <n v="7.3"/>
  </r>
  <r>
    <s v="504-35-8843"/>
    <s v="A"/>
    <x v="0"/>
    <x v="1"/>
    <s v="Male"/>
    <x v="3"/>
    <n v="42.47"/>
    <n v="1"/>
    <n v="2.1234999999999999"/>
    <n v="44.593499999999999"/>
    <x v="56"/>
    <x v="1"/>
    <n v="42.47"/>
    <n v="4.7619047620000003"/>
    <n v="2.1234999999999999"/>
    <n v="5.7"/>
  </r>
  <r>
    <s v="318-68-5053"/>
    <s v="B"/>
    <x v="2"/>
    <x v="1"/>
    <s v="Female"/>
    <x v="0"/>
    <n v="76.989999999999995"/>
    <n v="6"/>
    <n v="23.097000000000001"/>
    <n v="485.03699999999998"/>
    <x v="33"/>
    <x v="1"/>
    <n v="461.94"/>
    <n v="4.7619047620000003"/>
    <n v="23.097000000000001"/>
    <n v="6.1"/>
  </r>
  <r>
    <s v="565-80-5980"/>
    <s v="C"/>
    <x v="1"/>
    <x v="0"/>
    <s v="Female"/>
    <x v="2"/>
    <n v="47.38"/>
    <n v="4"/>
    <n v="9.4760000000000009"/>
    <n v="198.99600000000001"/>
    <x v="54"/>
    <x v="1"/>
    <n v="189.52"/>
    <n v="4.7619047620000003"/>
    <n v="9.4760000000000009"/>
    <n v="7.1"/>
  </r>
  <r>
    <s v="225-32-0908"/>
    <s v="C"/>
    <x v="1"/>
    <x v="1"/>
    <s v="Female"/>
    <x v="3"/>
    <n v="44.86"/>
    <n v="10"/>
    <n v="22.43"/>
    <n v="471.03"/>
    <x v="53"/>
    <x v="0"/>
    <n v="448.6"/>
    <n v="4.7619047620000003"/>
    <n v="22.43"/>
    <n v="8.1999999999999993"/>
  </r>
  <r>
    <s v="873-51-0671"/>
    <s v="A"/>
    <x v="0"/>
    <x v="0"/>
    <s v="Female"/>
    <x v="3"/>
    <n v="21.98"/>
    <n v="7"/>
    <n v="7.6929999999999996"/>
    <n v="161.553"/>
    <x v="8"/>
    <x v="0"/>
    <n v="153.86000000000001"/>
    <n v="4.7619047620000003"/>
    <n v="7.6929999999999996"/>
    <n v="5.0999999999999996"/>
  </r>
  <r>
    <s v="152-08-9985"/>
    <s v="B"/>
    <x v="2"/>
    <x v="0"/>
    <s v="Male"/>
    <x v="0"/>
    <n v="64.36"/>
    <n v="9"/>
    <n v="28.962"/>
    <n v="608.202"/>
    <x v="41"/>
    <x v="2"/>
    <n v="579.24"/>
    <n v="4.7619047620000003"/>
    <n v="28.962"/>
    <n v="8.6"/>
  </r>
  <r>
    <s v="512-91-0811"/>
    <s v="C"/>
    <x v="1"/>
    <x v="1"/>
    <s v="Male"/>
    <x v="0"/>
    <n v="89.75"/>
    <n v="1"/>
    <n v="4.4874999999999998"/>
    <n v="94.237499999999997"/>
    <x v="10"/>
    <x v="2"/>
    <n v="89.75"/>
    <n v="4.7619047620000003"/>
    <n v="4.4874999999999998"/>
    <n v="6.6"/>
  </r>
  <r>
    <s v="594-34-4444"/>
    <s v="A"/>
    <x v="0"/>
    <x v="1"/>
    <s v="Male"/>
    <x v="1"/>
    <n v="97.16"/>
    <n v="1"/>
    <n v="4.8579999999999997"/>
    <n v="102.018"/>
    <x v="1"/>
    <x v="0"/>
    <n v="97.16"/>
    <n v="4.7619047620000003"/>
    <n v="4.8579999999999997"/>
    <n v="7.2"/>
  </r>
  <r>
    <s v="766-85-7061"/>
    <s v="B"/>
    <x v="2"/>
    <x v="1"/>
    <s v="Male"/>
    <x v="0"/>
    <n v="87.87"/>
    <n v="10"/>
    <n v="43.935000000000002"/>
    <n v="922.63499999999999"/>
    <x v="14"/>
    <x v="0"/>
    <n v="878.7"/>
    <n v="4.7619047620000003"/>
    <n v="43.935000000000002"/>
    <n v="5.0999999999999996"/>
  </r>
  <r>
    <s v="871-39-9221"/>
    <s v="C"/>
    <x v="1"/>
    <x v="1"/>
    <s v="Female"/>
    <x v="1"/>
    <n v="12.45"/>
    <n v="6"/>
    <n v="3.7349999999999999"/>
    <n v="78.435000000000002"/>
    <x v="57"/>
    <x v="1"/>
    <n v="74.7"/>
    <n v="4.7619047620000003"/>
    <n v="3.7349999999999999"/>
    <n v="4.0999999999999996"/>
  </r>
  <r>
    <s v="865-92-6136"/>
    <s v="A"/>
    <x v="0"/>
    <x v="1"/>
    <s v="Male"/>
    <x v="4"/>
    <n v="52.75"/>
    <n v="3"/>
    <n v="7.9124999999999996"/>
    <n v="166.16249999999999"/>
    <x v="28"/>
    <x v="0"/>
    <n v="158.25"/>
    <n v="4.7619047620000003"/>
    <n v="7.9124999999999996"/>
    <n v="9.3000000000000007"/>
  </r>
  <r>
    <s v="733-01-9107"/>
    <s v="B"/>
    <x v="2"/>
    <x v="1"/>
    <s v="Male"/>
    <x v="2"/>
    <n v="82.7"/>
    <n v="6"/>
    <n v="24.81"/>
    <n v="521.01"/>
    <x v="19"/>
    <x v="1"/>
    <n v="496.2"/>
    <n v="4.7619047620000003"/>
    <n v="24.81"/>
    <n v="7.4"/>
  </r>
  <r>
    <s v="163-56-7055"/>
    <s v="C"/>
    <x v="1"/>
    <x v="0"/>
    <s v="Male"/>
    <x v="5"/>
    <n v="48.71"/>
    <n v="1"/>
    <n v="2.4355000000000002"/>
    <n v="51.145499999999998"/>
    <x v="58"/>
    <x v="1"/>
    <n v="48.71"/>
    <n v="4.7619047620000003"/>
    <n v="2.4355000000000002"/>
    <n v="4.0999999999999996"/>
  </r>
  <r>
    <s v="189-98-2939"/>
    <s v="C"/>
    <x v="1"/>
    <x v="1"/>
    <s v="Male"/>
    <x v="5"/>
    <n v="78.55"/>
    <n v="9"/>
    <n v="35.347499999999997"/>
    <n v="742.29750000000001"/>
    <x v="59"/>
    <x v="1"/>
    <n v="706.95"/>
    <n v="4.7619047620000003"/>
    <n v="35.347499999999997"/>
    <n v="7.2"/>
  </r>
  <r>
    <s v="551-21-3069"/>
    <s v="C"/>
    <x v="1"/>
    <x v="1"/>
    <s v="Female"/>
    <x v="1"/>
    <n v="23.07"/>
    <n v="9"/>
    <n v="10.381500000000001"/>
    <n v="218.01150000000001"/>
    <x v="60"/>
    <x v="1"/>
    <n v="207.63"/>
    <n v="4.7619047620000003"/>
    <n v="10.381500000000001"/>
    <n v="4.9000000000000004"/>
  </r>
  <r>
    <s v="212-62-1842"/>
    <s v="A"/>
    <x v="0"/>
    <x v="1"/>
    <s v="Male"/>
    <x v="4"/>
    <n v="58.26"/>
    <n v="6"/>
    <n v="17.478000000000002"/>
    <n v="367.03800000000001"/>
    <x v="61"/>
    <x v="1"/>
    <n v="349.56"/>
    <n v="4.7619047620000003"/>
    <n v="17.478000000000002"/>
    <n v="9.9"/>
  </r>
  <r>
    <s v="716-39-1409"/>
    <s v="B"/>
    <x v="2"/>
    <x v="1"/>
    <s v="Male"/>
    <x v="0"/>
    <n v="30.35"/>
    <n v="7"/>
    <n v="10.6225"/>
    <n v="223.07249999999999"/>
    <x v="35"/>
    <x v="1"/>
    <n v="212.45"/>
    <n v="4.7619047620000003"/>
    <n v="10.6225"/>
    <n v="8"/>
  </r>
  <r>
    <s v="704-48-3927"/>
    <s v="A"/>
    <x v="0"/>
    <x v="0"/>
    <s v="Male"/>
    <x v="1"/>
    <n v="88.67"/>
    <n v="10"/>
    <n v="44.335000000000001"/>
    <n v="931.03499999999997"/>
    <x v="52"/>
    <x v="0"/>
    <n v="886.7"/>
    <n v="4.7619047620000003"/>
    <n v="44.335000000000001"/>
    <n v="7.3"/>
  </r>
  <r>
    <s v="628-34-3388"/>
    <s v="C"/>
    <x v="1"/>
    <x v="1"/>
    <s v="Male"/>
    <x v="5"/>
    <n v="27.38"/>
    <n v="6"/>
    <n v="8.2140000000000004"/>
    <n v="172.494"/>
    <x v="0"/>
    <x v="2"/>
    <n v="164.28"/>
    <n v="4.7619047620000003"/>
    <n v="8.2140000000000004"/>
    <n v="7.9"/>
  </r>
  <r>
    <s v="630-74-5166"/>
    <s v="A"/>
    <x v="0"/>
    <x v="1"/>
    <s v="Male"/>
    <x v="3"/>
    <n v="62.13"/>
    <n v="6"/>
    <n v="18.638999999999999"/>
    <n v="391.41899999999998"/>
    <x v="23"/>
    <x v="1"/>
    <n v="372.78"/>
    <n v="4.7619047620000003"/>
    <n v="18.638999999999999"/>
    <n v="7.4"/>
  </r>
  <r>
    <s v="588-01-7461"/>
    <s v="C"/>
    <x v="1"/>
    <x v="1"/>
    <s v="Female"/>
    <x v="4"/>
    <n v="33.979999999999997"/>
    <n v="9"/>
    <n v="15.291"/>
    <n v="321.11099999999999"/>
    <x v="62"/>
    <x v="1"/>
    <n v="305.82"/>
    <n v="4.7619047620000003"/>
    <n v="15.291"/>
    <n v="4.2"/>
  </r>
  <r>
    <s v="861-77-0145"/>
    <s v="C"/>
    <x v="1"/>
    <x v="0"/>
    <s v="Male"/>
    <x v="1"/>
    <n v="81.97"/>
    <n v="10"/>
    <n v="40.984999999999999"/>
    <n v="860.68499999999995"/>
    <x v="2"/>
    <x v="1"/>
    <n v="819.7"/>
    <n v="4.7619047620000003"/>
    <n v="40.984999999999999"/>
    <n v="9.1999999999999993"/>
  </r>
  <r>
    <s v="479-26-8945"/>
    <s v="B"/>
    <x v="2"/>
    <x v="0"/>
    <s v="Female"/>
    <x v="3"/>
    <n v="16.489999999999998"/>
    <n v="2"/>
    <n v="1.649"/>
    <n v="34.628999999999998"/>
    <x v="63"/>
    <x v="0"/>
    <n v="32.979999999999997"/>
    <n v="4.7619047620000003"/>
    <n v="1.649"/>
    <n v="4.5999999999999996"/>
  </r>
  <r>
    <s v="210-67-5886"/>
    <s v="C"/>
    <x v="1"/>
    <x v="0"/>
    <s v="Female"/>
    <x v="0"/>
    <n v="98.21"/>
    <n v="3"/>
    <n v="14.7315"/>
    <n v="309.36149999999998"/>
    <x v="63"/>
    <x v="2"/>
    <n v="294.63"/>
    <n v="4.7619047620000003"/>
    <n v="14.7315"/>
    <n v="7.8"/>
  </r>
  <r>
    <s v="227-78-1148"/>
    <s v="B"/>
    <x v="2"/>
    <x v="1"/>
    <s v="Female"/>
    <x v="5"/>
    <n v="72.84"/>
    <n v="7"/>
    <n v="25.494"/>
    <n v="535.37400000000002"/>
    <x v="42"/>
    <x v="1"/>
    <n v="509.88"/>
    <n v="4.7619047620000003"/>
    <n v="25.494"/>
    <n v="8.4"/>
  </r>
  <r>
    <s v="645-44-1170"/>
    <s v="A"/>
    <x v="0"/>
    <x v="0"/>
    <s v="Male"/>
    <x v="2"/>
    <n v="58.07"/>
    <n v="9"/>
    <n v="26.131499999999999"/>
    <n v="548.76149999999996"/>
    <x v="64"/>
    <x v="0"/>
    <n v="522.63"/>
    <n v="4.7619047620000003"/>
    <n v="26.131499999999999"/>
    <n v="4.3"/>
  </r>
  <r>
    <s v="237-01-6122"/>
    <s v="C"/>
    <x v="1"/>
    <x v="0"/>
    <s v="Female"/>
    <x v="2"/>
    <n v="80.790000000000006"/>
    <n v="9"/>
    <n v="36.355499999999999"/>
    <n v="763.46550000000002"/>
    <x v="60"/>
    <x v="2"/>
    <n v="727.11"/>
    <n v="4.7619047620000003"/>
    <n v="36.355499999999999"/>
    <n v="9.5"/>
  </r>
  <r>
    <s v="225-98-1496"/>
    <s v="C"/>
    <x v="1"/>
    <x v="1"/>
    <s v="Female"/>
    <x v="5"/>
    <n v="27.02"/>
    <n v="3"/>
    <n v="4.0529999999999999"/>
    <n v="85.113"/>
    <x v="22"/>
    <x v="2"/>
    <n v="81.06"/>
    <n v="4.7619047620000003"/>
    <n v="4.0529999999999999"/>
    <n v="7.1"/>
  </r>
  <r>
    <s v="291-32-1427"/>
    <s v="B"/>
    <x v="2"/>
    <x v="0"/>
    <s v="Male"/>
    <x v="5"/>
    <n v="21.94"/>
    <n v="5"/>
    <n v="5.4850000000000003"/>
    <n v="115.185"/>
    <x v="19"/>
    <x v="0"/>
    <n v="109.7"/>
    <n v="4.7619047620000003"/>
    <n v="5.4850000000000003"/>
    <n v="5.3"/>
  </r>
  <r>
    <s v="659-65-8956"/>
    <s v="B"/>
    <x v="2"/>
    <x v="0"/>
    <s v="Male"/>
    <x v="5"/>
    <n v="51.36"/>
    <n v="1"/>
    <n v="2.5680000000000001"/>
    <n v="53.927999999999997"/>
    <x v="65"/>
    <x v="0"/>
    <n v="51.36"/>
    <n v="4.7619047620000003"/>
    <n v="2.5680000000000001"/>
    <n v="5.2"/>
  </r>
  <r>
    <s v="642-32-2990"/>
    <s v="A"/>
    <x v="0"/>
    <x v="1"/>
    <s v="Female"/>
    <x v="4"/>
    <n v="10.96"/>
    <n v="10"/>
    <n v="5.48"/>
    <n v="115.08"/>
    <x v="30"/>
    <x v="0"/>
    <n v="109.6"/>
    <n v="4.7619047620000003"/>
    <n v="5.48"/>
    <n v="6"/>
  </r>
  <r>
    <s v="378-24-2715"/>
    <s v="B"/>
    <x v="2"/>
    <x v="1"/>
    <s v="Male"/>
    <x v="2"/>
    <n v="53.44"/>
    <n v="2"/>
    <n v="5.3440000000000003"/>
    <n v="112.224"/>
    <x v="40"/>
    <x v="0"/>
    <n v="106.88"/>
    <n v="4.7619047620000003"/>
    <n v="5.3440000000000003"/>
    <n v="4.0999999999999996"/>
  </r>
  <r>
    <s v="638-60-7125"/>
    <s v="A"/>
    <x v="0"/>
    <x v="1"/>
    <s v="Female"/>
    <x v="1"/>
    <n v="99.56"/>
    <n v="8"/>
    <n v="39.823999999999998"/>
    <n v="836.30399999999997"/>
    <x v="44"/>
    <x v="2"/>
    <n v="796.48"/>
    <n v="4.7619047620000003"/>
    <n v="39.823999999999998"/>
    <n v="5.2"/>
  </r>
  <r>
    <s v="659-36-1684"/>
    <s v="C"/>
    <x v="1"/>
    <x v="0"/>
    <s v="Male"/>
    <x v="3"/>
    <n v="57.12"/>
    <n v="7"/>
    <n v="19.992000000000001"/>
    <n v="419.83199999999999"/>
    <x v="52"/>
    <x v="2"/>
    <n v="399.84"/>
    <n v="4.7619047620000003"/>
    <n v="19.992000000000001"/>
    <n v="6.5"/>
  </r>
  <r>
    <s v="219-22-9386"/>
    <s v="B"/>
    <x v="2"/>
    <x v="0"/>
    <s v="Male"/>
    <x v="3"/>
    <n v="99.96"/>
    <n v="9"/>
    <n v="44.981999999999999"/>
    <n v="944.62199999999996"/>
    <x v="11"/>
    <x v="2"/>
    <n v="899.64"/>
    <n v="4.7619047620000003"/>
    <n v="44.981999999999999"/>
    <n v="4.2"/>
  </r>
  <r>
    <s v="336-78-2147"/>
    <s v="C"/>
    <x v="1"/>
    <x v="0"/>
    <s v="Male"/>
    <x v="2"/>
    <n v="63.91"/>
    <n v="8"/>
    <n v="25.564"/>
    <n v="536.84400000000005"/>
    <x v="45"/>
    <x v="2"/>
    <n v="511.28"/>
    <n v="4.7619047620000003"/>
    <n v="25.564"/>
    <n v="4.5999999999999996"/>
  </r>
  <r>
    <s v="268-27-6179"/>
    <s v="B"/>
    <x v="2"/>
    <x v="0"/>
    <s v="Female"/>
    <x v="5"/>
    <n v="56.47"/>
    <n v="8"/>
    <n v="22.588000000000001"/>
    <n v="474.34800000000001"/>
    <x v="11"/>
    <x v="0"/>
    <n v="451.76"/>
    <n v="4.7619047620000003"/>
    <n v="22.588000000000001"/>
    <n v="7.3"/>
  </r>
  <r>
    <s v="668-90-8900"/>
    <s v="A"/>
    <x v="0"/>
    <x v="1"/>
    <s v="Female"/>
    <x v="2"/>
    <n v="93.69"/>
    <n v="7"/>
    <n v="32.791499999999999"/>
    <n v="688.62149999999997"/>
    <x v="24"/>
    <x v="2"/>
    <n v="655.83"/>
    <n v="4.7619047620000003"/>
    <n v="32.791499999999999"/>
    <n v="4.5"/>
  </r>
  <r>
    <s v="870-54-3162"/>
    <s v="A"/>
    <x v="0"/>
    <x v="1"/>
    <s v="Female"/>
    <x v="3"/>
    <n v="32.25"/>
    <n v="5"/>
    <n v="8.0625"/>
    <n v="169.3125"/>
    <x v="3"/>
    <x v="1"/>
    <n v="161.25"/>
    <n v="4.7619047620000003"/>
    <n v="8.0625"/>
    <n v="9"/>
  </r>
  <r>
    <s v="189-08-9157"/>
    <s v="C"/>
    <x v="1"/>
    <x v="1"/>
    <s v="Female"/>
    <x v="5"/>
    <n v="31.73"/>
    <n v="9"/>
    <n v="14.278499999999999"/>
    <n v="299.8485"/>
    <x v="66"/>
    <x v="2"/>
    <n v="285.57"/>
    <n v="4.7619047620000003"/>
    <n v="14.278499999999999"/>
    <n v="5.9"/>
  </r>
  <r>
    <s v="663-86-9076"/>
    <s v="C"/>
    <x v="1"/>
    <x v="0"/>
    <s v="Female"/>
    <x v="4"/>
    <n v="68.540000000000006"/>
    <n v="8"/>
    <n v="27.416"/>
    <n v="575.73599999999999"/>
    <x v="66"/>
    <x v="0"/>
    <n v="548.32000000000005"/>
    <n v="4.7619047620000003"/>
    <n v="27.416"/>
    <n v="8.5"/>
  </r>
  <r>
    <s v="549-84-7482"/>
    <s v="B"/>
    <x v="2"/>
    <x v="1"/>
    <s v="Female"/>
    <x v="3"/>
    <n v="90.28"/>
    <n v="9"/>
    <n v="40.625999999999998"/>
    <n v="853.14599999999996"/>
    <x v="4"/>
    <x v="0"/>
    <n v="812.52"/>
    <n v="4.7619047620000003"/>
    <n v="40.625999999999998"/>
    <n v="7.2"/>
  </r>
  <r>
    <s v="191-10-6171"/>
    <s v="B"/>
    <x v="2"/>
    <x v="1"/>
    <s v="Female"/>
    <x v="5"/>
    <n v="39.619999999999997"/>
    <n v="7"/>
    <n v="13.867000000000001"/>
    <n v="291.20699999999999"/>
    <x v="25"/>
    <x v="1"/>
    <n v="277.33999999999997"/>
    <n v="4.7619047620000003"/>
    <n v="13.867000000000001"/>
    <n v="7.5"/>
  </r>
  <r>
    <s v="802-70-5316"/>
    <s v="A"/>
    <x v="0"/>
    <x v="0"/>
    <s v="Female"/>
    <x v="3"/>
    <n v="92.13"/>
    <n v="6"/>
    <n v="27.638999999999999"/>
    <n v="580.41899999999998"/>
    <x v="43"/>
    <x v="1"/>
    <n v="552.78"/>
    <n v="4.7619047620000003"/>
    <n v="27.638999999999999"/>
    <n v="8.3000000000000007"/>
  </r>
  <r>
    <s v="695-51-0018"/>
    <s v="B"/>
    <x v="2"/>
    <x v="1"/>
    <s v="Female"/>
    <x v="3"/>
    <n v="34.840000000000003"/>
    <n v="4"/>
    <n v="6.968"/>
    <n v="146.328"/>
    <x v="34"/>
    <x v="1"/>
    <n v="139.36000000000001"/>
    <n v="4.7619047620000003"/>
    <n v="6.968"/>
    <n v="7.4"/>
  </r>
  <r>
    <s v="590-83-4591"/>
    <s v="B"/>
    <x v="2"/>
    <x v="0"/>
    <s v="Male"/>
    <x v="1"/>
    <n v="87.45"/>
    <n v="6"/>
    <n v="26.234999999999999"/>
    <n v="550.93499999999995"/>
    <x v="21"/>
    <x v="2"/>
    <n v="524.70000000000005"/>
    <n v="4.7619047620000003"/>
    <n v="26.234999999999999"/>
    <n v="8.8000000000000007"/>
  </r>
  <r>
    <s v="483-71-1164"/>
    <s v="C"/>
    <x v="1"/>
    <x v="1"/>
    <s v="Female"/>
    <x v="0"/>
    <n v="81.3"/>
    <n v="6"/>
    <n v="24.39"/>
    <n v="512.19000000000005"/>
    <x v="1"/>
    <x v="0"/>
    <n v="487.8"/>
    <n v="4.7619047620000003"/>
    <n v="24.39"/>
    <n v="5.3"/>
  </r>
  <r>
    <s v="597-78-7908"/>
    <s v="C"/>
    <x v="1"/>
    <x v="1"/>
    <s v="Male"/>
    <x v="5"/>
    <n v="90.22"/>
    <n v="3"/>
    <n v="13.532999999999999"/>
    <n v="284.19299999999998"/>
    <x v="67"/>
    <x v="1"/>
    <n v="270.66000000000003"/>
    <n v="4.7619047620000003"/>
    <n v="13.532999999999999"/>
    <n v="6.2"/>
  </r>
  <r>
    <s v="700-81-1757"/>
    <s v="A"/>
    <x v="0"/>
    <x v="1"/>
    <s v="Female"/>
    <x v="1"/>
    <n v="26.31"/>
    <n v="5"/>
    <n v="6.5774999999999997"/>
    <n v="138.1275"/>
    <x v="68"/>
    <x v="2"/>
    <n v="131.55000000000001"/>
    <n v="4.7619047620000003"/>
    <n v="6.5774999999999997"/>
    <n v="8.8000000000000007"/>
  </r>
  <r>
    <s v="354-39-5160"/>
    <s v="A"/>
    <x v="0"/>
    <x v="0"/>
    <s v="Female"/>
    <x v="2"/>
    <n v="34.42"/>
    <n v="6"/>
    <n v="10.326000000000001"/>
    <n v="216.846"/>
    <x v="67"/>
    <x v="1"/>
    <n v="206.52"/>
    <n v="4.7619047620000003"/>
    <n v="10.326000000000001"/>
    <n v="9.8000000000000007"/>
  </r>
  <r>
    <s v="241-72-9525"/>
    <s v="B"/>
    <x v="2"/>
    <x v="1"/>
    <s v="Male"/>
    <x v="3"/>
    <n v="51.91"/>
    <n v="10"/>
    <n v="25.954999999999998"/>
    <n v="545.05499999999995"/>
    <x v="69"/>
    <x v="1"/>
    <n v="519.1"/>
    <n v="4.7619047620000003"/>
    <n v="25.954999999999998"/>
    <n v="8.1999999999999993"/>
  </r>
  <r>
    <s v="575-30-8091"/>
    <s v="A"/>
    <x v="0"/>
    <x v="1"/>
    <s v="Male"/>
    <x v="3"/>
    <n v="72.5"/>
    <n v="8"/>
    <n v="29"/>
    <n v="609"/>
    <x v="32"/>
    <x v="0"/>
    <n v="580"/>
    <n v="4.7619047620000003"/>
    <n v="29"/>
    <n v="9.1999999999999993"/>
  </r>
  <r>
    <s v="731-81-9469"/>
    <s v="C"/>
    <x v="1"/>
    <x v="0"/>
    <s v="Female"/>
    <x v="3"/>
    <n v="89.8"/>
    <n v="10"/>
    <n v="44.9"/>
    <n v="942.9"/>
    <x v="54"/>
    <x v="2"/>
    <n v="898"/>
    <n v="4.7619047620000003"/>
    <n v="44.9"/>
    <n v="5.4"/>
  </r>
  <r>
    <s v="280-17-4359"/>
    <s v="C"/>
    <x v="1"/>
    <x v="0"/>
    <s v="Male"/>
    <x v="0"/>
    <n v="90.5"/>
    <n v="10"/>
    <n v="45.25"/>
    <n v="950.25"/>
    <x v="25"/>
    <x v="1"/>
    <n v="905"/>
    <n v="4.7619047620000003"/>
    <n v="45.25"/>
    <n v="8.1"/>
  </r>
  <r>
    <s v="338-65-2210"/>
    <s v="C"/>
    <x v="1"/>
    <x v="0"/>
    <s v="Female"/>
    <x v="0"/>
    <n v="68.599999999999994"/>
    <n v="10"/>
    <n v="34.299999999999997"/>
    <n v="720.3"/>
    <x v="63"/>
    <x v="1"/>
    <n v="686"/>
    <n v="4.7619047620000003"/>
    <n v="34.299999999999997"/>
    <n v="9.1"/>
  </r>
  <r>
    <s v="488-25-4221"/>
    <s v="C"/>
    <x v="1"/>
    <x v="0"/>
    <s v="Female"/>
    <x v="4"/>
    <n v="30.41"/>
    <n v="1"/>
    <n v="1.5205"/>
    <n v="31.930499999999999"/>
    <x v="70"/>
    <x v="2"/>
    <n v="30.41"/>
    <n v="4.7619047620000003"/>
    <n v="1.5205"/>
    <n v="8.4"/>
  </r>
  <r>
    <s v="239-10-7476"/>
    <s v="A"/>
    <x v="0"/>
    <x v="1"/>
    <s v="Female"/>
    <x v="2"/>
    <n v="77.95"/>
    <n v="6"/>
    <n v="23.385000000000002"/>
    <n v="491.08499999999998"/>
    <x v="18"/>
    <x v="0"/>
    <n v="467.7"/>
    <n v="4.7619047620000003"/>
    <n v="23.385000000000002"/>
    <n v="8"/>
  </r>
  <r>
    <s v="458-41-1477"/>
    <s v="C"/>
    <x v="1"/>
    <x v="1"/>
    <s v="Female"/>
    <x v="0"/>
    <n v="46.26"/>
    <n v="6"/>
    <n v="13.878"/>
    <n v="291.43799999999999"/>
    <x v="1"/>
    <x v="2"/>
    <n v="277.56"/>
    <n v="4.7619047620000003"/>
    <n v="13.878"/>
    <n v="9.5"/>
  </r>
  <r>
    <s v="685-64-1609"/>
    <s v="A"/>
    <x v="0"/>
    <x v="0"/>
    <s v="Female"/>
    <x v="5"/>
    <n v="30.14"/>
    <n v="10"/>
    <n v="15.07"/>
    <n v="316.47000000000003"/>
    <x v="34"/>
    <x v="0"/>
    <n v="301.39999999999998"/>
    <n v="4.7619047620000003"/>
    <n v="15.07"/>
    <n v="9.1999999999999993"/>
  </r>
  <r>
    <s v="568-90-5112"/>
    <s v="C"/>
    <x v="1"/>
    <x v="1"/>
    <s v="Male"/>
    <x v="0"/>
    <n v="66.14"/>
    <n v="4"/>
    <n v="13.228"/>
    <n v="277.78800000000001"/>
    <x v="35"/>
    <x v="2"/>
    <n v="264.56"/>
    <n v="4.7619047620000003"/>
    <n v="13.228"/>
    <n v="5.6"/>
  </r>
  <r>
    <s v="262-47-2794"/>
    <s v="B"/>
    <x v="2"/>
    <x v="0"/>
    <s v="Male"/>
    <x v="2"/>
    <n v="71.86"/>
    <n v="8"/>
    <n v="28.744"/>
    <n v="603.62400000000002"/>
    <x v="43"/>
    <x v="2"/>
    <n v="574.88"/>
    <n v="4.7619047620000003"/>
    <n v="28.744"/>
    <n v="6.2"/>
  </r>
  <r>
    <s v="238-49-0436"/>
    <s v="A"/>
    <x v="0"/>
    <x v="1"/>
    <s v="Male"/>
    <x v="0"/>
    <n v="32.46"/>
    <n v="8"/>
    <n v="12.984"/>
    <n v="272.66399999999999"/>
    <x v="39"/>
    <x v="2"/>
    <n v="259.68"/>
    <n v="4.7619047620000003"/>
    <n v="12.984"/>
    <n v="4.9000000000000004"/>
  </r>
  <r>
    <s v="608-96-3517"/>
    <s v="B"/>
    <x v="2"/>
    <x v="0"/>
    <s v="Female"/>
    <x v="5"/>
    <n v="91.54"/>
    <n v="4"/>
    <n v="18.308"/>
    <n v="384.46800000000002"/>
    <x v="28"/>
    <x v="2"/>
    <n v="366.16"/>
    <n v="4.7619047620000003"/>
    <n v="18.308"/>
    <n v="4.8"/>
  </r>
  <r>
    <s v="584-86-7256"/>
    <s v="C"/>
    <x v="1"/>
    <x v="0"/>
    <s v="Male"/>
    <x v="3"/>
    <n v="34.56"/>
    <n v="7"/>
    <n v="12.096"/>
    <n v="254.01599999999999"/>
    <x v="16"/>
    <x v="2"/>
    <n v="241.92"/>
    <n v="4.7619047620000003"/>
    <n v="12.096"/>
    <n v="7.3"/>
  </r>
  <r>
    <s v="746-94-0204"/>
    <s v="A"/>
    <x v="0"/>
    <x v="1"/>
    <s v="Male"/>
    <x v="5"/>
    <n v="83.24"/>
    <n v="9"/>
    <n v="37.457999999999998"/>
    <n v="786.61800000000005"/>
    <x v="71"/>
    <x v="2"/>
    <n v="749.16"/>
    <n v="4.7619047620000003"/>
    <n v="37.457999999999998"/>
    <n v="7.4"/>
  </r>
  <r>
    <s v="214-17-6927"/>
    <s v="C"/>
    <x v="1"/>
    <x v="1"/>
    <s v="Female"/>
    <x v="4"/>
    <n v="16.48"/>
    <n v="6"/>
    <n v="4.944"/>
    <n v="103.824"/>
    <x v="13"/>
    <x v="0"/>
    <n v="98.88"/>
    <n v="4.7619047620000003"/>
    <n v="4.944"/>
    <n v="9.9"/>
  </r>
  <r>
    <s v="400-89-4171"/>
    <s v="C"/>
    <x v="1"/>
    <x v="1"/>
    <s v="Female"/>
    <x v="3"/>
    <n v="80.97"/>
    <n v="8"/>
    <n v="32.387999999999998"/>
    <n v="680.14800000000002"/>
    <x v="26"/>
    <x v="1"/>
    <n v="647.76"/>
    <n v="4.7619047620000003"/>
    <n v="32.387999999999998"/>
    <n v="9.3000000000000007"/>
  </r>
  <r>
    <s v="782-95-9291"/>
    <s v="A"/>
    <x v="0"/>
    <x v="0"/>
    <s v="Male"/>
    <x v="4"/>
    <n v="92.29"/>
    <n v="5"/>
    <n v="23.072500000000002"/>
    <n v="484.52249999999998"/>
    <x v="9"/>
    <x v="2"/>
    <n v="461.45"/>
    <n v="4.7619047620000003"/>
    <n v="23.072500000000002"/>
    <n v="9"/>
  </r>
  <r>
    <s v="279-74-2924"/>
    <s v="B"/>
    <x v="2"/>
    <x v="0"/>
    <s v="Male"/>
    <x v="1"/>
    <n v="72.17"/>
    <n v="1"/>
    <n v="3.6084999999999998"/>
    <n v="75.778499999999994"/>
    <x v="72"/>
    <x v="1"/>
    <n v="72.17"/>
    <n v="4.7619047620000003"/>
    <n v="3.6084999999999998"/>
    <n v="6.1"/>
  </r>
  <r>
    <s v="307-85-2293"/>
    <s v="B"/>
    <x v="2"/>
    <x v="1"/>
    <s v="Male"/>
    <x v="2"/>
    <n v="50.28"/>
    <n v="5"/>
    <n v="12.57"/>
    <n v="263.97000000000003"/>
    <x v="37"/>
    <x v="0"/>
    <n v="251.4"/>
    <n v="4.7619047620000003"/>
    <n v="12.57"/>
    <n v="9.6999999999999993"/>
  </r>
  <r>
    <s v="743-04-1105"/>
    <s v="B"/>
    <x v="2"/>
    <x v="0"/>
    <s v="Male"/>
    <x v="0"/>
    <n v="97.22"/>
    <n v="9"/>
    <n v="43.749000000000002"/>
    <n v="918.72900000000004"/>
    <x v="73"/>
    <x v="0"/>
    <n v="874.98"/>
    <n v="4.7619047620000003"/>
    <n v="43.749000000000002"/>
    <n v="6"/>
  </r>
  <r>
    <s v="423-57-2993"/>
    <s v="B"/>
    <x v="2"/>
    <x v="1"/>
    <s v="Male"/>
    <x v="3"/>
    <n v="93.39"/>
    <n v="6"/>
    <n v="28.016999999999999"/>
    <n v="588.35699999999997"/>
    <x v="39"/>
    <x v="0"/>
    <n v="560.34"/>
    <n v="4.7619047620000003"/>
    <n v="28.016999999999999"/>
    <n v="10"/>
  </r>
  <r>
    <s v="894-41-5205"/>
    <s v="C"/>
    <x v="1"/>
    <x v="1"/>
    <s v="Female"/>
    <x v="4"/>
    <n v="43.18"/>
    <n v="8"/>
    <n v="17.271999999999998"/>
    <n v="362.71199999999999"/>
    <x v="64"/>
    <x v="2"/>
    <n v="345.44"/>
    <n v="4.7619047620000003"/>
    <n v="17.271999999999998"/>
    <n v="8.3000000000000007"/>
  </r>
  <r>
    <s v="275-28-0149"/>
    <s v="A"/>
    <x v="0"/>
    <x v="1"/>
    <s v="Male"/>
    <x v="3"/>
    <n v="63.69"/>
    <n v="1"/>
    <n v="3.1844999999999999"/>
    <n v="66.874499999999998"/>
    <x v="6"/>
    <x v="1"/>
    <n v="63.69"/>
    <n v="4.7619047620000003"/>
    <n v="3.1844999999999999"/>
    <n v="6"/>
  </r>
  <r>
    <s v="101-17-6199"/>
    <s v="A"/>
    <x v="0"/>
    <x v="1"/>
    <s v="Male"/>
    <x v="4"/>
    <n v="45.79"/>
    <n v="7"/>
    <n v="16.026499999999999"/>
    <n v="336.55650000000003"/>
    <x v="45"/>
    <x v="2"/>
    <n v="320.52999999999997"/>
    <n v="4.7619047620000003"/>
    <n v="16.026499999999999"/>
    <n v="7"/>
  </r>
  <r>
    <s v="423-80-0988"/>
    <s v="C"/>
    <x v="1"/>
    <x v="1"/>
    <s v="Male"/>
    <x v="3"/>
    <n v="76.400000000000006"/>
    <n v="2"/>
    <n v="7.64"/>
    <n v="160.44"/>
    <x v="74"/>
    <x v="0"/>
    <n v="152.80000000000001"/>
    <n v="4.7619047620000003"/>
    <n v="7.64"/>
    <n v="6.5"/>
  </r>
  <r>
    <s v="548-46-9322"/>
    <s v="B"/>
    <x v="2"/>
    <x v="1"/>
    <s v="Male"/>
    <x v="4"/>
    <n v="39.9"/>
    <n v="10"/>
    <n v="19.95"/>
    <n v="418.95"/>
    <x v="9"/>
    <x v="2"/>
    <n v="399"/>
    <n v="4.7619047620000003"/>
    <n v="19.95"/>
    <n v="5.9"/>
  </r>
  <r>
    <s v="505-02-0892"/>
    <s v="B"/>
    <x v="2"/>
    <x v="0"/>
    <s v="Male"/>
    <x v="0"/>
    <n v="42.57"/>
    <n v="8"/>
    <n v="17.027999999999999"/>
    <n v="357.58800000000002"/>
    <x v="6"/>
    <x v="0"/>
    <n v="340.56"/>
    <n v="4.7619047620000003"/>
    <n v="17.027999999999999"/>
    <n v="5.6"/>
  </r>
  <r>
    <s v="234-65-2137"/>
    <s v="C"/>
    <x v="1"/>
    <x v="1"/>
    <s v="Male"/>
    <x v="2"/>
    <n v="95.58"/>
    <n v="10"/>
    <n v="47.79"/>
    <n v="1003.59"/>
    <x v="65"/>
    <x v="1"/>
    <n v="955.8"/>
    <n v="4.7619047620000003"/>
    <n v="47.79"/>
    <n v="4.8"/>
  </r>
  <r>
    <s v="687-47-8271"/>
    <s v="A"/>
    <x v="0"/>
    <x v="1"/>
    <s v="Male"/>
    <x v="5"/>
    <n v="98.98"/>
    <n v="10"/>
    <n v="49.49"/>
    <n v="1039.29"/>
    <x v="4"/>
    <x v="2"/>
    <n v="989.8"/>
    <n v="4.7619047620000003"/>
    <n v="49.49"/>
    <n v="8.6999999999999993"/>
  </r>
  <r>
    <s v="796-32-9050"/>
    <s v="A"/>
    <x v="0"/>
    <x v="1"/>
    <s v="Male"/>
    <x v="4"/>
    <n v="51.28"/>
    <n v="6"/>
    <n v="15.384"/>
    <n v="323.06400000000002"/>
    <x v="64"/>
    <x v="1"/>
    <n v="307.68"/>
    <n v="4.7619047620000003"/>
    <n v="15.384"/>
    <n v="6.5"/>
  </r>
  <r>
    <s v="105-31-1824"/>
    <s v="A"/>
    <x v="0"/>
    <x v="0"/>
    <s v="Male"/>
    <x v="3"/>
    <n v="69.52"/>
    <n v="7"/>
    <n v="24.332000000000001"/>
    <n v="510.97199999999998"/>
    <x v="60"/>
    <x v="2"/>
    <n v="486.64"/>
    <n v="4.7619047620000003"/>
    <n v="24.332000000000001"/>
    <n v="8.5"/>
  </r>
  <r>
    <s v="249-42-3782"/>
    <s v="A"/>
    <x v="0"/>
    <x v="1"/>
    <s v="Male"/>
    <x v="0"/>
    <n v="70.010000000000005"/>
    <n v="5"/>
    <n v="17.502500000000001"/>
    <n v="367.55250000000001"/>
    <x v="75"/>
    <x v="0"/>
    <n v="350.05"/>
    <n v="4.7619047620000003"/>
    <n v="17.502500000000001"/>
    <n v="5.5"/>
  </r>
  <r>
    <s v="316-55-4634"/>
    <s v="B"/>
    <x v="2"/>
    <x v="0"/>
    <s v="Male"/>
    <x v="4"/>
    <n v="80.05"/>
    <n v="5"/>
    <n v="20.012499999999999"/>
    <n v="420.26249999999999"/>
    <x v="53"/>
    <x v="2"/>
    <n v="400.25"/>
    <n v="4.7619047620000003"/>
    <n v="20.012499999999999"/>
    <n v="9.4"/>
  </r>
  <r>
    <s v="733-33-4967"/>
    <s v="C"/>
    <x v="1"/>
    <x v="1"/>
    <s v="Male"/>
    <x v="1"/>
    <n v="20.85"/>
    <n v="8"/>
    <n v="8.34"/>
    <n v="175.14"/>
    <x v="2"/>
    <x v="1"/>
    <n v="166.8"/>
    <n v="4.7619047620000003"/>
    <n v="8.34"/>
    <n v="6.3"/>
  </r>
  <r>
    <s v="608-27-6295"/>
    <s v="B"/>
    <x v="2"/>
    <x v="0"/>
    <s v="Male"/>
    <x v="1"/>
    <n v="52.89"/>
    <n v="6"/>
    <n v="15.867000000000001"/>
    <n v="333.20699999999999"/>
    <x v="64"/>
    <x v="2"/>
    <n v="317.33999999999997"/>
    <n v="4.7619047620000003"/>
    <n v="15.867000000000001"/>
    <n v="9.8000000000000007"/>
  </r>
  <r>
    <s v="414-12-7047"/>
    <s v="B"/>
    <x v="2"/>
    <x v="1"/>
    <s v="Male"/>
    <x v="4"/>
    <n v="19.79"/>
    <n v="8"/>
    <n v="7.9160000000000004"/>
    <n v="166.23599999999999"/>
    <x v="68"/>
    <x v="0"/>
    <n v="158.32"/>
    <n v="4.7619047620000003"/>
    <n v="7.9160000000000004"/>
    <n v="8.6999999999999993"/>
  </r>
  <r>
    <s v="827-26-2100"/>
    <s v="A"/>
    <x v="0"/>
    <x v="0"/>
    <s v="Male"/>
    <x v="2"/>
    <n v="33.840000000000003"/>
    <n v="9"/>
    <n v="15.228"/>
    <n v="319.78800000000001"/>
    <x v="76"/>
    <x v="0"/>
    <n v="304.56"/>
    <n v="4.7619047620000003"/>
    <n v="15.228"/>
    <n v="8.8000000000000007"/>
  </r>
  <r>
    <s v="175-54-2529"/>
    <s v="A"/>
    <x v="0"/>
    <x v="0"/>
    <s v="Male"/>
    <x v="4"/>
    <n v="22.17"/>
    <n v="8"/>
    <n v="8.8680000000000003"/>
    <n v="186.22800000000001"/>
    <x v="2"/>
    <x v="2"/>
    <n v="177.36"/>
    <n v="4.7619047620000003"/>
    <n v="8.8680000000000003"/>
    <n v="9.6"/>
  </r>
  <r>
    <s v="139-52-2867"/>
    <s v="C"/>
    <x v="1"/>
    <x v="1"/>
    <s v="Female"/>
    <x v="5"/>
    <n v="22.51"/>
    <n v="7"/>
    <n v="7.8784999999999998"/>
    <n v="165.4485"/>
    <x v="77"/>
    <x v="2"/>
    <n v="157.57"/>
    <n v="4.7619047620000003"/>
    <n v="7.8784999999999998"/>
    <n v="4.8"/>
  </r>
  <r>
    <s v="407-63-8975"/>
    <s v="A"/>
    <x v="0"/>
    <x v="1"/>
    <s v="Male"/>
    <x v="4"/>
    <n v="73.88"/>
    <n v="6"/>
    <n v="22.164000000000001"/>
    <n v="465.44400000000002"/>
    <x v="28"/>
    <x v="0"/>
    <n v="443.28"/>
    <n v="4.7619047620000003"/>
    <n v="22.164000000000001"/>
    <n v="4.4000000000000004"/>
  </r>
  <r>
    <s v="342-65-4817"/>
    <s v="C"/>
    <x v="1"/>
    <x v="0"/>
    <s v="Male"/>
    <x v="0"/>
    <n v="86.8"/>
    <n v="3"/>
    <n v="13.02"/>
    <n v="273.42"/>
    <x v="26"/>
    <x v="0"/>
    <n v="260.39999999999998"/>
    <n v="4.7619047620000003"/>
    <n v="13.02"/>
    <n v="9.9"/>
  </r>
  <r>
    <s v="130-98-8941"/>
    <s v="C"/>
    <x v="1"/>
    <x v="1"/>
    <s v="Male"/>
    <x v="5"/>
    <n v="64.260000000000005"/>
    <n v="7"/>
    <n v="22.491"/>
    <n v="472.31099999999998"/>
    <x v="57"/>
    <x v="1"/>
    <n v="449.82"/>
    <n v="4.7619047620000003"/>
    <n v="22.491"/>
    <n v="5.7"/>
  </r>
  <r>
    <s v="434-83-9547"/>
    <s v="C"/>
    <x v="1"/>
    <x v="0"/>
    <s v="Male"/>
    <x v="4"/>
    <n v="38.47"/>
    <n v="8"/>
    <n v="15.388"/>
    <n v="323.14800000000002"/>
    <x v="54"/>
    <x v="1"/>
    <n v="307.76"/>
    <n v="4.7619047620000003"/>
    <n v="15.388"/>
    <n v="7.7"/>
  </r>
  <r>
    <s v="851-28-6367"/>
    <s v="A"/>
    <x v="0"/>
    <x v="0"/>
    <s v="Male"/>
    <x v="3"/>
    <n v="15.5"/>
    <n v="10"/>
    <n v="7.75"/>
    <n v="162.75"/>
    <x v="28"/>
    <x v="0"/>
    <n v="155"/>
    <n v="4.7619047620000003"/>
    <n v="7.75"/>
    <n v="8"/>
  </r>
  <r>
    <s v="824-88-3614"/>
    <s v="C"/>
    <x v="1"/>
    <x v="1"/>
    <s v="Male"/>
    <x v="0"/>
    <n v="34.31"/>
    <n v="8"/>
    <n v="13.724"/>
    <n v="288.20400000000001"/>
    <x v="25"/>
    <x v="0"/>
    <n v="274.48"/>
    <n v="4.7619047620000003"/>
    <n v="13.724"/>
    <n v="5.7"/>
  </r>
  <r>
    <s v="586-25-0848"/>
    <s v="A"/>
    <x v="0"/>
    <x v="1"/>
    <s v="Female"/>
    <x v="3"/>
    <n v="12.34"/>
    <n v="7"/>
    <n v="4.319"/>
    <n v="90.698999999999998"/>
    <x v="31"/>
    <x v="2"/>
    <n v="86.38"/>
    <n v="4.7619047620000003"/>
    <n v="4.319"/>
    <n v="6.7"/>
  </r>
  <r>
    <s v="895-66-0685"/>
    <s v="B"/>
    <x v="2"/>
    <x v="0"/>
    <s v="Male"/>
    <x v="4"/>
    <n v="18.079999999999998"/>
    <n v="3"/>
    <n v="2.7120000000000002"/>
    <n v="56.951999999999998"/>
    <x v="19"/>
    <x v="0"/>
    <n v="54.24"/>
    <n v="4.7619047620000003"/>
    <n v="2.7120000000000002"/>
    <n v="8"/>
  </r>
  <r>
    <s v="305-14-0245"/>
    <s v="B"/>
    <x v="2"/>
    <x v="0"/>
    <s v="Female"/>
    <x v="2"/>
    <n v="94.49"/>
    <n v="8"/>
    <n v="37.795999999999999"/>
    <n v="793.71600000000001"/>
    <x v="2"/>
    <x v="0"/>
    <n v="755.92"/>
    <n v="4.7619047620000003"/>
    <n v="37.795999999999999"/>
    <n v="7.5"/>
  </r>
  <r>
    <s v="732-04-5373"/>
    <s v="B"/>
    <x v="2"/>
    <x v="0"/>
    <s v="Male"/>
    <x v="2"/>
    <n v="46.47"/>
    <n v="4"/>
    <n v="9.2940000000000005"/>
    <n v="195.17400000000001"/>
    <x v="4"/>
    <x v="1"/>
    <n v="185.88"/>
    <n v="4.7619047620000003"/>
    <n v="9.2940000000000005"/>
    <n v="7"/>
  </r>
  <r>
    <s v="400-60-7251"/>
    <s v="A"/>
    <x v="0"/>
    <x v="1"/>
    <s v="Male"/>
    <x v="2"/>
    <n v="74.069999999999993"/>
    <n v="1"/>
    <n v="3.7035"/>
    <n v="77.773499999999999"/>
    <x v="34"/>
    <x v="0"/>
    <n v="74.069999999999993"/>
    <n v="4.7619047620000003"/>
    <n v="3.7035"/>
    <n v="9.9"/>
  </r>
  <r>
    <s v="593-65-1552"/>
    <s v="C"/>
    <x v="1"/>
    <x v="1"/>
    <s v="Female"/>
    <x v="2"/>
    <n v="69.81"/>
    <n v="4"/>
    <n v="13.962"/>
    <n v="293.202"/>
    <x v="26"/>
    <x v="2"/>
    <n v="279.24"/>
    <n v="4.7619047620000003"/>
    <n v="13.962"/>
    <n v="5.9"/>
  </r>
  <r>
    <s v="284-34-9626"/>
    <s v="B"/>
    <x v="2"/>
    <x v="1"/>
    <s v="Female"/>
    <x v="2"/>
    <n v="77.040000000000006"/>
    <n v="3"/>
    <n v="11.555999999999999"/>
    <n v="242.67599999999999"/>
    <x v="48"/>
    <x v="2"/>
    <n v="231.12"/>
    <n v="4.7619047620000003"/>
    <n v="11.555999999999999"/>
    <n v="7.2"/>
  </r>
  <r>
    <s v="437-58-8131"/>
    <s v="B"/>
    <x v="2"/>
    <x v="1"/>
    <s v="Female"/>
    <x v="5"/>
    <n v="73.52"/>
    <n v="2"/>
    <n v="7.3520000000000003"/>
    <n v="154.392"/>
    <x v="15"/>
    <x v="0"/>
    <n v="147.04"/>
    <n v="4.7619047620000003"/>
    <n v="7.3520000000000003"/>
    <n v="4.5999999999999996"/>
  </r>
  <r>
    <s v="286-43-6208"/>
    <s v="C"/>
    <x v="1"/>
    <x v="1"/>
    <s v="Female"/>
    <x v="4"/>
    <n v="87.8"/>
    <n v="9"/>
    <n v="39.51"/>
    <n v="829.71"/>
    <x v="32"/>
    <x v="1"/>
    <n v="790.2"/>
    <n v="4.7619047620000003"/>
    <n v="39.51"/>
    <n v="9.1999999999999993"/>
  </r>
  <r>
    <s v="641-43-2399"/>
    <s v="B"/>
    <x v="2"/>
    <x v="1"/>
    <s v="Male"/>
    <x v="2"/>
    <n v="25.55"/>
    <n v="4"/>
    <n v="5.1100000000000003"/>
    <n v="107.31"/>
    <x v="53"/>
    <x v="0"/>
    <n v="102.2"/>
    <n v="4.7619047620000003"/>
    <n v="5.1100000000000003"/>
    <n v="5.7"/>
  </r>
  <r>
    <s v="831-07-6050"/>
    <s v="A"/>
    <x v="0"/>
    <x v="1"/>
    <s v="Male"/>
    <x v="1"/>
    <n v="32.71"/>
    <n v="5"/>
    <n v="8.1775000000000002"/>
    <n v="171.72749999999999"/>
    <x v="35"/>
    <x v="2"/>
    <n v="163.55000000000001"/>
    <n v="4.7619047620000003"/>
    <n v="8.1775000000000002"/>
    <n v="9.9"/>
  </r>
  <r>
    <s v="556-86-3144"/>
    <s v="C"/>
    <x v="1"/>
    <x v="0"/>
    <s v="Female"/>
    <x v="5"/>
    <n v="74.290000000000006"/>
    <n v="1"/>
    <n v="3.7145000000000001"/>
    <n v="78.004499999999993"/>
    <x v="50"/>
    <x v="1"/>
    <n v="74.290000000000006"/>
    <n v="4.7619047620000003"/>
    <n v="3.7145000000000001"/>
    <n v="5"/>
  </r>
  <r>
    <s v="848-24-9445"/>
    <s v="C"/>
    <x v="1"/>
    <x v="0"/>
    <s v="Male"/>
    <x v="0"/>
    <n v="43.7"/>
    <n v="2"/>
    <n v="4.37"/>
    <n v="91.77"/>
    <x v="58"/>
    <x v="1"/>
    <n v="87.4"/>
    <n v="4.7619047620000003"/>
    <n v="4.37"/>
    <n v="4.9000000000000004"/>
  </r>
  <r>
    <s v="856-22-8149"/>
    <s v="A"/>
    <x v="0"/>
    <x v="1"/>
    <s v="Female"/>
    <x v="2"/>
    <n v="25.29"/>
    <n v="1"/>
    <n v="1.2645"/>
    <n v="26.554500000000001"/>
    <x v="28"/>
    <x v="0"/>
    <n v="25.29"/>
    <n v="4.7619047620000003"/>
    <n v="1.2645"/>
    <n v="6.1"/>
  </r>
  <r>
    <s v="699-01-4164"/>
    <s v="C"/>
    <x v="1"/>
    <x v="1"/>
    <s v="Male"/>
    <x v="0"/>
    <n v="41.5"/>
    <n v="4"/>
    <n v="8.3000000000000007"/>
    <n v="174.3"/>
    <x v="41"/>
    <x v="2"/>
    <n v="166"/>
    <n v="4.7619047620000003"/>
    <n v="8.3000000000000007"/>
    <n v="8.1999999999999993"/>
  </r>
  <r>
    <s v="420-11-4919"/>
    <s v="C"/>
    <x v="1"/>
    <x v="0"/>
    <s v="Female"/>
    <x v="4"/>
    <n v="71.39"/>
    <n v="5"/>
    <n v="17.8475"/>
    <n v="374.79750000000001"/>
    <x v="21"/>
    <x v="2"/>
    <n v="356.95"/>
    <n v="4.7619047620000003"/>
    <n v="17.8475"/>
    <n v="5.5"/>
  </r>
  <r>
    <s v="606-80-4905"/>
    <s v="C"/>
    <x v="1"/>
    <x v="0"/>
    <s v="Female"/>
    <x v="3"/>
    <n v="19.149999999999999"/>
    <n v="6"/>
    <n v="5.7450000000000001"/>
    <n v="120.645"/>
    <x v="71"/>
    <x v="2"/>
    <n v="114.9"/>
    <n v="4.7619047620000003"/>
    <n v="5.7450000000000001"/>
    <n v="6.8"/>
  </r>
  <r>
    <s v="542-41-0513"/>
    <s v="B"/>
    <x v="2"/>
    <x v="0"/>
    <s v="Female"/>
    <x v="1"/>
    <n v="57.49"/>
    <n v="4"/>
    <n v="11.497999999999999"/>
    <n v="241.458"/>
    <x v="20"/>
    <x v="1"/>
    <n v="229.96"/>
    <n v="4.7619047620000003"/>
    <n v="11.497999999999999"/>
    <n v="6.6"/>
  </r>
  <r>
    <s v="426-39-2418"/>
    <s v="C"/>
    <x v="1"/>
    <x v="1"/>
    <s v="Male"/>
    <x v="1"/>
    <n v="61.41"/>
    <n v="7"/>
    <n v="21.493500000000001"/>
    <n v="451.36349999999999"/>
    <x v="78"/>
    <x v="1"/>
    <n v="429.87"/>
    <n v="4.7619047620000003"/>
    <n v="21.493500000000001"/>
    <n v="9.8000000000000007"/>
  </r>
  <r>
    <s v="875-46-5808"/>
    <s v="B"/>
    <x v="2"/>
    <x v="0"/>
    <s v="Male"/>
    <x v="0"/>
    <n v="25.9"/>
    <n v="10"/>
    <n v="12.95"/>
    <n v="271.95"/>
    <x v="10"/>
    <x v="0"/>
    <n v="259"/>
    <n v="4.7619047620000003"/>
    <n v="12.95"/>
    <n v="8.6999999999999993"/>
  </r>
  <r>
    <s v="394-43-4238"/>
    <s v="B"/>
    <x v="2"/>
    <x v="0"/>
    <s v="Male"/>
    <x v="2"/>
    <n v="17.77"/>
    <n v="5"/>
    <n v="4.4424999999999999"/>
    <n v="93.292500000000004"/>
    <x v="42"/>
    <x v="2"/>
    <n v="88.85"/>
    <n v="4.7619047620000003"/>
    <n v="4.4424999999999999"/>
    <n v="5.4"/>
  </r>
  <r>
    <s v="749-24-1565"/>
    <s v="A"/>
    <x v="0"/>
    <x v="1"/>
    <s v="Female"/>
    <x v="0"/>
    <n v="23.03"/>
    <n v="9"/>
    <n v="10.3635"/>
    <n v="217.6335"/>
    <x v="75"/>
    <x v="0"/>
    <n v="207.27"/>
    <n v="4.7619047620000003"/>
    <n v="10.3635"/>
    <n v="7.9"/>
  </r>
  <r>
    <s v="672-51-8681"/>
    <s v="C"/>
    <x v="1"/>
    <x v="0"/>
    <s v="Female"/>
    <x v="1"/>
    <n v="66.650000000000006"/>
    <n v="9"/>
    <n v="29.9925"/>
    <n v="629.84249999999997"/>
    <x v="72"/>
    <x v="2"/>
    <n v="599.85"/>
    <n v="4.7619047620000003"/>
    <n v="29.9925"/>
    <n v="9.6999999999999993"/>
  </r>
  <r>
    <s v="263-87-5680"/>
    <s v="C"/>
    <x v="1"/>
    <x v="0"/>
    <s v="Female"/>
    <x v="2"/>
    <n v="28.53"/>
    <n v="10"/>
    <n v="14.265000000000001"/>
    <n v="299.565"/>
    <x v="79"/>
    <x v="0"/>
    <n v="285.3"/>
    <n v="4.7619047620000003"/>
    <n v="14.265000000000001"/>
    <n v="7.8"/>
  </r>
  <r>
    <s v="573-58-9734"/>
    <s v="B"/>
    <x v="2"/>
    <x v="1"/>
    <s v="Female"/>
    <x v="5"/>
    <n v="30.37"/>
    <n v="3"/>
    <n v="4.5555000000000003"/>
    <n v="95.665499999999994"/>
    <x v="61"/>
    <x v="0"/>
    <n v="91.11"/>
    <n v="4.7619047620000003"/>
    <n v="4.5555000000000003"/>
    <n v="5.0999999999999996"/>
  </r>
  <r>
    <s v="817-69-8206"/>
    <s v="B"/>
    <x v="2"/>
    <x v="1"/>
    <s v="Female"/>
    <x v="1"/>
    <n v="99.73"/>
    <n v="9"/>
    <n v="44.878500000000003"/>
    <n v="942.44849999999997"/>
    <x v="22"/>
    <x v="2"/>
    <n v="897.57"/>
    <n v="4.7619047620000003"/>
    <n v="44.878500000000003"/>
    <n v="6.5"/>
  </r>
  <r>
    <s v="888-02-0338"/>
    <s v="A"/>
    <x v="0"/>
    <x v="1"/>
    <s v="Male"/>
    <x v="1"/>
    <n v="26.23"/>
    <n v="9"/>
    <n v="11.8035"/>
    <n v="247.87350000000001"/>
    <x v="25"/>
    <x v="0"/>
    <n v="236.07"/>
    <n v="4.7619047620000003"/>
    <n v="11.8035"/>
    <n v="5.9"/>
  </r>
  <r>
    <s v="677-11-0152"/>
    <s v="C"/>
    <x v="1"/>
    <x v="1"/>
    <s v="Female"/>
    <x v="4"/>
    <n v="93.26"/>
    <n v="9"/>
    <n v="41.966999999999999"/>
    <n v="881.30700000000002"/>
    <x v="65"/>
    <x v="1"/>
    <n v="839.34"/>
    <n v="4.7619047620000003"/>
    <n v="41.966999999999999"/>
    <n v="8.8000000000000007"/>
  </r>
  <r>
    <s v="142-63-6033"/>
    <s v="B"/>
    <x v="2"/>
    <x v="1"/>
    <s v="Male"/>
    <x v="2"/>
    <n v="92.36"/>
    <n v="5"/>
    <n v="23.09"/>
    <n v="484.89"/>
    <x v="80"/>
    <x v="0"/>
    <n v="461.8"/>
    <n v="4.7619047620000003"/>
    <n v="23.09"/>
    <n v="4.9000000000000004"/>
  </r>
  <r>
    <s v="656-16-1063"/>
    <s v="B"/>
    <x v="2"/>
    <x v="1"/>
    <s v="Male"/>
    <x v="3"/>
    <n v="46.42"/>
    <n v="3"/>
    <n v="6.9630000000000001"/>
    <n v="146.22300000000001"/>
    <x v="72"/>
    <x v="2"/>
    <n v="139.26"/>
    <n v="4.7619047620000003"/>
    <n v="6.9630000000000001"/>
    <n v="4.4000000000000004"/>
  </r>
  <r>
    <s v="891-58-8335"/>
    <s v="B"/>
    <x v="2"/>
    <x v="0"/>
    <s v="Female"/>
    <x v="3"/>
    <n v="29.61"/>
    <n v="7"/>
    <n v="10.3635"/>
    <n v="217.6335"/>
    <x v="16"/>
    <x v="1"/>
    <n v="207.27"/>
    <n v="4.7619047620000003"/>
    <n v="10.3635"/>
    <n v="6.5"/>
  </r>
  <r>
    <s v="802-43-8934"/>
    <s v="A"/>
    <x v="0"/>
    <x v="1"/>
    <s v="Male"/>
    <x v="2"/>
    <n v="18.28"/>
    <n v="1"/>
    <n v="0.91400000000000003"/>
    <n v="19.193999999999999"/>
    <x v="23"/>
    <x v="2"/>
    <n v="18.28"/>
    <n v="4.7619047620000003"/>
    <n v="0.91400000000000003"/>
    <n v="8.3000000000000007"/>
  </r>
  <r>
    <s v="560-30-5617"/>
    <s v="B"/>
    <x v="2"/>
    <x v="1"/>
    <s v="Female"/>
    <x v="3"/>
    <n v="24.77"/>
    <n v="5"/>
    <n v="6.1924999999999999"/>
    <n v="130.04249999999999"/>
    <x v="62"/>
    <x v="1"/>
    <n v="123.85"/>
    <n v="4.7619047620000003"/>
    <n v="6.1924999999999999"/>
    <n v="8.5"/>
  </r>
  <r>
    <s v="319-74-2561"/>
    <s v="A"/>
    <x v="0"/>
    <x v="0"/>
    <s v="Female"/>
    <x v="1"/>
    <n v="94.64"/>
    <n v="3"/>
    <n v="14.196"/>
    <n v="298.11599999999999"/>
    <x v="81"/>
    <x v="1"/>
    <n v="283.92"/>
    <n v="4.7619047620000003"/>
    <n v="14.196"/>
    <n v="5.5"/>
  </r>
  <r>
    <s v="549-03-9315"/>
    <s v="B"/>
    <x v="2"/>
    <x v="1"/>
    <s v="Male"/>
    <x v="5"/>
    <n v="94.87"/>
    <n v="8"/>
    <n v="37.948"/>
    <n v="796.90800000000002"/>
    <x v="12"/>
    <x v="0"/>
    <n v="758.96"/>
    <n v="4.7619047620000003"/>
    <n v="37.948"/>
    <n v="8.6999999999999993"/>
  </r>
  <r>
    <s v="790-29-1172"/>
    <s v="B"/>
    <x v="2"/>
    <x v="1"/>
    <s v="Female"/>
    <x v="4"/>
    <n v="57.34"/>
    <n v="3"/>
    <n v="8.6010000000000009"/>
    <n v="180.62100000000001"/>
    <x v="24"/>
    <x v="2"/>
    <n v="172.02"/>
    <n v="4.7619047620000003"/>
    <n v="8.6010000000000009"/>
    <n v="7.9"/>
  </r>
  <r>
    <s v="239-36-3640"/>
    <s v="B"/>
    <x v="2"/>
    <x v="1"/>
    <s v="Male"/>
    <x v="1"/>
    <n v="45.35"/>
    <n v="6"/>
    <n v="13.605"/>
    <n v="285.70499999999998"/>
    <x v="82"/>
    <x v="0"/>
    <n v="272.10000000000002"/>
    <n v="4.7619047620000003"/>
    <n v="13.605"/>
    <n v="6.1"/>
  </r>
  <r>
    <s v="468-01-2051"/>
    <s v="B"/>
    <x v="2"/>
    <x v="1"/>
    <s v="Male"/>
    <x v="4"/>
    <n v="62.08"/>
    <n v="7"/>
    <n v="21.728000000000002"/>
    <n v="456.28800000000001"/>
    <x v="43"/>
    <x v="0"/>
    <n v="434.56"/>
    <n v="4.7619047620000003"/>
    <n v="21.728000000000002"/>
    <n v="5.4"/>
  </r>
  <r>
    <s v="389-25-3394"/>
    <s v="C"/>
    <x v="1"/>
    <x v="1"/>
    <s v="Male"/>
    <x v="1"/>
    <n v="11.81"/>
    <n v="5"/>
    <n v="2.9525000000000001"/>
    <n v="62.002499999999998"/>
    <x v="21"/>
    <x v="1"/>
    <n v="59.05"/>
    <n v="4.7619047620000003"/>
    <n v="2.9525000000000001"/>
    <n v="9.4"/>
  </r>
  <r>
    <s v="279-62-1445"/>
    <s v="C"/>
    <x v="1"/>
    <x v="0"/>
    <s v="Female"/>
    <x v="5"/>
    <n v="12.54"/>
    <n v="1"/>
    <n v="0.627"/>
    <n v="13.167"/>
    <x v="81"/>
    <x v="1"/>
    <n v="12.54"/>
    <n v="4.7619047620000003"/>
    <n v="0.627"/>
    <n v="8.1999999999999993"/>
  </r>
  <r>
    <s v="213-72-6612"/>
    <s v="A"/>
    <x v="0"/>
    <x v="1"/>
    <s v="Male"/>
    <x v="4"/>
    <n v="43.25"/>
    <n v="2"/>
    <n v="4.3250000000000002"/>
    <n v="90.825000000000003"/>
    <x v="80"/>
    <x v="1"/>
    <n v="86.5"/>
    <n v="4.7619047620000003"/>
    <n v="4.3250000000000002"/>
    <n v="6.2"/>
  </r>
  <r>
    <s v="746-68-6593"/>
    <s v="C"/>
    <x v="1"/>
    <x v="0"/>
    <s v="Female"/>
    <x v="3"/>
    <n v="87.16"/>
    <n v="2"/>
    <n v="8.7159999999999993"/>
    <n v="183.036"/>
    <x v="83"/>
    <x v="2"/>
    <n v="174.32"/>
    <n v="4.7619047620000003"/>
    <n v="8.7159999999999993"/>
    <n v="9.6999999999999993"/>
  </r>
  <r>
    <s v="836-82-5858"/>
    <s v="B"/>
    <x v="2"/>
    <x v="0"/>
    <s v="Male"/>
    <x v="0"/>
    <n v="69.37"/>
    <n v="9"/>
    <n v="31.2165"/>
    <n v="655.54650000000004"/>
    <x v="53"/>
    <x v="0"/>
    <n v="624.33000000000004"/>
    <n v="4.7619047620000003"/>
    <n v="31.2165"/>
    <n v="4"/>
  </r>
  <r>
    <s v="583-72-1480"/>
    <s v="C"/>
    <x v="1"/>
    <x v="0"/>
    <s v="Male"/>
    <x v="1"/>
    <n v="37.06"/>
    <n v="4"/>
    <n v="7.4119999999999999"/>
    <n v="155.65199999999999"/>
    <x v="82"/>
    <x v="0"/>
    <n v="148.24"/>
    <n v="4.7619047620000003"/>
    <n v="7.4119999999999999"/>
    <n v="9.6999999999999993"/>
  </r>
  <r>
    <s v="466-61-5506"/>
    <s v="B"/>
    <x v="2"/>
    <x v="0"/>
    <s v="Female"/>
    <x v="1"/>
    <n v="90.7"/>
    <n v="6"/>
    <n v="27.21"/>
    <n v="571.41"/>
    <x v="84"/>
    <x v="1"/>
    <n v="544.20000000000005"/>
    <n v="4.7619047620000003"/>
    <n v="27.21"/>
    <n v="5.3"/>
  </r>
  <r>
    <s v="721-86-6247"/>
    <s v="A"/>
    <x v="0"/>
    <x v="1"/>
    <s v="Female"/>
    <x v="2"/>
    <n v="63.42"/>
    <n v="8"/>
    <n v="25.367999999999999"/>
    <n v="532.72799999999995"/>
    <x v="16"/>
    <x v="0"/>
    <n v="507.36"/>
    <n v="4.7619047620000003"/>
    <n v="25.367999999999999"/>
    <n v="7.4"/>
  </r>
  <r>
    <s v="289-65-5721"/>
    <s v="B"/>
    <x v="2"/>
    <x v="1"/>
    <s v="Female"/>
    <x v="5"/>
    <n v="81.37"/>
    <n v="2"/>
    <n v="8.1370000000000005"/>
    <n v="170.87700000000001"/>
    <x v="53"/>
    <x v="1"/>
    <n v="162.74"/>
    <n v="4.7619047620000003"/>
    <n v="8.1370000000000005"/>
    <n v="6.5"/>
  </r>
  <r>
    <s v="545-46-3100"/>
    <s v="B"/>
    <x v="2"/>
    <x v="0"/>
    <s v="Female"/>
    <x v="1"/>
    <n v="10.59"/>
    <n v="3"/>
    <n v="1.5885"/>
    <n v="33.358499999999999"/>
    <x v="41"/>
    <x v="2"/>
    <n v="31.77"/>
    <n v="4.7619047620000003"/>
    <n v="1.5885"/>
    <n v="8.6999999999999993"/>
  </r>
  <r>
    <s v="418-02-5978"/>
    <s v="B"/>
    <x v="2"/>
    <x v="1"/>
    <s v="Female"/>
    <x v="0"/>
    <n v="84.09"/>
    <n v="9"/>
    <n v="37.840499999999999"/>
    <n v="794.65049999999997"/>
    <x v="48"/>
    <x v="1"/>
    <n v="756.81"/>
    <n v="4.7619047620000003"/>
    <n v="37.840499999999999"/>
    <n v="8"/>
  </r>
  <r>
    <s v="269-04-5750"/>
    <s v="B"/>
    <x v="2"/>
    <x v="0"/>
    <s v="Male"/>
    <x v="5"/>
    <n v="73.819999999999993"/>
    <n v="4"/>
    <n v="14.763999999999999"/>
    <n v="310.04399999999998"/>
    <x v="81"/>
    <x v="1"/>
    <n v="295.27999999999997"/>
    <n v="4.7619047620000003"/>
    <n v="14.763999999999999"/>
    <n v="6.7"/>
  </r>
  <r>
    <s v="157-13-5295"/>
    <s v="A"/>
    <x v="0"/>
    <x v="0"/>
    <s v="Male"/>
    <x v="0"/>
    <n v="51.94"/>
    <n v="10"/>
    <n v="25.97"/>
    <n v="545.37"/>
    <x v="11"/>
    <x v="0"/>
    <n v="519.4"/>
    <n v="4.7619047620000003"/>
    <n v="25.97"/>
    <n v="6.5"/>
  </r>
  <r>
    <s v="645-78-8093"/>
    <s v="A"/>
    <x v="0"/>
    <x v="1"/>
    <s v="Female"/>
    <x v="3"/>
    <n v="93.14"/>
    <n v="2"/>
    <n v="9.3140000000000001"/>
    <n v="195.59399999999999"/>
    <x v="40"/>
    <x v="0"/>
    <n v="186.28"/>
    <n v="4.7619047620000003"/>
    <n v="9.3140000000000001"/>
    <n v="4.0999999999999996"/>
  </r>
  <r>
    <s v="211-30-9270"/>
    <s v="C"/>
    <x v="1"/>
    <x v="1"/>
    <s v="Male"/>
    <x v="0"/>
    <n v="17.41"/>
    <n v="5"/>
    <n v="4.3525"/>
    <n v="91.402500000000003"/>
    <x v="26"/>
    <x v="2"/>
    <n v="87.05"/>
    <n v="4.7619047620000003"/>
    <n v="4.3525"/>
    <n v="4.9000000000000004"/>
  </r>
  <r>
    <s v="755-12-3214"/>
    <s v="C"/>
    <x v="1"/>
    <x v="0"/>
    <s v="Female"/>
    <x v="5"/>
    <n v="44.22"/>
    <n v="5"/>
    <n v="11.055"/>
    <n v="232.155"/>
    <x v="19"/>
    <x v="2"/>
    <n v="221.1"/>
    <n v="4.7619047620000003"/>
    <n v="11.055"/>
    <n v="8.6"/>
  </r>
  <r>
    <s v="346-84-3103"/>
    <s v="B"/>
    <x v="2"/>
    <x v="0"/>
    <s v="Female"/>
    <x v="1"/>
    <n v="13.22"/>
    <n v="5"/>
    <n v="3.3050000000000002"/>
    <n v="69.405000000000001"/>
    <x v="22"/>
    <x v="1"/>
    <n v="66.099999999999994"/>
    <n v="4.7619047620000003"/>
    <n v="3.3050000000000002"/>
    <n v="4.3"/>
  </r>
  <r>
    <s v="478-06-7835"/>
    <s v="A"/>
    <x v="0"/>
    <x v="1"/>
    <s v="Male"/>
    <x v="5"/>
    <n v="89.69"/>
    <n v="1"/>
    <n v="4.4844999999999997"/>
    <n v="94.174499999999995"/>
    <x v="83"/>
    <x v="0"/>
    <n v="89.69"/>
    <n v="4.7619047620000003"/>
    <n v="4.4844999999999997"/>
    <n v="4.9000000000000004"/>
  </r>
  <r>
    <s v="540-11-4336"/>
    <s v="A"/>
    <x v="0"/>
    <x v="1"/>
    <s v="Male"/>
    <x v="4"/>
    <n v="24.94"/>
    <n v="9"/>
    <n v="11.223000000000001"/>
    <n v="235.68299999999999"/>
    <x v="83"/>
    <x v="2"/>
    <n v="224.46"/>
    <n v="4.7619047620000003"/>
    <n v="11.223000000000001"/>
    <n v="5.6"/>
  </r>
  <r>
    <s v="448-81-5016"/>
    <s v="A"/>
    <x v="0"/>
    <x v="1"/>
    <s v="Male"/>
    <x v="0"/>
    <n v="59.77"/>
    <n v="2"/>
    <n v="5.9770000000000003"/>
    <n v="125.517"/>
    <x v="16"/>
    <x v="2"/>
    <n v="119.54"/>
    <n v="4.7619047620000003"/>
    <n v="5.9770000000000003"/>
    <n v="5.8"/>
  </r>
  <r>
    <s v="142-72-4741"/>
    <s v="C"/>
    <x v="1"/>
    <x v="0"/>
    <s v="Male"/>
    <x v="5"/>
    <n v="93.2"/>
    <n v="2"/>
    <n v="9.32"/>
    <n v="195.72"/>
    <x v="38"/>
    <x v="2"/>
    <n v="186.4"/>
    <n v="4.7619047620000003"/>
    <n v="9.32"/>
    <n v="6"/>
  </r>
  <r>
    <s v="217-58-1179"/>
    <s v="A"/>
    <x v="0"/>
    <x v="0"/>
    <s v="Male"/>
    <x v="2"/>
    <n v="62.65"/>
    <n v="4"/>
    <n v="12.53"/>
    <n v="263.13"/>
    <x v="0"/>
    <x v="1"/>
    <n v="250.6"/>
    <n v="4.7619047620000003"/>
    <n v="12.53"/>
    <n v="4.2"/>
  </r>
  <r>
    <s v="376-02-8238"/>
    <s v="B"/>
    <x v="2"/>
    <x v="1"/>
    <s v="Male"/>
    <x v="2"/>
    <n v="93.87"/>
    <n v="8"/>
    <n v="37.548000000000002"/>
    <n v="788.50800000000004"/>
    <x v="30"/>
    <x v="2"/>
    <n v="750.96"/>
    <n v="4.7619047620000003"/>
    <n v="37.548000000000002"/>
    <n v="8.3000000000000007"/>
  </r>
  <r>
    <s v="530-90-9855"/>
    <s v="A"/>
    <x v="0"/>
    <x v="0"/>
    <s v="Male"/>
    <x v="2"/>
    <n v="47.59"/>
    <n v="8"/>
    <n v="19.036000000000001"/>
    <n v="399.75599999999997"/>
    <x v="17"/>
    <x v="1"/>
    <n v="380.72"/>
    <n v="4.7619047620000003"/>
    <n v="19.036000000000001"/>
    <n v="5.7"/>
  </r>
  <r>
    <s v="866-05-7563"/>
    <s v="B"/>
    <x v="2"/>
    <x v="0"/>
    <s v="Female"/>
    <x v="1"/>
    <n v="81.400000000000006"/>
    <n v="3"/>
    <n v="12.21"/>
    <n v="256.41000000000003"/>
    <x v="57"/>
    <x v="1"/>
    <n v="244.2"/>
    <n v="4.7619047620000003"/>
    <n v="12.21"/>
    <n v="4.8"/>
  </r>
  <r>
    <s v="604-70-6476"/>
    <s v="A"/>
    <x v="0"/>
    <x v="0"/>
    <s v="Male"/>
    <x v="5"/>
    <n v="17.940000000000001"/>
    <n v="5"/>
    <n v="4.4850000000000003"/>
    <n v="94.185000000000002"/>
    <x v="54"/>
    <x v="0"/>
    <n v="89.7"/>
    <n v="4.7619047620000003"/>
    <n v="4.4850000000000003"/>
    <n v="6.8"/>
  </r>
  <r>
    <s v="799-71-1548"/>
    <s v="A"/>
    <x v="0"/>
    <x v="0"/>
    <s v="Male"/>
    <x v="1"/>
    <n v="77.72"/>
    <n v="4"/>
    <n v="15.544"/>
    <n v="326.42399999999998"/>
    <x v="27"/>
    <x v="2"/>
    <n v="310.88"/>
    <n v="4.7619047620000003"/>
    <n v="15.544"/>
    <n v="8.8000000000000007"/>
  </r>
  <r>
    <s v="785-13-7708"/>
    <s v="B"/>
    <x v="2"/>
    <x v="1"/>
    <s v="Male"/>
    <x v="4"/>
    <n v="73.06"/>
    <n v="7"/>
    <n v="25.571000000000002"/>
    <n v="536.99099999999999"/>
    <x v="78"/>
    <x v="2"/>
    <n v="511.42"/>
    <n v="4.7619047620000003"/>
    <n v="25.571000000000002"/>
    <n v="4.2"/>
  </r>
  <r>
    <s v="845-51-0542"/>
    <s v="B"/>
    <x v="2"/>
    <x v="0"/>
    <s v="Male"/>
    <x v="4"/>
    <n v="46.55"/>
    <n v="9"/>
    <n v="20.947500000000002"/>
    <n v="439.89749999999998"/>
    <x v="30"/>
    <x v="0"/>
    <n v="418.95"/>
    <n v="4.7619047620000003"/>
    <n v="20.947500000000002"/>
    <n v="6.4"/>
  </r>
  <r>
    <s v="662-47-5456"/>
    <s v="C"/>
    <x v="1"/>
    <x v="0"/>
    <s v="Male"/>
    <x v="5"/>
    <n v="35.19"/>
    <n v="10"/>
    <n v="17.594999999999999"/>
    <n v="369.495"/>
    <x v="85"/>
    <x v="2"/>
    <n v="351.9"/>
    <n v="4.7619047620000003"/>
    <n v="17.594999999999999"/>
    <n v="8.4"/>
  </r>
  <r>
    <s v="883-17-4236"/>
    <s v="C"/>
    <x v="1"/>
    <x v="1"/>
    <s v="Female"/>
    <x v="3"/>
    <n v="14.39"/>
    <n v="2"/>
    <n v="1.4390000000000001"/>
    <n v="30.219000000000001"/>
    <x v="22"/>
    <x v="2"/>
    <n v="28.78"/>
    <n v="4.7619047620000003"/>
    <n v="1.4390000000000001"/>
    <n v="7.2"/>
  </r>
  <r>
    <s v="290-68-2984"/>
    <s v="A"/>
    <x v="0"/>
    <x v="1"/>
    <s v="Male"/>
    <x v="2"/>
    <n v="23.75"/>
    <n v="4"/>
    <n v="4.75"/>
    <n v="99.75"/>
    <x v="32"/>
    <x v="1"/>
    <n v="95"/>
    <n v="4.7619047620000003"/>
    <n v="4.75"/>
    <n v="5.2"/>
  </r>
  <r>
    <s v="704-11-6354"/>
    <s v="A"/>
    <x v="0"/>
    <x v="0"/>
    <s v="Male"/>
    <x v="2"/>
    <n v="58.9"/>
    <n v="8"/>
    <n v="23.56"/>
    <n v="494.76"/>
    <x v="47"/>
    <x v="1"/>
    <n v="471.2"/>
    <n v="4.7619047620000003"/>
    <n v="23.56"/>
    <n v="8.9"/>
  </r>
  <r>
    <s v="110-48-7033"/>
    <s v="B"/>
    <x v="2"/>
    <x v="0"/>
    <s v="Male"/>
    <x v="5"/>
    <n v="32.619999999999997"/>
    <n v="4"/>
    <n v="6.524"/>
    <n v="137.00399999999999"/>
    <x v="71"/>
    <x v="1"/>
    <n v="130.47999999999999"/>
    <n v="4.7619047620000003"/>
    <n v="6.524"/>
    <n v="9"/>
  </r>
  <r>
    <s v="366-93-0948"/>
    <s v="A"/>
    <x v="0"/>
    <x v="0"/>
    <s v="Male"/>
    <x v="1"/>
    <n v="66.349999999999994"/>
    <n v="1"/>
    <n v="3.3174999999999999"/>
    <n v="69.667500000000004"/>
    <x v="82"/>
    <x v="2"/>
    <n v="66.349999999999994"/>
    <n v="4.7619047620000003"/>
    <n v="3.3174999999999999"/>
    <n v="9.6999999999999993"/>
  </r>
  <r>
    <s v="729-09-9681"/>
    <s v="A"/>
    <x v="0"/>
    <x v="0"/>
    <s v="Male"/>
    <x v="2"/>
    <n v="25.91"/>
    <n v="6"/>
    <n v="7.7729999999999997"/>
    <n v="163.233"/>
    <x v="63"/>
    <x v="0"/>
    <n v="155.46"/>
    <n v="4.7619047620000003"/>
    <n v="7.7729999999999997"/>
    <n v="8.6999999999999993"/>
  </r>
  <r>
    <s v="151-16-1484"/>
    <s v="A"/>
    <x v="0"/>
    <x v="0"/>
    <s v="Male"/>
    <x v="1"/>
    <n v="32.25"/>
    <n v="4"/>
    <n v="6.45"/>
    <n v="135.44999999999999"/>
    <x v="77"/>
    <x v="0"/>
    <n v="129"/>
    <n v="4.7619047620000003"/>
    <n v="6.45"/>
    <n v="6.5"/>
  </r>
  <r>
    <s v="380-94-4661"/>
    <s v="C"/>
    <x v="1"/>
    <x v="0"/>
    <s v="Male"/>
    <x v="1"/>
    <n v="65.94"/>
    <n v="4"/>
    <n v="13.188000000000001"/>
    <n v="276.94799999999998"/>
    <x v="13"/>
    <x v="2"/>
    <n v="263.76"/>
    <n v="4.7619047620000003"/>
    <n v="13.188000000000001"/>
    <n v="6.9"/>
  </r>
  <r>
    <s v="850-41-9669"/>
    <s v="A"/>
    <x v="0"/>
    <x v="1"/>
    <s v="Female"/>
    <x v="1"/>
    <n v="75.06"/>
    <n v="9"/>
    <n v="33.777000000000001"/>
    <n v="709.31700000000001"/>
    <x v="35"/>
    <x v="0"/>
    <n v="675.54"/>
    <n v="4.7619047620000003"/>
    <n v="33.777000000000001"/>
    <n v="6.2"/>
  </r>
  <r>
    <s v="821-07-3596"/>
    <s v="C"/>
    <x v="1"/>
    <x v="1"/>
    <s v="Female"/>
    <x v="5"/>
    <n v="16.45"/>
    <n v="4"/>
    <n v="3.29"/>
    <n v="69.09"/>
    <x v="37"/>
    <x v="0"/>
    <n v="65.8"/>
    <n v="4.7619047620000003"/>
    <n v="3.29"/>
    <n v="5.6"/>
  </r>
  <r>
    <s v="655-85-5130"/>
    <s v="B"/>
    <x v="2"/>
    <x v="0"/>
    <s v="Female"/>
    <x v="5"/>
    <n v="38.299999999999997"/>
    <n v="4"/>
    <n v="7.66"/>
    <n v="160.86000000000001"/>
    <x v="45"/>
    <x v="1"/>
    <n v="153.19999999999999"/>
    <n v="4.7619047620000003"/>
    <n v="7.66"/>
    <n v="5.7"/>
  </r>
  <r>
    <s v="447-15-7839"/>
    <s v="A"/>
    <x v="0"/>
    <x v="0"/>
    <s v="Female"/>
    <x v="3"/>
    <n v="22.24"/>
    <n v="10"/>
    <n v="11.12"/>
    <n v="233.52"/>
    <x v="57"/>
    <x v="1"/>
    <n v="222.4"/>
    <n v="4.7619047620000003"/>
    <n v="11.12"/>
    <n v="4.2"/>
  </r>
  <r>
    <s v="154-74-7179"/>
    <s v="B"/>
    <x v="2"/>
    <x v="1"/>
    <s v="Male"/>
    <x v="3"/>
    <n v="54.45"/>
    <n v="1"/>
    <n v="2.7225000000000001"/>
    <n v="57.172499999999999"/>
    <x v="84"/>
    <x v="0"/>
    <n v="54.45"/>
    <n v="4.7619047620000003"/>
    <n v="2.7225000000000001"/>
    <n v="7.9"/>
  </r>
  <r>
    <s v="253-12-6086"/>
    <s v="A"/>
    <x v="0"/>
    <x v="0"/>
    <s v="Female"/>
    <x v="3"/>
    <n v="98.4"/>
    <n v="7"/>
    <n v="34.44"/>
    <n v="723.24"/>
    <x v="41"/>
    <x v="2"/>
    <n v="688.8"/>
    <n v="4.7619047620000003"/>
    <n v="34.44"/>
    <n v="8.6999999999999993"/>
  </r>
  <r>
    <s v="808-65-0703"/>
    <s v="C"/>
    <x v="1"/>
    <x v="1"/>
    <s v="Male"/>
    <x v="2"/>
    <n v="35.47"/>
    <n v="4"/>
    <n v="7.0940000000000003"/>
    <n v="148.97399999999999"/>
    <x v="86"/>
    <x v="2"/>
    <n v="141.88"/>
    <n v="4.7619047620000003"/>
    <n v="7.0940000000000003"/>
    <n v="6.9"/>
  </r>
  <r>
    <s v="571-94-0759"/>
    <s v="B"/>
    <x v="2"/>
    <x v="0"/>
    <s v="Female"/>
    <x v="4"/>
    <n v="74.599999999999994"/>
    <n v="10"/>
    <n v="37.299999999999997"/>
    <n v="783.3"/>
    <x v="66"/>
    <x v="1"/>
    <n v="746"/>
    <n v="4.7619047620000003"/>
    <n v="37.299999999999997"/>
    <n v="9.5"/>
  </r>
  <r>
    <s v="144-51-6085"/>
    <s v="A"/>
    <x v="0"/>
    <x v="0"/>
    <s v="Male"/>
    <x v="2"/>
    <n v="70.739999999999995"/>
    <n v="4"/>
    <n v="14.148"/>
    <n v="297.108"/>
    <x v="0"/>
    <x v="2"/>
    <n v="282.95999999999998"/>
    <n v="4.7619047620000003"/>
    <n v="14.148"/>
    <n v="4.4000000000000004"/>
  </r>
  <r>
    <s v="731-14-2199"/>
    <s v="A"/>
    <x v="0"/>
    <x v="0"/>
    <s v="Female"/>
    <x v="2"/>
    <n v="35.54"/>
    <n v="10"/>
    <n v="17.77"/>
    <n v="373.17"/>
    <x v="72"/>
    <x v="0"/>
    <n v="355.4"/>
    <n v="4.7619047620000003"/>
    <n v="17.77"/>
    <n v="7"/>
  </r>
  <r>
    <s v="783-09-1637"/>
    <s v="B"/>
    <x v="2"/>
    <x v="1"/>
    <s v="Female"/>
    <x v="3"/>
    <n v="67.430000000000007"/>
    <n v="5"/>
    <n v="16.857500000000002"/>
    <n v="354.00749999999999"/>
    <x v="43"/>
    <x v="0"/>
    <n v="337.15"/>
    <n v="4.7619047620000003"/>
    <n v="16.857500000000002"/>
    <n v="6.3"/>
  </r>
  <r>
    <s v="687-15-1097"/>
    <s v="C"/>
    <x v="1"/>
    <x v="0"/>
    <s v="Female"/>
    <x v="0"/>
    <n v="21.12"/>
    <n v="2"/>
    <n v="2.1120000000000001"/>
    <n v="44.351999999999997"/>
    <x v="75"/>
    <x v="1"/>
    <n v="42.24"/>
    <n v="4.7619047620000003"/>
    <n v="2.1120000000000001"/>
    <n v="9.6999999999999993"/>
  </r>
  <r>
    <s v="126-54-1082"/>
    <s v="A"/>
    <x v="0"/>
    <x v="0"/>
    <s v="Female"/>
    <x v="2"/>
    <n v="21.54"/>
    <n v="9"/>
    <n v="9.6929999999999996"/>
    <n v="203.553"/>
    <x v="27"/>
    <x v="2"/>
    <n v="193.86"/>
    <n v="4.7619047620000003"/>
    <n v="9.6929999999999996"/>
    <n v="8.8000000000000007"/>
  </r>
  <r>
    <s v="633-91-1052"/>
    <s v="A"/>
    <x v="0"/>
    <x v="1"/>
    <s v="Female"/>
    <x v="2"/>
    <n v="12.03"/>
    <n v="2"/>
    <n v="1.2030000000000001"/>
    <n v="25.263000000000002"/>
    <x v="3"/>
    <x v="1"/>
    <n v="24.06"/>
    <n v="4.7619047620000003"/>
    <n v="1.2030000000000001"/>
    <n v="5.0999999999999996"/>
  </r>
  <r>
    <s v="477-24-6490"/>
    <s v="B"/>
    <x v="2"/>
    <x v="1"/>
    <s v="Female"/>
    <x v="0"/>
    <n v="99.71"/>
    <n v="6"/>
    <n v="29.913"/>
    <n v="628.173"/>
    <x v="84"/>
    <x v="0"/>
    <n v="598.26"/>
    <n v="4.7619047620000003"/>
    <n v="29.913"/>
    <n v="7.9"/>
  </r>
  <r>
    <s v="566-19-5475"/>
    <s v="B"/>
    <x v="2"/>
    <x v="1"/>
    <s v="Male"/>
    <x v="5"/>
    <n v="47.97"/>
    <n v="7"/>
    <n v="16.7895"/>
    <n v="352.5795"/>
    <x v="27"/>
    <x v="1"/>
    <n v="335.79"/>
    <n v="4.7619047620000003"/>
    <n v="16.7895"/>
    <n v="6.2"/>
  </r>
  <r>
    <s v="526-86-8552"/>
    <s v="C"/>
    <x v="1"/>
    <x v="0"/>
    <s v="Female"/>
    <x v="2"/>
    <n v="21.82"/>
    <n v="10"/>
    <n v="10.91"/>
    <n v="229.11"/>
    <x v="27"/>
    <x v="1"/>
    <n v="218.2"/>
    <n v="4.7619047620000003"/>
    <n v="10.91"/>
    <n v="7.1"/>
  </r>
  <r>
    <s v="376-56-3573"/>
    <s v="C"/>
    <x v="1"/>
    <x v="1"/>
    <s v="Female"/>
    <x v="5"/>
    <n v="95.42"/>
    <n v="4"/>
    <n v="19.084"/>
    <n v="400.76400000000001"/>
    <x v="30"/>
    <x v="0"/>
    <n v="381.68"/>
    <n v="4.7619047620000003"/>
    <n v="19.084"/>
    <n v="6.4"/>
  </r>
  <r>
    <s v="537-72-0426"/>
    <s v="C"/>
    <x v="1"/>
    <x v="0"/>
    <s v="Male"/>
    <x v="5"/>
    <n v="70.989999999999995"/>
    <n v="10"/>
    <n v="35.494999999999997"/>
    <n v="745.39499999999998"/>
    <x v="80"/>
    <x v="1"/>
    <n v="709.9"/>
    <n v="4.7619047620000003"/>
    <n v="35.494999999999997"/>
    <n v="5.7"/>
  </r>
  <r>
    <s v="828-61-5674"/>
    <s v="A"/>
    <x v="0"/>
    <x v="0"/>
    <s v="Male"/>
    <x v="3"/>
    <n v="44.02"/>
    <n v="10"/>
    <n v="22.01"/>
    <n v="462.21"/>
    <x v="80"/>
    <x v="2"/>
    <n v="440.2"/>
    <n v="4.7619047620000003"/>
    <n v="22.01"/>
    <n v="9.6"/>
  </r>
  <r>
    <s v="136-08-6195"/>
    <s v="A"/>
    <x v="0"/>
    <x v="1"/>
    <s v="Female"/>
    <x v="2"/>
    <n v="69.959999999999994"/>
    <n v="8"/>
    <n v="27.984000000000002"/>
    <n v="587.66399999999999"/>
    <x v="42"/>
    <x v="2"/>
    <n v="559.67999999999995"/>
    <n v="4.7619047620000003"/>
    <n v="27.984000000000002"/>
    <n v="6.4"/>
  </r>
  <r>
    <s v="523-38-0215"/>
    <s v="C"/>
    <x v="1"/>
    <x v="1"/>
    <s v="Male"/>
    <x v="2"/>
    <n v="37"/>
    <n v="1"/>
    <n v="1.85"/>
    <n v="38.85"/>
    <x v="43"/>
    <x v="2"/>
    <n v="37"/>
    <n v="4.7619047620000003"/>
    <n v="1.85"/>
    <n v="7.9"/>
  </r>
  <r>
    <s v="490-29-1201"/>
    <s v="A"/>
    <x v="0"/>
    <x v="1"/>
    <s v="Female"/>
    <x v="3"/>
    <n v="15.34"/>
    <n v="1"/>
    <n v="0.76700000000000002"/>
    <n v="16.106999999999999"/>
    <x v="47"/>
    <x v="1"/>
    <n v="15.34"/>
    <n v="4.7619047620000003"/>
    <n v="0.76700000000000002"/>
    <n v="6.5"/>
  </r>
  <r>
    <s v="667-92-0055"/>
    <s v="A"/>
    <x v="0"/>
    <x v="0"/>
    <s v="Male"/>
    <x v="0"/>
    <n v="99.83"/>
    <n v="6"/>
    <n v="29.949000000000002"/>
    <n v="628.92899999999997"/>
    <x v="31"/>
    <x v="0"/>
    <n v="598.98"/>
    <n v="4.7619047620000003"/>
    <n v="29.949000000000002"/>
    <n v="8.5"/>
  </r>
  <r>
    <s v="565-17-3836"/>
    <s v="A"/>
    <x v="0"/>
    <x v="0"/>
    <s v="Female"/>
    <x v="0"/>
    <n v="47.67"/>
    <n v="4"/>
    <n v="9.5340000000000007"/>
    <n v="200.214"/>
    <x v="41"/>
    <x v="1"/>
    <n v="190.68"/>
    <n v="4.7619047620000003"/>
    <n v="9.5340000000000007"/>
    <n v="9.1"/>
  </r>
  <r>
    <s v="498-41-1961"/>
    <s v="B"/>
    <x v="2"/>
    <x v="1"/>
    <s v="Male"/>
    <x v="0"/>
    <n v="66.680000000000007"/>
    <n v="5"/>
    <n v="16.670000000000002"/>
    <n v="350.07"/>
    <x v="9"/>
    <x v="1"/>
    <n v="333.4"/>
    <n v="4.7619047620000003"/>
    <n v="16.670000000000002"/>
    <n v="7.6"/>
  </r>
  <r>
    <s v="593-95-4461"/>
    <s v="C"/>
    <x v="1"/>
    <x v="0"/>
    <s v="Male"/>
    <x v="2"/>
    <n v="74.86"/>
    <n v="1"/>
    <n v="3.7429999999999999"/>
    <n v="78.602999999999994"/>
    <x v="62"/>
    <x v="1"/>
    <n v="74.86"/>
    <n v="4.7619047620000003"/>
    <n v="3.7429999999999999"/>
    <n v="6.9"/>
  </r>
  <r>
    <s v="226-71-3580"/>
    <s v="C"/>
    <x v="1"/>
    <x v="1"/>
    <s v="Female"/>
    <x v="3"/>
    <n v="23.75"/>
    <n v="9"/>
    <n v="10.6875"/>
    <n v="224.4375"/>
    <x v="82"/>
    <x v="1"/>
    <n v="213.75"/>
    <n v="4.7619047620000003"/>
    <n v="10.6875"/>
    <n v="9.5"/>
  </r>
  <r>
    <s v="283-79-9594"/>
    <s v="B"/>
    <x v="2"/>
    <x v="1"/>
    <s v="Female"/>
    <x v="4"/>
    <n v="48.51"/>
    <n v="7"/>
    <n v="16.9785"/>
    <n v="356.54849999999999"/>
    <x v="25"/>
    <x v="2"/>
    <n v="339.57"/>
    <n v="4.7619047620000003"/>
    <n v="16.9785"/>
    <n v="5.2"/>
  </r>
  <r>
    <s v="430-60-3493"/>
    <s v="A"/>
    <x v="0"/>
    <x v="0"/>
    <s v="Female"/>
    <x v="2"/>
    <n v="94.88"/>
    <n v="7"/>
    <n v="33.207999999999998"/>
    <n v="697.36800000000005"/>
    <x v="36"/>
    <x v="1"/>
    <n v="664.16"/>
    <n v="4.7619047620000003"/>
    <n v="33.207999999999998"/>
    <n v="4.2"/>
  </r>
  <r>
    <s v="139-20-0155"/>
    <s v="B"/>
    <x v="2"/>
    <x v="0"/>
    <s v="Male"/>
    <x v="1"/>
    <n v="40.299999999999997"/>
    <n v="10"/>
    <n v="20.149999999999999"/>
    <n v="423.15"/>
    <x v="46"/>
    <x v="2"/>
    <n v="403"/>
    <n v="4.7619047620000003"/>
    <n v="20.149999999999999"/>
    <n v="7"/>
  </r>
  <r>
    <s v="558-80-4082"/>
    <s v="C"/>
    <x v="1"/>
    <x v="1"/>
    <s v="Male"/>
    <x v="1"/>
    <n v="27.85"/>
    <n v="7"/>
    <n v="9.7475000000000005"/>
    <n v="204.69749999999999"/>
    <x v="86"/>
    <x v="0"/>
    <n v="194.95"/>
    <n v="4.7619047620000003"/>
    <n v="9.7475000000000005"/>
    <n v="6"/>
  </r>
  <r>
    <s v="278-97-7759"/>
    <s v="A"/>
    <x v="0"/>
    <x v="0"/>
    <s v="Female"/>
    <x v="1"/>
    <n v="62.48"/>
    <n v="1"/>
    <n v="3.1240000000000001"/>
    <n v="65.603999999999999"/>
    <x v="67"/>
    <x v="1"/>
    <n v="62.48"/>
    <n v="4.7619047620000003"/>
    <n v="3.1240000000000001"/>
    <n v="4.7"/>
  </r>
  <r>
    <s v="316-68-6352"/>
    <s v="A"/>
    <x v="0"/>
    <x v="0"/>
    <s v="Female"/>
    <x v="4"/>
    <n v="36.36"/>
    <n v="2"/>
    <n v="3.6360000000000001"/>
    <n v="76.355999999999995"/>
    <x v="18"/>
    <x v="1"/>
    <n v="72.72"/>
    <n v="4.7619047620000003"/>
    <n v="3.6360000000000001"/>
    <n v="7.1"/>
  </r>
  <r>
    <s v="585-03-5943"/>
    <s v="B"/>
    <x v="2"/>
    <x v="1"/>
    <s v="Male"/>
    <x v="0"/>
    <n v="18.11"/>
    <n v="10"/>
    <n v="9.0549999999999997"/>
    <n v="190.155"/>
    <x v="45"/>
    <x v="0"/>
    <n v="181.1"/>
    <n v="4.7619047620000003"/>
    <n v="9.0549999999999997"/>
    <n v="5.9"/>
  </r>
  <r>
    <s v="211-05-0490"/>
    <s v="C"/>
    <x v="1"/>
    <x v="0"/>
    <s v="Female"/>
    <x v="1"/>
    <n v="51.92"/>
    <n v="5"/>
    <n v="12.98"/>
    <n v="272.58"/>
    <x v="2"/>
    <x v="1"/>
    <n v="259.60000000000002"/>
    <n v="4.7619047620000003"/>
    <n v="12.98"/>
    <n v="7.5"/>
  </r>
  <r>
    <s v="727-75-6477"/>
    <s v="C"/>
    <x v="1"/>
    <x v="1"/>
    <s v="Male"/>
    <x v="1"/>
    <n v="28.84"/>
    <n v="4"/>
    <n v="5.7679999999999998"/>
    <n v="121.128"/>
    <x v="14"/>
    <x v="1"/>
    <n v="115.36"/>
    <n v="4.7619047620000003"/>
    <n v="5.7679999999999998"/>
    <n v="6.4"/>
  </r>
  <r>
    <s v="744-02-5987"/>
    <s v="A"/>
    <x v="0"/>
    <x v="0"/>
    <s v="Male"/>
    <x v="2"/>
    <n v="78.38"/>
    <n v="6"/>
    <n v="23.513999999999999"/>
    <n v="493.79399999999998"/>
    <x v="8"/>
    <x v="0"/>
    <n v="470.28"/>
    <n v="4.7619047620000003"/>
    <n v="23.513999999999999"/>
    <n v="5.8"/>
  </r>
  <r>
    <s v="307-83-9164"/>
    <s v="A"/>
    <x v="0"/>
    <x v="0"/>
    <s v="Male"/>
    <x v="2"/>
    <n v="60.01"/>
    <n v="4"/>
    <n v="12.002000000000001"/>
    <n v="252.042"/>
    <x v="25"/>
    <x v="1"/>
    <n v="240.04"/>
    <n v="4.7619047620000003"/>
    <n v="12.002000000000001"/>
    <n v="4.5"/>
  </r>
  <r>
    <s v="779-06-0012"/>
    <s v="C"/>
    <x v="1"/>
    <x v="0"/>
    <s v="Female"/>
    <x v="2"/>
    <n v="88.61"/>
    <n v="1"/>
    <n v="4.4305000000000003"/>
    <n v="93.040499999999994"/>
    <x v="64"/>
    <x v="1"/>
    <n v="88.61"/>
    <n v="4.7619047620000003"/>
    <n v="4.4305000000000003"/>
    <n v="7.7"/>
  </r>
  <r>
    <s v="446-47-6729"/>
    <s v="C"/>
    <x v="1"/>
    <x v="1"/>
    <s v="Male"/>
    <x v="5"/>
    <n v="99.82"/>
    <n v="2"/>
    <n v="9.9819999999999993"/>
    <n v="209.62200000000001"/>
    <x v="56"/>
    <x v="2"/>
    <n v="199.64"/>
    <n v="4.7619047620000003"/>
    <n v="9.9819999999999993"/>
    <n v="6.7"/>
  </r>
  <r>
    <s v="573-10-3877"/>
    <s v="B"/>
    <x v="2"/>
    <x v="0"/>
    <s v="Male"/>
    <x v="0"/>
    <n v="39.01"/>
    <n v="1"/>
    <n v="1.9504999999999999"/>
    <n v="40.960500000000003"/>
    <x v="41"/>
    <x v="2"/>
    <n v="39.01"/>
    <n v="4.7619047620000003"/>
    <n v="1.9504999999999999"/>
    <n v="4.7"/>
  </r>
  <r>
    <s v="735-06-4124"/>
    <s v="C"/>
    <x v="1"/>
    <x v="1"/>
    <s v="Male"/>
    <x v="4"/>
    <n v="48.61"/>
    <n v="1"/>
    <n v="2.4304999999999999"/>
    <n v="51.040500000000002"/>
    <x v="6"/>
    <x v="1"/>
    <n v="48.61"/>
    <n v="4.7619047620000003"/>
    <n v="2.4304999999999999"/>
    <n v="4.4000000000000004"/>
  </r>
  <r>
    <s v="439-54-7422"/>
    <s v="A"/>
    <x v="0"/>
    <x v="1"/>
    <s v="Female"/>
    <x v="1"/>
    <n v="51.19"/>
    <n v="4"/>
    <n v="10.238"/>
    <n v="214.99799999999999"/>
    <x v="79"/>
    <x v="2"/>
    <n v="204.76"/>
    <n v="4.7619047620000003"/>
    <n v="10.238"/>
    <n v="4.7"/>
  </r>
  <r>
    <s v="396-90-2219"/>
    <s v="B"/>
    <x v="2"/>
    <x v="1"/>
    <s v="Female"/>
    <x v="1"/>
    <n v="14.96"/>
    <n v="8"/>
    <n v="5.984"/>
    <n v="125.664"/>
    <x v="55"/>
    <x v="1"/>
    <n v="119.68"/>
    <n v="4.7619047620000003"/>
    <n v="5.984"/>
    <n v="8.6"/>
  </r>
  <r>
    <s v="411-77-0180"/>
    <s v="A"/>
    <x v="0"/>
    <x v="0"/>
    <s v="Male"/>
    <x v="1"/>
    <n v="72.2"/>
    <n v="7"/>
    <n v="25.27"/>
    <n v="530.66999999999996"/>
    <x v="58"/>
    <x v="0"/>
    <n v="505.4"/>
    <n v="4.7619047620000003"/>
    <n v="25.27"/>
    <n v="4.3"/>
  </r>
  <r>
    <s v="286-01-5402"/>
    <s v="A"/>
    <x v="0"/>
    <x v="1"/>
    <s v="Female"/>
    <x v="3"/>
    <n v="40.229999999999997"/>
    <n v="7"/>
    <n v="14.080500000000001"/>
    <n v="295.69049999999999"/>
    <x v="73"/>
    <x v="1"/>
    <n v="281.61"/>
    <n v="4.7619047620000003"/>
    <n v="14.080500000000001"/>
    <n v="9.6"/>
  </r>
  <r>
    <s v="803-17-8013"/>
    <s v="A"/>
    <x v="0"/>
    <x v="0"/>
    <s v="Female"/>
    <x v="2"/>
    <n v="88.79"/>
    <n v="8"/>
    <n v="35.515999999999998"/>
    <n v="745.83600000000001"/>
    <x v="21"/>
    <x v="1"/>
    <n v="710.32"/>
    <n v="4.7619047620000003"/>
    <n v="35.515999999999998"/>
    <n v="4.0999999999999996"/>
  </r>
  <r>
    <s v="512-98-1403"/>
    <s v="A"/>
    <x v="0"/>
    <x v="0"/>
    <s v="Female"/>
    <x v="1"/>
    <n v="26.48"/>
    <n v="3"/>
    <n v="3.972"/>
    <n v="83.412000000000006"/>
    <x v="76"/>
    <x v="0"/>
    <n v="79.44"/>
    <n v="4.7619047620000003"/>
    <n v="3.972"/>
    <n v="4.7"/>
  </r>
  <r>
    <s v="848-42-2560"/>
    <s v="A"/>
    <x v="0"/>
    <x v="1"/>
    <s v="Female"/>
    <x v="5"/>
    <n v="81.91"/>
    <n v="2"/>
    <n v="8.1910000000000007"/>
    <n v="172.011"/>
    <x v="19"/>
    <x v="1"/>
    <n v="163.82"/>
    <n v="4.7619047620000003"/>
    <n v="8.1910000000000007"/>
    <n v="7.8"/>
  </r>
  <r>
    <s v="532-59-7201"/>
    <s v="B"/>
    <x v="2"/>
    <x v="0"/>
    <s v="Male"/>
    <x v="3"/>
    <n v="79.930000000000007"/>
    <n v="6"/>
    <n v="23.978999999999999"/>
    <n v="503.55900000000003"/>
    <x v="82"/>
    <x v="1"/>
    <n v="479.58"/>
    <n v="4.7619047620000003"/>
    <n v="23.978999999999999"/>
    <n v="5.5"/>
  </r>
  <r>
    <s v="181-94-6432"/>
    <s v="C"/>
    <x v="1"/>
    <x v="0"/>
    <s v="Male"/>
    <x v="5"/>
    <n v="69.33"/>
    <n v="2"/>
    <n v="6.9329999999999998"/>
    <n v="145.59299999999999"/>
    <x v="63"/>
    <x v="0"/>
    <n v="138.66"/>
    <n v="4.7619047620000003"/>
    <n v="6.9329999999999998"/>
    <n v="9.6999999999999993"/>
  </r>
  <r>
    <s v="870-76-1733"/>
    <s v="A"/>
    <x v="0"/>
    <x v="0"/>
    <s v="Female"/>
    <x v="4"/>
    <n v="14.23"/>
    <n v="5"/>
    <n v="3.5575000000000001"/>
    <n v="74.707499999999996"/>
    <x v="60"/>
    <x v="2"/>
    <n v="71.150000000000006"/>
    <n v="4.7619047620000003"/>
    <n v="3.5575000000000001"/>
    <n v="4.4000000000000004"/>
  </r>
  <r>
    <s v="423-64-4619"/>
    <s v="A"/>
    <x v="0"/>
    <x v="0"/>
    <s v="Female"/>
    <x v="0"/>
    <n v="15.55"/>
    <n v="9"/>
    <n v="6.9974999999999996"/>
    <n v="146.94749999999999"/>
    <x v="37"/>
    <x v="1"/>
    <n v="139.94999999999999"/>
    <n v="4.7619047620000003"/>
    <n v="6.9974999999999996"/>
    <n v="5"/>
  </r>
  <r>
    <s v="227-07-4446"/>
    <s v="C"/>
    <x v="1"/>
    <x v="0"/>
    <s v="Female"/>
    <x v="1"/>
    <n v="78.13"/>
    <n v="10"/>
    <n v="39.064999999999998"/>
    <n v="820.36500000000001"/>
    <x v="34"/>
    <x v="1"/>
    <n v="781.3"/>
    <n v="4.7619047620000003"/>
    <n v="39.064999999999998"/>
    <n v="4.4000000000000004"/>
  </r>
  <r>
    <s v="174-36-3675"/>
    <s v="C"/>
    <x v="1"/>
    <x v="0"/>
    <s v="Male"/>
    <x v="4"/>
    <n v="99.37"/>
    <n v="2"/>
    <n v="9.9369999999999994"/>
    <n v="208.67699999999999"/>
    <x v="44"/>
    <x v="1"/>
    <n v="198.74"/>
    <n v="4.7619047620000003"/>
    <n v="9.9369999999999994"/>
    <n v="5.2"/>
  </r>
  <r>
    <s v="428-83-5800"/>
    <s v="C"/>
    <x v="1"/>
    <x v="0"/>
    <s v="Female"/>
    <x v="4"/>
    <n v="21.08"/>
    <n v="3"/>
    <n v="3.1619999999999999"/>
    <n v="66.402000000000001"/>
    <x v="57"/>
    <x v="1"/>
    <n v="63.24"/>
    <n v="4.7619047620000003"/>
    <n v="3.1619999999999999"/>
    <n v="7.3"/>
  </r>
  <r>
    <s v="603-07-0961"/>
    <s v="C"/>
    <x v="1"/>
    <x v="0"/>
    <s v="Male"/>
    <x v="1"/>
    <n v="74.790000000000006"/>
    <n v="5"/>
    <n v="18.697500000000002"/>
    <n v="392.64749999999998"/>
    <x v="8"/>
    <x v="1"/>
    <n v="373.95"/>
    <n v="4.7619047620000003"/>
    <n v="18.697500000000002"/>
    <n v="4.9000000000000004"/>
  </r>
  <r>
    <s v="704-20-4138"/>
    <s v="C"/>
    <x v="1"/>
    <x v="0"/>
    <s v="Female"/>
    <x v="0"/>
    <n v="29.67"/>
    <n v="7"/>
    <n v="10.384499999999999"/>
    <n v="218.0745"/>
    <x v="16"/>
    <x v="2"/>
    <n v="207.69"/>
    <n v="4.7619047620000003"/>
    <n v="10.384499999999999"/>
    <n v="8.1"/>
  </r>
  <r>
    <s v="787-15-1757"/>
    <s v="C"/>
    <x v="1"/>
    <x v="0"/>
    <s v="Male"/>
    <x v="0"/>
    <n v="44.07"/>
    <n v="4"/>
    <n v="8.8140000000000001"/>
    <n v="185.09399999999999"/>
    <x v="67"/>
    <x v="0"/>
    <n v="176.28"/>
    <n v="4.7619047620000003"/>
    <n v="8.8140000000000001"/>
    <n v="8.4"/>
  </r>
  <r>
    <s v="649-11-3678"/>
    <s v="C"/>
    <x v="1"/>
    <x v="1"/>
    <s v="Female"/>
    <x v="4"/>
    <n v="22.93"/>
    <n v="9"/>
    <n v="10.3185"/>
    <n v="216.6885"/>
    <x v="84"/>
    <x v="1"/>
    <n v="206.37"/>
    <n v="4.7619047620000003"/>
    <n v="10.3185"/>
    <n v="5.5"/>
  </r>
  <r>
    <s v="622-20-1945"/>
    <s v="C"/>
    <x v="1"/>
    <x v="1"/>
    <s v="Female"/>
    <x v="0"/>
    <n v="39.42"/>
    <n v="1"/>
    <n v="1.9710000000000001"/>
    <n v="41.390999999999998"/>
    <x v="68"/>
    <x v="1"/>
    <n v="39.42"/>
    <n v="4.7619047620000003"/>
    <n v="1.9710000000000001"/>
    <n v="8.4"/>
  </r>
  <r>
    <s v="372-94-8041"/>
    <s v="A"/>
    <x v="0"/>
    <x v="1"/>
    <s v="Male"/>
    <x v="0"/>
    <n v="15.26"/>
    <n v="6"/>
    <n v="4.5780000000000003"/>
    <n v="96.138000000000005"/>
    <x v="42"/>
    <x v="0"/>
    <n v="91.56"/>
    <n v="4.7619047620000003"/>
    <n v="4.5780000000000003"/>
    <n v="9.8000000000000007"/>
  </r>
  <r>
    <s v="563-91-7120"/>
    <s v="A"/>
    <x v="0"/>
    <x v="1"/>
    <s v="Female"/>
    <x v="5"/>
    <n v="61.77"/>
    <n v="5"/>
    <n v="15.442500000000001"/>
    <n v="324.29250000000002"/>
    <x v="1"/>
    <x v="1"/>
    <n v="308.85000000000002"/>
    <n v="4.7619047620000003"/>
    <n v="15.442500000000001"/>
    <n v="6.7"/>
  </r>
  <r>
    <s v="746-54-5508"/>
    <s v="A"/>
    <x v="0"/>
    <x v="1"/>
    <s v="Male"/>
    <x v="2"/>
    <n v="21.52"/>
    <n v="6"/>
    <n v="6.4560000000000004"/>
    <n v="135.57599999999999"/>
    <x v="29"/>
    <x v="2"/>
    <n v="129.12"/>
    <n v="4.7619047620000003"/>
    <n v="6.4560000000000004"/>
    <n v="9.4"/>
  </r>
  <r>
    <s v="276-54-0879"/>
    <s v="B"/>
    <x v="2"/>
    <x v="1"/>
    <s v="Male"/>
    <x v="3"/>
    <n v="97.74"/>
    <n v="4"/>
    <n v="19.547999999999998"/>
    <n v="410.50799999999998"/>
    <x v="41"/>
    <x v="0"/>
    <n v="390.96"/>
    <n v="4.7619047620000003"/>
    <n v="19.547999999999998"/>
    <n v="6.4"/>
  </r>
  <r>
    <s v="815-11-1168"/>
    <s v="A"/>
    <x v="0"/>
    <x v="0"/>
    <s v="Male"/>
    <x v="4"/>
    <n v="99.78"/>
    <n v="5"/>
    <n v="24.945"/>
    <n v="523.84500000000003"/>
    <x v="11"/>
    <x v="1"/>
    <n v="498.9"/>
    <n v="4.7619047620000003"/>
    <n v="24.945"/>
    <n v="5.4"/>
  </r>
  <r>
    <s v="719-76-3868"/>
    <s v="C"/>
    <x v="1"/>
    <x v="0"/>
    <s v="Male"/>
    <x v="4"/>
    <n v="94.26"/>
    <n v="4"/>
    <n v="18.852"/>
    <n v="395.892"/>
    <x v="41"/>
    <x v="1"/>
    <n v="377.04"/>
    <n v="4.7619047620000003"/>
    <n v="18.852"/>
    <n v="8.6"/>
  </r>
  <r>
    <s v="730-61-8757"/>
    <s v="B"/>
    <x v="2"/>
    <x v="0"/>
    <s v="Male"/>
    <x v="0"/>
    <n v="51.13"/>
    <n v="4"/>
    <n v="10.226000000000001"/>
    <n v="214.74600000000001"/>
    <x v="25"/>
    <x v="2"/>
    <n v="204.52"/>
    <n v="4.7619047620000003"/>
    <n v="10.226000000000001"/>
    <n v="4"/>
  </r>
  <r>
    <s v="340-66-0321"/>
    <s v="A"/>
    <x v="0"/>
    <x v="0"/>
    <s v="Male"/>
    <x v="1"/>
    <n v="36.36"/>
    <n v="4"/>
    <n v="7.2720000000000002"/>
    <n v="152.71199999999999"/>
    <x v="5"/>
    <x v="1"/>
    <n v="145.44"/>
    <n v="4.7619047620000003"/>
    <n v="7.2720000000000002"/>
    <n v="7.6"/>
  </r>
  <r>
    <s v="868-81-1752"/>
    <s v="B"/>
    <x v="2"/>
    <x v="1"/>
    <s v="Male"/>
    <x v="2"/>
    <n v="22.02"/>
    <n v="9"/>
    <n v="9.9090000000000007"/>
    <n v="208.089"/>
    <x v="13"/>
    <x v="1"/>
    <n v="198.18"/>
    <n v="4.7619047620000003"/>
    <n v="9.9090000000000007"/>
    <n v="6.8"/>
  </r>
  <r>
    <s v="634-97-8956"/>
    <s v="A"/>
    <x v="0"/>
    <x v="1"/>
    <s v="Male"/>
    <x v="4"/>
    <n v="32.9"/>
    <n v="3"/>
    <n v="4.9349999999999996"/>
    <n v="103.63500000000001"/>
    <x v="21"/>
    <x v="2"/>
    <n v="98.7"/>
    <n v="4.7619047620000003"/>
    <n v="4.9349999999999996"/>
    <n v="9.1"/>
  </r>
  <r>
    <s v="566-71-1091"/>
    <s v="A"/>
    <x v="0"/>
    <x v="1"/>
    <s v="Male"/>
    <x v="5"/>
    <n v="77.02"/>
    <n v="5"/>
    <n v="19.254999999999999"/>
    <n v="404.35500000000002"/>
    <x v="36"/>
    <x v="1"/>
    <n v="385.1"/>
    <n v="4.7619047620000003"/>
    <n v="19.254999999999999"/>
    <n v="5.5"/>
  </r>
  <r>
    <s v="442-48-3607"/>
    <s v="A"/>
    <x v="0"/>
    <x v="0"/>
    <s v="Male"/>
    <x v="4"/>
    <n v="23.48"/>
    <n v="2"/>
    <n v="2.3479999999999999"/>
    <n v="49.308"/>
    <x v="86"/>
    <x v="2"/>
    <n v="46.96"/>
    <n v="4.7619047620000003"/>
    <n v="2.3479999999999999"/>
    <n v="7.9"/>
  </r>
  <r>
    <s v="835-16-0096"/>
    <s v="C"/>
    <x v="1"/>
    <x v="0"/>
    <s v="Male"/>
    <x v="3"/>
    <n v="14.7"/>
    <n v="5"/>
    <n v="3.6749999999999998"/>
    <n v="77.174999999999997"/>
    <x v="62"/>
    <x v="0"/>
    <n v="73.5"/>
    <n v="4.7619047620000003"/>
    <n v="3.6749999999999998"/>
    <n v="8.5"/>
  </r>
  <r>
    <s v="527-09-6272"/>
    <s v="A"/>
    <x v="0"/>
    <x v="0"/>
    <s v="Female"/>
    <x v="1"/>
    <n v="28.45"/>
    <n v="5"/>
    <n v="7.1124999999999998"/>
    <n v="149.36250000000001"/>
    <x v="76"/>
    <x v="2"/>
    <n v="142.25"/>
    <n v="4.7619047620000003"/>
    <n v="7.1124999999999998"/>
    <n v="9.1"/>
  </r>
  <r>
    <s v="898-04-2717"/>
    <s v="A"/>
    <x v="0"/>
    <x v="1"/>
    <s v="Male"/>
    <x v="5"/>
    <n v="76.400000000000006"/>
    <n v="9"/>
    <n v="34.380000000000003"/>
    <n v="721.98"/>
    <x v="35"/>
    <x v="0"/>
    <n v="687.6"/>
    <n v="4.7619047620000003"/>
    <n v="34.380000000000003"/>
    <n v="7.5"/>
  </r>
  <r>
    <s v="692-27-8933"/>
    <s v="B"/>
    <x v="2"/>
    <x v="1"/>
    <s v="Female"/>
    <x v="3"/>
    <n v="57.95"/>
    <n v="6"/>
    <n v="17.385000000000002"/>
    <n v="365.08499999999998"/>
    <x v="7"/>
    <x v="1"/>
    <n v="347.7"/>
    <n v="4.7619047620000003"/>
    <n v="17.385000000000002"/>
    <n v="5.2"/>
  </r>
  <r>
    <s v="633-09-3463"/>
    <s v="C"/>
    <x v="1"/>
    <x v="1"/>
    <s v="Female"/>
    <x v="1"/>
    <n v="47.65"/>
    <n v="3"/>
    <n v="7.1475"/>
    <n v="150.0975"/>
    <x v="61"/>
    <x v="2"/>
    <n v="142.94999999999999"/>
    <n v="4.7619047620000003"/>
    <n v="7.1475"/>
    <n v="9.5"/>
  </r>
  <r>
    <s v="374-17-3652"/>
    <s v="B"/>
    <x v="2"/>
    <x v="0"/>
    <s v="Female"/>
    <x v="4"/>
    <n v="42.82"/>
    <n v="9"/>
    <n v="19.268999999999998"/>
    <n v="404.649"/>
    <x v="63"/>
    <x v="2"/>
    <n v="385.38"/>
    <n v="4.7619047620000003"/>
    <n v="19.268999999999998"/>
    <n v="8.9"/>
  </r>
  <r>
    <s v="378-07-7001"/>
    <s v="B"/>
    <x v="2"/>
    <x v="0"/>
    <s v="Male"/>
    <x v="1"/>
    <n v="48.09"/>
    <n v="3"/>
    <n v="7.2134999999999998"/>
    <n v="151.48349999999999"/>
    <x v="34"/>
    <x v="2"/>
    <n v="144.27000000000001"/>
    <n v="4.7619047620000003"/>
    <n v="7.2134999999999998"/>
    <n v="7.8"/>
  </r>
  <r>
    <s v="433-75-6987"/>
    <s v="B"/>
    <x v="2"/>
    <x v="0"/>
    <s v="Female"/>
    <x v="0"/>
    <n v="55.97"/>
    <n v="7"/>
    <n v="19.589500000000001"/>
    <n v="411.37950000000001"/>
    <x v="19"/>
    <x v="0"/>
    <n v="391.79"/>
    <n v="4.7619047620000003"/>
    <n v="19.589500000000001"/>
    <n v="8.9"/>
  </r>
  <r>
    <s v="873-95-4984"/>
    <s v="B"/>
    <x v="2"/>
    <x v="0"/>
    <s v="Female"/>
    <x v="0"/>
    <n v="76.900000000000006"/>
    <n v="7"/>
    <n v="26.914999999999999"/>
    <n v="565.21500000000003"/>
    <x v="42"/>
    <x v="1"/>
    <n v="538.29999999999995"/>
    <n v="4.7619047620000003"/>
    <n v="26.914999999999999"/>
    <n v="7.7"/>
  </r>
  <r>
    <s v="416-13-5917"/>
    <s v="C"/>
    <x v="1"/>
    <x v="1"/>
    <s v="Female"/>
    <x v="4"/>
    <n v="97.03"/>
    <n v="5"/>
    <n v="24.2575"/>
    <n v="509.40750000000003"/>
    <x v="74"/>
    <x v="0"/>
    <n v="485.15"/>
    <n v="4.7619047620000003"/>
    <n v="24.2575"/>
    <n v="9.3000000000000007"/>
  </r>
  <r>
    <s v="150-89-8043"/>
    <s v="A"/>
    <x v="0"/>
    <x v="1"/>
    <s v="Male"/>
    <x v="3"/>
    <n v="44.65"/>
    <n v="3"/>
    <n v="6.6974999999999998"/>
    <n v="140.64750000000001"/>
    <x v="44"/>
    <x v="1"/>
    <n v="133.94999999999999"/>
    <n v="4.7619047620000003"/>
    <n v="6.6974999999999998"/>
    <n v="6.2"/>
  </r>
  <r>
    <s v="135-84-8019"/>
    <s v="A"/>
    <x v="0"/>
    <x v="1"/>
    <s v="Female"/>
    <x v="5"/>
    <n v="77.930000000000007"/>
    <n v="9"/>
    <n v="35.0685"/>
    <n v="736.43849999999998"/>
    <x v="33"/>
    <x v="0"/>
    <n v="701.37"/>
    <n v="4.7619047620000003"/>
    <n v="35.0685"/>
    <n v="7.6"/>
  </r>
  <r>
    <s v="441-94-7118"/>
    <s v="A"/>
    <x v="0"/>
    <x v="0"/>
    <s v="Male"/>
    <x v="1"/>
    <n v="71.95"/>
    <n v="1"/>
    <n v="3.5975000000000001"/>
    <n v="75.547499999999999"/>
    <x v="87"/>
    <x v="1"/>
    <n v="71.95"/>
    <n v="4.7619047620000003"/>
    <n v="3.5975000000000001"/>
    <n v="7.3"/>
  </r>
  <r>
    <s v="725-96-3778"/>
    <s v="C"/>
    <x v="1"/>
    <x v="0"/>
    <s v="Female"/>
    <x v="2"/>
    <n v="89.25"/>
    <n v="8"/>
    <n v="35.700000000000003"/>
    <n v="749.7"/>
    <x v="40"/>
    <x v="1"/>
    <n v="714"/>
    <n v="4.7619047620000003"/>
    <n v="35.700000000000003"/>
    <n v="4.7"/>
  </r>
  <r>
    <s v="531-80-1784"/>
    <s v="A"/>
    <x v="0"/>
    <x v="1"/>
    <s v="Male"/>
    <x v="1"/>
    <n v="26.02"/>
    <n v="7"/>
    <n v="9.1069999999999993"/>
    <n v="191.24700000000001"/>
    <x v="61"/>
    <x v="1"/>
    <n v="182.14"/>
    <n v="4.7619047620000003"/>
    <n v="9.1069999999999993"/>
    <n v="5.0999999999999996"/>
  </r>
  <r>
    <s v="400-45-1220"/>
    <s v="B"/>
    <x v="2"/>
    <x v="1"/>
    <s v="Female"/>
    <x v="0"/>
    <n v="13.5"/>
    <n v="10"/>
    <n v="6.75"/>
    <n v="141.75"/>
    <x v="33"/>
    <x v="2"/>
    <n v="135"/>
    <n v="4.7619047620000003"/>
    <n v="6.75"/>
    <n v="4.8"/>
  </r>
  <r>
    <s v="860-79-0874"/>
    <s v="C"/>
    <x v="1"/>
    <x v="0"/>
    <s v="Female"/>
    <x v="5"/>
    <n v="99.3"/>
    <n v="10"/>
    <n v="49.65"/>
    <n v="1042.6500000000001"/>
    <x v="42"/>
    <x v="2"/>
    <n v="993"/>
    <n v="4.7619047620000003"/>
    <n v="49.65"/>
    <n v="6.6"/>
  </r>
  <r>
    <s v="834-61-8124"/>
    <s v="A"/>
    <x v="0"/>
    <x v="1"/>
    <s v="Male"/>
    <x v="1"/>
    <n v="51.69"/>
    <n v="7"/>
    <n v="18.0915"/>
    <n v="379.92149999999998"/>
    <x v="53"/>
    <x v="1"/>
    <n v="361.83"/>
    <n v="4.7619047620000003"/>
    <n v="18.0915"/>
    <n v="5.5"/>
  </r>
  <r>
    <s v="115-99-4379"/>
    <s v="B"/>
    <x v="2"/>
    <x v="0"/>
    <s v="Female"/>
    <x v="5"/>
    <n v="54.73"/>
    <n v="7"/>
    <n v="19.1555"/>
    <n v="402.26549999999997"/>
    <x v="86"/>
    <x v="2"/>
    <n v="383.11"/>
    <n v="4.7619047620000003"/>
    <n v="19.1555"/>
    <n v="8.5"/>
  </r>
  <r>
    <s v="565-67-6697"/>
    <s v="B"/>
    <x v="2"/>
    <x v="0"/>
    <s v="Male"/>
    <x v="2"/>
    <n v="27"/>
    <n v="9"/>
    <n v="12.15"/>
    <n v="255.15"/>
    <x v="22"/>
    <x v="1"/>
    <n v="243"/>
    <n v="4.7619047620000003"/>
    <n v="12.15"/>
    <n v="4.8"/>
  </r>
  <r>
    <s v="320-49-6392"/>
    <s v="C"/>
    <x v="1"/>
    <x v="1"/>
    <s v="Female"/>
    <x v="1"/>
    <n v="30.24"/>
    <n v="1"/>
    <n v="1.512"/>
    <n v="31.751999999999999"/>
    <x v="31"/>
    <x v="1"/>
    <n v="30.24"/>
    <n v="4.7619047620000003"/>
    <n v="1.512"/>
    <n v="8.4"/>
  </r>
  <r>
    <s v="889-04-9723"/>
    <s v="B"/>
    <x v="2"/>
    <x v="0"/>
    <s v="Female"/>
    <x v="4"/>
    <n v="89.14"/>
    <n v="4"/>
    <n v="17.827999999999999"/>
    <n v="374.38799999999998"/>
    <x v="27"/>
    <x v="2"/>
    <n v="356.56"/>
    <n v="4.7619047620000003"/>
    <n v="17.827999999999999"/>
    <n v="7.8"/>
  </r>
  <r>
    <s v="632-90-0281"/>
    <s v="C"/>
    <x v="1"/>
    <x v="1"/>
    <s v="Female"/>
    <x v="5"/>
    <n v="37.549999999999997"/>
    <n v="10"/>
    <n v="18.774999999999999"/>
    <n v="394.27499999999998"/>
    <x v="1"/>
    <x v="2"/>
    <n v="375.5"/>
    <n v="4.7619047620000003"/>
    <n v="18.774999999999999"/>
    <n v="9.3000000000000007"/>
  </r>
  <r>
    <s v="554-42-2417"/>
    <s v="C"/>
    <x v="1"/>
    <x v="1"/>
    <s v="Female"/>
    <x v="3"/>
    <n v="95.44"/>
    <n v="10"/>
    <n v="47.72"/>
    <n v="1002.12"/>
    <x v="51"/>
    <x v="1"/>
    <n v="954.4"/>
    <n v="4.7619047620000003"/>
    <n v="47.72"/>
    <n v="5.2"/>
  </r>
  <r>
    <s v="453-63-6187"/>
    <s v="B"/>
    <x v="2"/>
    <x v="1"/>
    <s v="Male"/>
    <x v="1"/>
    <n v="27.5"/>
    <n v="3"/>
    <n v="4.125"/>
    <n v="86.625"/>
    <x v="59"/>
    <x v="0"/>
    <n v="82.5"/>
    <n v="4.7619047620000003"/>
    <n v="4.125"/>
    <n v="6.5"/>
  </r>
  <r>
    <s v="578-80-7669"/>
    <s v="B"/>
    <x v="2"/>
    <x v="1"/>
    <s v="Male"/>
    <x v="3"/>
    <n v="74.97"/>
    <n v="1"/>
    <n v="3.7484999999999999"/>
    <n v="78.718500000000006"/>
    <x v="32"/>
    <x v="1"/>
    <n v="74.97"/>
    <n v="4.7619047620000003"/>
    <n v="3.7484999999999999"/>
    <n v="5.6"/>
  </r>
  <r>
    <s v="612-36-5536"/>
    <s v="A"/>
    <x v="0"/>
    <x v="0"/>
    <s v="Male"/>
    <x v="4"/>
    <n v="80.959999999999994"/>
    <n v="8"/>
    <n v="32.384"/>
    <n v="680.06399999999996"/>
    <x v="21"/>
    <x v="2"/>
    <n v="647.67999999999995"/>
    <n v="4.7619047620000003"/>
    <n v="32.384"/>
    <n v="7.4"/>
  </r>
  <r>
    <s v="605-72-4132"/>
    <s v="C"/>
    <x v="1"/>
    <x v="1"/>
    <s v="Female"/>
    <x v="4"/>
    <n v="94.47"/>
    <n v="8"/>
    <n v="37.787999999999997"/>
    <n v="793.548"/>
    <x v="33"/>
    <x v="1"/>
    <n v="755.76"/>
    <n v="4.7619047620000003"/>
    <n v="37.787999999999997"/>
    <n v="9.1"/>
  </r>
  <r>
    <s v="471-41-2823"/>
    <s v="C"/>
    <x v="1"/>
    <x v="1"/>
    <s v="Male"/>
    <x v="4"/>
    <n v="99.79"/>
    <n v="2"/>
    <n v="9.9789999999999992"/>
    <n v="209.559"/>
    <x v="37"/>
    <x v="0"/>
    <n v="199.58"/>
    <n v="4.7619047620000003"/>
    <n v="9.9789999999999992"/>
    <n v="8"/>
  </r>
  <r>
    <s v="462-67-9126"/>
    <s v="A"/>
    <x v="0"/>
    <x v="1"/>
    <s v="Male"/>
    <x v="2"/>
    <n v="73.22"/>
    <n v="6"/>
    <n v="21.966000000000001"/>
    <n v="461.286"/>
    <x v="18"/>
    <x v="1"/>
    <n v="439.32"/>
    <n v="4.7619047620000003"/>
    <n v="21.966000000000001"/>
    <n v="7.2"/>
  </r>
  <r>
    <s v="272-27-9238"/>
    <s v="C"/>
    <x v="1"/>
    <x v="1"/>
    <s v="Female"/>
    <x v="4"/>
    <n v="41.24"/>
    <n v="4"/>
    <n v="8.2479999999999993"/>
    <n v="173.208"/>
    <x v="88"/>
    <x v="1"/>
    <n v="164.96"/>
    <n v="4.7619047620000003"/>
    <n v="8.2479999999999993"/>
    <n v="7.1"/>
  </r>
  <r>
    <s v="834-25-9262"/>
    <s v="C"/>
    <x v="1"/>
    <x v="1"/>
    <s v="Female"/>
    <x v="5"/>
    <n v="81.680000000000007"/>
    <n v="4"/>
    <n v="16.335999999999999"/>
    <n v="343.05599999999998"/>
    <x v="47"/>
    <x v="1"/>
    <n v="326.72000000000003"/>
    <n v="4.7619047620000003"/>
    <n v="16.335999999999999"/>
    <n v="9.1"/>
  </r>
  <r>
    <s v="122-61-9553"/>
    <s v="C"/>
    <x v="1"/>
    <x v="1"/>
    <s v="Female"/>
    <x v="1"/>
    <n v="51.32"/>
    <n v="9"/>
    <n v="23.094000000000001"/>
    <n v="484.97399999999999"/>
    <x v="86"/>
    <x v="1"/>
    <n v="461.88"/>
    <n v="4.7619047620000003"/>
    <n v="23.094000000000001"/>
    <n v="5.6"/>
  </r>
  <r>
    <s v="468-88-0009"/>
    <s v="A"/>
    <x v="0"/>
    <x v="0"/>
    <s v="Male"/>
    <x v="2"/>
    <n v="65.94"/>
    <n v="4"/>
    <n v="13.188000000000001"/>
    <n v="276.94799999999998"/>
    <x v="62"/>
    <x v="1"/>
    <n v="263.76"/>
    <n v="4.7619047620000003"/>
    <n v="13.188000000000001"/>
    <n v="6"/>
  </r>
  <r>
    <s v="613-59-9758"/>
    <s v="C"/>
    <x v="1"/>
    <x v="1"/>
    <s v="Female"/>
    <x v="3"/>
    <n v="14.36"/>
    <n v="10"/>
    <n v="7.18"/>
    <n v="150.78"/>
    <x v="3"/>
    <x v="1"/>
    <n v="143.6"/>
    <n v="4.7619047620000003"/>
    <n v="7.18"/>
    <n v="5.4"/>
  </r>
  <r>
    <s v="254-31-0042"/>
    <s v="A"/>
    <x v="0"/>
    <x v="0"/>
    <s v="Male"/>
    <x v="1"/>
    <n v="21.5"/>
    <n v="9"/>
    <n v="9.6750000000000007"/>
    <n v="203.17500000000001"/>
    <x v="43"/>
    <x v="2"/>
    <n v="193.5"/>
    <n v="4.7619047620000003"/>
    <n v="9.6750000000000007"/>
    <n v="7.8"/>
  </r>
  <r>
    <s v="201-86-2184"/>
    <s v="B"/>
    <x v="2"/>
    <x v="0"/>
    <s v="Female"/>
    <x v="1"/>
    <n v="26.26"/>
    <n v="7"/>
    <n v="9.1910000000000007"/>
    <n v="193.011"/>
    <x v="30"/>
    <x v="1"/>
    <n v="183.82"/>
    <n v="4.7619047620000003"/>
    <n v="9.1910000000000007"/>
    <n v="9.9"/>
  </r>
  <r>
    <s v="261-12-8671"/>
    <s v="B"/>
    <x v="2"/>
    <x v="1"/>
    <s v="Female"/>
    <x v="5"/>
    <n v="60.96"/>
    <n v="2"/>
    <n v="6.0960000000000001"/>
    <n v="128.01599999999999"/>
    <x v="25"/>
    <x v="2"/>
    <n v="121.92"/>
    <n v="4.7619047620000003"/>
    <n v="6.0960000000000001"/>
    <n v="4.9000000000000004"/>
  </r>
  <r>
    <s v="730-70-9830"/>
    <s v="C"/>
    <x v="1"/>
    <x v="1"/>
    <s v="Female"/>
    <x v="2"/>
    <n v="70.11"/>
    <n v="6"/>
    <n v="21.033000000000001"/>
    <n v="441.69299999999998"/>
    <x v="86"/>
    <x v="0"/>
    <n v="420.66"/>
    <n v="4.7619047620000003"/>
    <n v="21.033000000000001"/>
    <n v="5.2"/>
  </r>
  <r>
    <s v="382-25-8917"/>
    <s v="C"/>
    <x v="1"/>
    <x v="1"/>
    <s v="Male"/>
    <x v="5"/>
    <n v="42.08"/>
    <n v="6"/>
    <n v="12.624000000000001"/>
    <n v="265.10399999999998"/>
    <x v="71"/>
    <x v="1"/>
    <n v="252.48"/>
    <n v="4.7619047620000003"/>
    <n v="12.624000000000001"/>
    <n v="8.9"/>
  </r>
  <r>
    <s v="422-29-8786"/>
    <s v="A"/>
    <x v="0"/>
    <x v="1"/>
    <s v="Female"/>
    <x v="2"/>
    <n v="67.09"/>
    <n v="5"/>
    <n v="16.772500000000001"/>
    <n v="352.22250000000003"/>
    <x v="75"/>
    <x v="2"/>
    <n v="335.45"/>
    <n v="4.7619047620000003"/>
    <n v="16.772500000000001"/>
    <n v="9.1"/>
  </r>
  <r>
    <s v="667-23-5919"/>
    <s v="A"/>
    <x v="0"/>
    <x v="0"/>
    <s v="Female"/>
    <x v="5"/>
    <n v="96.7"/>
    <n v="5"/>
    <n v="24.175000000000001"/>
    <n v="507.67500000000001"/>
    <x v="78"/>
    <x v="0"/>
    <n v="483.5"/>
    <n v="4.7619047620000003"/>
    <n v="24.175000000000001"/>
    <n v="7"/>
  </r>
  <r>
    <s v="843-01-4703"/>
    <s v="B"/>
    <x v="2"/>
    <x v="0"/>
    <s v="Female"/>
    <x v="2"/>
    <n v="35.380000000000003"/>
    <n v="9"/>
    <n v="15.920999999999999"/>
    <n v="334.34100000000001"/>
    <x v="0"/>
    <x v="2"/>
    <n v="318.42"/>
    <n v="4.7619047620000003"/>
    <n v="15.920999999999999"/>
    <n v="9.6"/>
  </r>
  <r>
    <s v="743-88-1662"/>
    <s v="C"/>
    <x v="1"/>
    <x v="1"/>
    <s v="Male"/>
    <x v="3"/>
    <n v="95.49"/>
    <n v="7"/>
    <n v="33.421500000000002"/>
    <n v="701.85149999999999"/>
    <x v="70"/>
    <x v="0"/>
    <n v="668.43"/>
    <n v="4.7619047620000003"/>
    <n v="33.421500000000002"/>
    <n v="8.6999999999999993"/>
  </r>
  <r>
    <s v="595-86-2894"/>
    <s v="C"/>
    <x v="1"/>
    <x v="0"/>
    <s v="Male"/>
    <x v="5"/>
    <n v="96.98"/>
    <n v="4"/>
    <n v="19.396000000000001"/>
    <n v="407.31599999999997"/>
    <x v="10"/>
    <x v="0"/>
    <n v="387.92"/>
    <n v="4.7619047620000003"/>
    <n v="19.396000000000001"/>
    <n v="9.4"/>
  </r>
  <r>
    <s v="182-69-8360"/>
    <s v="B"/>
    <x v="2"/>
    <x v="1"/>
    <s v="Female"/>
    <x v="1"/>
    <n v="23.65"/>
    <n v="4"/>
    <n v="4.7300000000000004"/>
    <n v="99.33"/>
    <x v="74"/>
    <x v="2"/>
    <n v="94.6"/>
    <n v="4.7619047620000003"/>
    <n v="4.7300000000000004"/>
    <n v="4"/>
  </r>
  <r>
    <s v="289-15-7034"/>
    <s v="A"/>
    <x v="0"/>
    <x v="0"/>
    <s v="Male"/>
    <x v="3"/>
    <n v="82.33"/>
    <n v="4"/>
    <n v="16.466000000000001"/>
    <n v="345.786"/>
    <x v="83"/>
    <x v="2"/>
    <n v="329.32"/>
    <n v="4.7619047620000003"/>
    <n v="16.466000000000001"/>
    <n v="7.5"/>
  </r>
  <r>
    <s v="462-78-5240"/>
    <s v="C"/>
    <x v="1"/>
    <x v="1"/>
    <s v="Female"/>
    <x v="1"/>
    <n v="26.61"/>
    <n v="2"/>
    <n v="2.661"/>
    <n v="55.881"/>
    <x v="35"/>
    <x v="1"/>
    <n v="53.22"/>
    <n v="4.7619047620000003"/>
    <n v="2.661"/>
    <n v="4.2"/>
  </r>
  <r>
    <s v="868-52-7573"/>
    <s v="B"/>
    <x v="2"/>
    <x v="1"/>
    <s v="Female"/>
    <x v="4"/>
    <n v="99.69"/>
    <n v="5"/>
    <n v="24.922499999999999"/>
    <n v="523.37249999999995"/>
    <x v="78"/>
    <x v="1"/>
    <n v="498.45"/>
    <n v="4.7619047620000003"/>
    <n v="24.922499999999999"/>
    <n v="9.9"/>
  </r>
  <r>
    <s v="153-58-4872"/>
    <s v="C"/>
    <x v="1"/>
    <x v="0"/>
    <s v="Female"/>
    <x v="4"/>
    <n v="74.89"/>
    <n v="4"/>
    <n v="14.978"/>
    <n v="314.53800000000001"/>
    <x v="59"/>
    <x v="0"/>
    <n v="299.56"/>
    <n v="4.7619047620000003"/>
    <n v="14.978"/>
    <n v="4.2"/>
  </r>
  <r>
    <s v="662-72-2873"/>
    <s v="A"/>
    <x v="0"/>
    <x v="1"/>
    <s v="Female"/>
    <x v="4"/>
    <n v="40.94"/>
    <n v="5"/>
    <n v="10.234999999999999"/>
    <n v="214.935"/>
    <x v="47"/>
    <x v="0"/>
    <n v="204.7"/>
    <n v="4.7619047620000003"/>
    <n v="10.234999999999999"/>
    <n v="9.9"/>
  </r>
  <r>
    <s v="525-88-7307"/>
    <s v="B"/>
    <x v="2"/>
    <x v="0"/>
    <s v="Male"/>
    <x v="3"/>
    <n v="75.819999999999993"/>
    <n v="1"/>
    <n v="3.7909999999999999"/>
    <n v="79.611000000000004"/>
    <x v="82"/>
    <x v="1"/>
    <n v="75.819999999999993"/>
    <n v="4.7619047620000003"/>
    <n v="3.7909999999999999"/>
    <n v="5.8"/>
  </r>
  <r>
    <s v="689-16-9784"/>
    <s v="C"/>
    <x v="1"/>
    <x v="1"/>
    <s v="Male"/>
    <x v="4"/>
    <n v="46.77"/>
    <n v="6"/>
    <n v="14.031000000000001"/>
    <n v="294.65100000000001"/>
    <x v="16"/>
    <x v="1"/>
    <n v="280.62"/>
    <n v="4.7619047620000003"/>
    <n v="14.031000000000001"/>
    <n v="6"/>
  </r>
  <r>
    <s v="725-56-0833"/>
    <s v="A"/>
    <x v="0"/>
    <x v="1"/>
    <s v="Female"/>
    <x v="0"/>
    <n v="32.32"/>
    <n v="10"/>
    <n v="16.16"/>
    <n v="339.36"/>
    <x v="9"/>
    <x v="2"/>
    <n v="323.2"/>
    <n v="4.7619047620000003"/>
    <n v="16.16"/>
    <n v="10"/>
  </r>
  <r>
    <s v="394-41-0748"/>
    <s v="C"/>
    <x v="1"/>
    <x v="0"/>
    <s v="Female"/>
    <x v="5"/>
    <n v="54.07"/>
    <n v="9"/>
    <n v="24.331499999999998"/>
    <n v="510.9615"/>
    <x v="3"/>
    <x v="0"/>
    <n v="486.63"/>
    <n v="4.7619047620000003"/>
    <n v="24.331499999999998"/>
    <n v="9.5"/>
  </r>
  <r>
    <s v="596-42-3999"/>
    <s v="B"/>
    <x v="2"/>
    <x v="1"/>
    <s v="Male"/>
    <x v="4"/>
    <n v="18.22"/>
    <n v="7"/>
    <n v="6.3769999999999998"/>
    <n v="133.917"/>
    <x v="24"/>
    <x v="2"/>
    <n v="127.54"/>
    <n v="4.7619047620000003"/>
    <n v="6.3769999999999998"/>
    <n v="6.6"/>
  </r>
  <r>
    <s v="541-89-9860"/>
    <s v="C"/>
    <x v="1"/>
    <x v="0"/>
    <s v="Female"/>
    <x v="5"/>
    <n v="80.48"/>
    <n v="3"/>
    <n v="12.071999999999999"/>
    <n v="253.512"/>
    <x v="42"/>
    <x v="1"/>
    <n v="241.44"/>
    <n v="4.7619047620000003"/>
    <n v="12.071999999999999"/>
    <n v="8.1"/>
  </r>
  <r>
    <s v="173-82-9529"/>
    <s v="B"/>
    <x v="2"/>
    <x v="1"/>
    <s v="Female"/>
    <x v="5"/>
    <n v="37.950000000000003"/>
    <n v="10"/>
    <n v="18.975000000000001"/>
    <n v="398.47500000000002"/>
    <x v="53"/>
    <x v="1"/>
    <n v="379.5"/>
    <n v="4.7619047620000003"/>
    <n v="18.975000000000001"/>
    <n v="9.6999999999999993"/>
  </r>
  <r>
    <s v="563-36-9814"/>
    <s v="A"/>
    <x v="0"/>
    <x v="0"/>
    <s v="Male"/>
    <x v="1"/>
    <n v="76.819999999999993"/>
    <n v="1"/>
    <n v="3.8410000000000002"/>
    <n v="80.661000000000001"/>
    <x v="77"/>
    <x v="0"/>
    <n v="76.819999999999993"/>
    <n v="4.7619047620000003"/>
    <n v="3.8410000000000002"/>
    <n v="7.2"/>
  </r>
  <r>
    <s v="308-47-4913"/>
    <s v="A"/>
    <x v="0"/>
    <x v="0"/>
    <s v="Female"/>
    <x v="3"/>
    <n v="52.26"/>
    <n v="10"/>
    <n v="26.13"/>
    <n v="548.73"/>
    <x v="11"/>
    <x v="2"/>
    <n v="522.6"/>
    <n v="4.7619047620000003"/>
    <n v="26.13"/>
    <n v="6.2"/>
  </r>
  <r>
    <s v="885-17-6250"/>
    <s v="A"/>
    <x v="0"/>
    <x v="1"/>
    <s v="Female"/>
    <x v="0"/>
    <n v="79.739999999999995"/>
    <n v="1"/>
    <n v="3.9870000000000001"/>
    <n v="83.727000000000004"/>
    <x v="43"/>
    <x v="0"/>
    <n v="79.739999999999995"/>
    <n v="4.7619047620000003"/>
    <n v="3.9870000000000001"/>
    <n v="7.3"/>
  </r>
  <r>
    <s v="726-27-2396"/>
    <s v="A"/>
    <x v="0"/>
    <x v="1"/>
    <s v="Female"/>
    <x v="0"/>
    <n v="77.5"/>
    <n v="5"/>
    <n v="19.375"/>
    <n v="406.875"/>
    <x v="46"/>
    <x v="0"/>
    <n v="387.5"/>
    <n v="4.7619047620000003"/>
    <n v="19.375"/>
    <n v="4.3"/>
  </r>
  <r>
    <s v="316-01-3952"/>
    <s v="A"/>
    <x v="0"/>
    <x v="1"/>
    <s v="Female"/>
    <x v="4"/>
    <n v="54.27"/>
    <n v="5"/>
    <n v="13.567500000000001"/>
    <n v="284.91750000000002"/>
    <x v="45"/>
    <x v="0"/>
    <n v="271.35000000000002"/>
    <n v="4.7619047620000003"/>
    <n v="13.567500000000001"/>
    <n v="4.5999999999999996"/>
  </r>
  <r>
    <s v="760-54-1821"/>
    <s v="B"/>
    <x v="2"/>
    <x v="1"/>
    <s v="Male"/>
    <x v="2"/>
    <n v="13.59"/>
    <n v="9"/>
    <n v="6.1154999999999999"/>
    <n v="128.4255"/>
    <x v="20"/>
    <x v="1"/>
    <n v="122.31"/>
    <n v="4.7619047620000003"/>
    <n v="6.1154999999999999"/>
    <n v="5.8"/>
  </r>
  <r>
    <s v="793-10-3222"/>
    <s v="B"/>
    <x v="2"/>
    <x v="0"/>
    <s v="Female"/>
    <x v="0"/>
    <n v="41.06"/>
    <n v="6"/>
    <n v="12.318"/>
    <n v="258.678"/>
    <x v="19"/>
    <x v="2"/>
    <n v="246.36"/>
    <n v="4.7619047620000003"/>
    <n v="12.318"/>
    <n v="8.3000000000000007"/>
  </r>
  <r>
    <s v="346-12-3257"/>
    <s v="B"/>
    <x v="2"/>
    <x v="0"/>
    <s v="Male"/>
    <x v="1"/>
    <n v="19.239999999999998"/>
    <n v="9"/>
    <n v="8.6579999999999995"/>
    <n v="181.81800000000001"/>
    <x v="31"/>
    <x v="1"/>
    <n v="173.16"/>
    <n v="4.7619047620000003"/>
    <n v="8.6579999999999995"/>
    <n v="8"/>
  </r>
  <r>
    <s v="110-05-6330"/>
    <s v="C"/>
    <x v="1"/>
    <x v="1"/>
    <s v="Female"/>
    <x v="4"/>
    <n v="39.43"/>
    <n v="6"/>
    <n v="11.829000000000001"/>
    <n v="248.40899999999999"/>
    <x v="5"/>
    <x v="2"/>
    <n v="236.58"/>
    <n v="4.7619047620000003"/>
    <n v="11.829000000000001"/>
    <n v="9.4"/>
  </r>
  <r>
    <s v="651-61-0874"/>
    <s v="C"/>
    <x v="1"/>
    <x v="1"/>
    <s v="Male"/>
    <x v="2"/>
    <n v="46.22"/>
    <n v="4"/>
    <n v="9.2439999999999998"/>
    <n v="194.124"/>
    <x v="41"/>
    <x v="2"/>
    <n v="184.88"/>
    <n v="4.7619047620000003"/>
    <n v="9.2439999999999998"/>
    <n v="6.2"/>
  </r>
  <r>
    <s v="236-86-3015"/>
    <s v="C"/>
    <x v="1"/>
    <x v="0"/>
    <s v="Male"/>
    <x v="2"/>
    <n v="13.98"/>
    <n v="1"/>
    <n v="0.69899999999999995"/>
    <n v="14.679"/>
    <x v="87"/>
    <x v="0"/>
    <n v="13.98"/>
    <n v="4.7619047620000003"/>
    <n v="0.69899999999999995"/>
    <n v="9.8000000000000007"/>
  </r>
  <r>
    <s v="831-64-0259"/>
    <s v="B"/>
    <x v="2"/>
    <x v="1"/>
    <s v="Female"/>
    <x v="5"/>
    <n v="39.75"/>
    <n v="5"/>
    <n v="9.9375"/>
    <n v="208.6875"/>
    <x v="70"/>
    <x v="0"/>
    <n v="198.75"/>
    <n v="4.7619047620000003"/>
    <n v="9.9375"/>
    <n v="9.6"/>
  </r>
  <r>
    <s v="587-03-7455"/>
    <s v="C"/>
    <x v="1"/>
    <x v="0"/>
    <s v="Female"/>
    <x v="5"/>
    <n v="97.79"/>
    <n v="7"/>
    <n v="34.226500000000001"/>
    <n v="718.75649999999996"/>
    <x v="69"/>
    <x v="0"/>
    <n v="684.53"/>
    <n v="4.7619047620000003"/>
    <n v="34.226500000000001"/>
    <n v="4.9000000000000004"/>
  </r>
  <r>
    <s v="882-40-4577"/>
    <s v="A"/>
    <x v="0"/>
    <x v="0"/>
    <s v="Male"/>
    <x v="3"/>
    <n v="67.260000000000005"/>
    <n v="4"/>
    <n v="13.452"/>
    <n v="282.49200000000002"/>
    <x v="64"/>
    <x v="2"/>
    <n v="269.04000000000002"/>
    <n v="4.7619047620000003"/>
    <n v="13.452"/>
    <n v="8"/>
  </r>
  <r>
    <s v="732-67-5346"/>
    <s v="A"/>
    <x v="0"/>
    <x v="1"/>
    <s v="Male"/>
    <x v="4"/>
    <n v="13.79"/>
    <n v="5"/>
    <n v="3.4474999999999998"/>
    <n v="72.397499999999994"/>
    <x v="83"/>
    <x v="2"/>
    <n v="68.95"/>
    <n v="4.7619047620000003"/>
    <n v="3.4474999999999998"/>
    <n v="7.8"/>
  </r>
  <r>
    <s v="725-32-9708"/>
    <s v="B"/>
    <x v="2"/>
    <x v="0"/>
    <s v="Female"/>
    <x v="5"/>
    <n v="68.709999999999994"/>
    <n v="4"/>
    <n v="13.742000000000001"/>
    <n v="288.58199999999999"/>
    <x v="72"/>
    <x v="1"/>
    <n v="274.83999999999997"/>
    <n v="4.7619047620000003"/>
    <n v="13.742000000000001"/>
    <n v="4.0999999999999996"/>
  </r>
  <r>
    <s v="256-08-8343"/>
    <s v="A"/>
    <x v="0"/>
    <x v="1"/>
    <s v="Female"/>
    <x v="2"/>
    <n v="56.53"/>
    <n v="4"/>
    <n v="11.305999999999999"/>
    <n v="237.42599999999999"/>
    <x v="31"/>
    <x v="0"/>
    <n v="226.12"/>
    <n v="4.7619047620000003"/>
    <n v="11.305999999999999"/>
    <n v="5.5"/>
  </r>
  <r>
    <s v="372-26-1506"/>
    <s v="C"/>
    <x v="1"/>
    <x v="1"/>
    <s v="Female"/>
    <x v="5"/>
    <n v="23.82"/>
    <n v="5"/>
    <n v="5.9550000000000001"/>
    <n v="125.05500000000001"/>
    <x v="26"/>
    <x v="0"/>
    <n v="119.1"/>
    <n v="4.7619047620000003"/>
    <n v="5.9550000000000001"/>
    <n v="5.4"/>
  </r>
  <r>
    <s v="244-08-0162"/>
    <s v="B"/>
    <x v="2"/>
    <x v="1"/>
    <s v="Female"/>
    <x v="0"/>
    <n v="34.21"/>
    <n v="10"/>
    <n v="17.105"/>
    <n v="359.20499999999998"/>
    <x v="56"/>
    <x v="1"/>
    <n v="342.1"/>
    <n v="4.7619047620000003"/>
    <n v="17.105"/>
    <n v="5.0999999999999996"/>
  </r>
  <r>
    <s v="569-71-4390"/>
    <s v="B"/>
    <x v="2"/>
    <x v="1"/>
    <s v="Male"/>
    <x v="3"/>
    <n v="21.87"/>
    <n v="2"/>
    <n v="2.1869999999999998"/>
    <n v="45.927"/>
    <x v="25"/>
    <x v="0"/>
    <n v="43.74"/>
    <n v="4.7619047620000003"/>
    <n v="2.1869999999999998"/>
    <n v="6.9"/>
  </r>
  <r>
    <s v="132-23-6451"/>
    <s v="A"/>
    <x v="0"/>
    <x v="0"/>
    <s v="Male"/>
    <x v="0"/>
    <n v="20.97"/>
    <n v="5"/>
    <n v="5.2424999999999997"/>
    <n v="110.0925"/>
    <x v="72"/>
    <x v="1"/>
    <n v="104.85"/>
    <n v="4.7619047620000003"/>
    <n v="5.2424999999999997"/>
    <n v="7.8"/>
  </r>
  <r>
    <s v="696-90-2548"/>
    <s v="A"/>
    <x v="0"/>
    <x v="1"/>
    <s v="Male"/>
    <x v="3"/>
    <n v="25.84"/>
    <n v="3"/>
    <n v="3.8759999999999999"/>
    <n v="81.396000000000001"/>
    <x v="24"/>
    <x v="0"/>
    <n v="77.52"/>
    <n v="4.7619047620000003"/>
    <n v="3.8759999999999999"/>
    <n v="6.6"/>
  </r>
  <r>
    <s v="472-15-9636"/>
    <s v="A"/>
    <x v="0"/>
    <x v="1"/>
    <s v="Male"/>
    <x v="2"/>
    <n v="50.93"/>
    <n v="8"/>
    <n v="20.372"/>
    <n v="427.81200000000001"/>
    <x v="23"/>
    <x v="0"/>
    <n v="407.44"/>
    <n v="4.7619047620000003"/>
    <n v="20.372"/>
    <n v="9.1999999999999993"/>
  </r>
  <r>
    <s v="268-03-6164"/>
    <s v="B"/>
    <x v="2"/>
    <x v="1"/>
    <s v="Male"/>
    <x v="0"/>
    <n v="96.11"/>
    <n v="1"/>
    <n v="4.8055000000000003"/>
    <n v="100.91549999999999"/>
    <x v="25"/>
    <x v="0"/>
    <n v="96.11"/>
    <n v="4.7619047620000003"/>
    <n v="4.8055000000000003"/>
    <n v="7.8"/>
  </r>
  <r>
    <s v="750-57-9686"/>
    <s v="C"/>
    <x v="1"/>
    <x v="1"/>
    <s v="Female"/>
    <x v="2"/>
    <n v="45.38"/>
    <n v="4"/>
    <n v="9.0760000000000005"/>
    <n v="190.596"/>
    <x v="66"/>
    <x v="2"/>
    <n v="181.52"/>
    <n v="4.7619047620000003"/>
    <n v="9.0760000000000005"/>
    <n v="8.6999999999999993"/>
  </r>
  <r>
    <s v="186-09-3669"/>
    <s v="C"/>
    <x v="1"/>
    <x v="0"/>
    <s v="Female"/>
    <x v="0"/>
    <n v="81.510000000000005"/>
    <n v="1"/>
    <n v="4.0754999999999999"/>
    <n v="85.585499999999996"/>
    <x v="49"/>
    <x v="0"/>
    <n v="81.510000000000005"/>
    <n v="4.7619047620000003"/>
    <n v="4.0754999999999999"/>
    <n v="9.1999999999999993"/>
  </r>
  <r>
    <s v="848-07-1692"/>
    <s v="B"/>
    <x v="2"/>
    <x v="1"/>
    <s v="Female"/>
    <x v="0"/>
    <n v="57.22"/>
    <n v="2"/>
    <n v="5.7220000000000004"/>
    <n v="120.16200000000001"/>
    <x v="52"/>
    <x v="0"/>
    <n v="114.44"/>
    <n v="4.7619047620000003"/>
    <n v="5.7220000000000004"/>
    <n v="8.3000000000000007"/>
  </r>
  <r>
    <s v="745-71-3520"/>
    <s v="A"/>
    <x v="0"/>
    <x v="0"/>
    <s v="Female"/>
    <x v="1"/>
    <n v="25.22"/>
    <n v="7"/>
    <n v="8.827"/>
    <n v="185.36699999999999"/>
    <x v="87"/>
    <x v="1"/>
    <n v="176.54"/>
    <n v="4.7619047620000003"/>
    <n v="8.827"/>
    <n v="8.1999999999999993"/>
  </r>
  <r>
    <s v="266-76-6436"/>
    <s v="C"/>
    <x v="1"/>
    <x v="0"/>
    <s v="Female"/>
    <x v="4"/>
    <n v="38.6"/>
    <n v="3"/>
    <n v="5.79"/>
    <n v="121.59"/>
    <x v="61"/>
    <x v="0"/>
    <n v="115.8"/>
    <n v="4.7619047620000003"/>
    <n v="5.79"/>
    <n v="7.5"/>
  </r>
  <r>
    <s v="740-22-2500"/>
    <s v="C"/>
    <x v="1"/>
    <x v="1"/>
    <s v="Female"/>
    <x v="1"/>
    <n v="84.05"/>
    <n v="3"/>
    <n v="12.6075"/>
    <n v="264.75749999999999"/>
    <x v="54"/>
    <x v="1"/>
    <n v="252.15"/>
    <n v="4.7619047620000003"/>
    <n v="12.6075"/>
    <n v="9.8000000000000007"/>
  </r>
  <r>
    <s v="271-88-8734"/>
    <s v="C"/>
    <x v="1"/>
    <x v="0"/>
    <s v="Female"/>
    <x v="5"/>
    <n v="97.21"/>
    <n v="10"/>
    <n v="48.604999999999997"/>
    <n v="1020.705"/>
    <x v="4"/>
    <x v="2"/>
    <n v="972.1"/>
    <n v="4.7619047620000003"/>
    <n v="48.604999999999997"/>
    <n v="8.6999999999999993"/>
  </r>
  <r>
    <s v="301-81-8610"/>
    <s v="B"/>
    <x v="2"/>
    <x v="0"/>
    <s v="Male"/>
    <x v="5"/>
    <n v="25.42"/>
    <n v="8"/>
    <n v="10.167999999999999"/>
    <n v="213.52799999999999"/>
    <x v="35"/>
    <x v="2"/>
    <n v="203.36"/>
    <n v="4.7619047620000003"/>
    <n v="10.167999999999999"/>
    <n v="6.7"/>
  </r>
  <r>
    <s v="489-64-4354"/>
    <s v="C"/>
    <x v="1"/>
    <x v="1"/>
    <s v="Male"/>
    <x v="5"/>
    <n v="16.28"/>
    <n v="1"/>
    <n v="0.81399999999999995"/>
    <n v="17.094000000000001"/>
    <x v="11"/>
    <x v="1"/>
    <n v="16.28"/>
    <n v="4.7619047620000003"/>
    <n v="0.81399999999999995"/>
    <n v="5"/>
  </r>
  <r>
    <s v="198-84-7132"/>
    <s v="B"/>
    <x v="2"/>
    <x v="0"/>
    <s v="Male"/>
    <x v="5"/>
    <n v="40.61"/>
    <n v="9"/>
    <n v="18.2745"/>
    <n v="383.7645"/>
    <x v="56"/>
    <x v="1"/>
    <n v="365.49"/>
    <n v="4.7619047620000003"/>
    <n v="18.2745"/>
    <n v="7"/>
  </r>
  <r>
    <s v="269-10-8440"/>
    <s v="A"/>
    <x v="0"/>
    <x v="0"/>
    <s v="Male"/>
    <x v="0"/>
    <n v="53.17"/>
    <n v="7"/>
    <n v="18.609500000000001"/>
    <n v="390.79950000000002"/>
    <x v="18"/>
    <x v="1"/>
    <n v="372.19"/>
    <n v="4.7619047620000003"/>
    <n v="18.609500000000001"/>
    <n v="8.9"/>
  </r>
  <r>
    <s v="650-98-6268"/>
    <s v="B"/>
    <x v="2"/>
    <x v="0"/>
    <s v="Female"/>
    <x v="4"/>
    <n v="20.87"/>
    <n v="3"/>
    <n v="3.1305000000000001"/>
    <n v="65.740499999999997"/>
    <x v="80"/>
    <x v="2"/>
    <n v="62.61"/>
    <n v="4.7619047620000003"/>
    <n v="3.1305000000000001"/>
    <n v="8"/>
  </r>
  <r>
    <s v="741-73-3559"/>
    <s v="B"/>
    <x v="2"/>
    <x v="1"/>
    <s v="Male"/>
    <x v="3"/>
    <n v="67.27"/>
    <n v="5"/>
    <n v="16.817499999999999"/>
    <n v="353.16750000000002"/>
    <x v="33"/>
    <x v="1"/>
    <n v="336.35"/>
    <n v="4.7619047620000003"/>
    <n v="16.817499999999999"/>
    <n v="6.9"/>
  </r>
  <r>
    <s v="325-77-6186"/>
    <s v="A"/>
    <x v="0"/>
    <x v="0"/>
    <s v="Female"/>
    <x v="2"/>
    <n v="90.65"/>
    <n v="10"/>
    <n v="45.325000000000003"/>
    <n v="951.82500000000005"/>
    <x v="1"/>
    <x v="0"/>
    <n v="906.5"/>
    <n v="4.7619047620000003"/>
    <n v="45.325000000000003"/>
    <n v="7.3"/>
  </r>
  <r>
    <s v="286-75-7818"/>
    <s v="B"/>
    <x v="2"/>
    <x v="1"/>
    <s v="Male"/>
    <x v="5"/>
    <n v="69.08"/>
    <n v="2"/>
    <n v="6.9080000000000004"/>
    <n v="145.06800000000001"/>
    <x v="82"/>
    <x v="2"/>
    <n v="138.16"/>
    <n v="4.7619047620000003"/>
    <n v="6.9080000000000004"/>
    <n v="6.9"/>
  </r>
  <r>
    <s v="574-57-9721"/>
    <s v="C"/>
    <x v="1"/>
    <x v="1"/>
    <s v="Male"/>
    <x v="4"/>
    <n v="43.27"/>
    <n v="2"/>
    <n v="4.327"/>
    <n v="90.867000000000004"/>
    <x v="1"/>
    <x v="0"/>
    <n v="86.54"/>
    <n v="4.7619047620000003"/>
    <n v="4.327"/>
    <n v="5.7"/>
  </r>
  <r>
    <s v="459-50-7686"/>
    <s v="A"/>
    <x v="0"/>
    <x v="1"/>
    <s v="Female"/>
    <x v="1"/>
    <n v="23.46"/>
    <n v="6"/>
    <n v="7.0380000000000003"/>
    <n v="147.798"/>
    <x v="50"/>
    <x v="0"/>
    <n v="140.76"/>
    <n v="4.7619047620000003"/>
    <n v="7.0380000000000003"/>
    <n v="6.4"/>
  </r>
  <r>
    <s v="616-87-0016"/>
    <s v="B"/>
    <x v="2"/>
    <x v="1"/>
    <s v="Male"/>
    <x v="5"/>
    <n v="95.54"/>
    <n v="7"/>
    <n v="33.439"/>
    <n v="702.21900000000005"/>
    <x v="11"/>
    <x v="2"/>
    <n v="668.78"/>
    <n v="4.7619047620000003"/>
    <n v="33.439"/>
    <n v="9.6"/>
  </r>
  <r>
    <s v="837-55-7229"/>
    <s v="B"/>
    <x v="2"/>
    <x v="1"/>
    <s v="Female"/>
    <x v="5"/>
    <n v="47.44"/>
    <n v="1"/>
    <n v="2.3719999999999999"/>
    <n v="49.811999999999998"/>
    <x v="70"/>
    <x v="2"/>
    <n v="47.44"/>
    <n v="4.7619047620000003"/>
    <n v="2.3719999999999999"/>
    <n v="6.8"/>
  </r>
  <r>
    <s v="751-69-0068"/>
    <s v="C"/>
    <x v="1"/>
    <x v="1"/>
    <s v="Male"/>
    <x v="3"/>
    <n v="99.24"/>
    <n v="9"/>
    <n v="44.658000000000001"/>
    <n v="937.81799999999998"/>
    <x v="35"/>
    <x v="0"/>
    <n v="893.16"/>
    <n v="4.7619047620000003"/>
    <n v="44.658000000000001"/>
    <n v="9"/>
  </r>
  <r>
    <s v="257-73-1380"/>
    <s v="C"/>
    <x v="1"/>
    <x v="0"/>
    <s v="Male"/>
    <x v="3"/>
    <n v="82.93"/>
    <n v="4"/>
    <n v="16.585999999999999"/>
    <n v="348.30599999999998"/>
    <x v="40"/>
    <x v="0"/>
    <n v="331.72"/>
    <n v="4.7619047620000003"/>
    <n v="16.585999999999999"/>
    <n v="9.6"/>
  </r>
  <r>
    <s v="345-08-4992"/>
    <s v="A"/>
    <x v="0"/>
    <x v="1"/>
    <s v="Male"/>
    <x v="2"/>
    <n v="33.99"/>
    <n v="6"/>
    <n v="10.196999999999999"/>
    <n v="214.137"/>
    <x v="1"/>
    <x v="2"/>
    <n v="203.94"/>
    <n v="4.7619047620000003"/>
    <n v="10.196999999999999"/>
    <n v="7.7"/>
  </r>
  <r>
    <s v="549-96-4200"/>
    <s v="C"/>
    <x v="1"/>
    <x v="0"/>
    <s v="Male"/>
    <x v="4"/>
    <n v="17.04"/>
    <n v="4"/>
    <n v="3.4079999999999999"/>
    <n v="71.567999999999998"/>
    <x v="1"/>
    <x v="0"/>
    <n v="68.16"/>
    <n v="4.7619047620000003"/>
    <n v="3.4079999999999999"/>
    <n v="7"/>
  </r>
  <r>
    <s v="810-60-6344"/>
    <s v="C"/>
    <x v="1"/>
    <x v="1"/>
    <s v="Female"/>
    <x v="1"/>
    <n v="40.86"/>
    <n v="8"/>
    <n v="16.344000000000001"/>
    <n v="343.22399999999999"/>
    <x v="13"/>
    <x v="2"/>
    <n v="326.88"/>
    <n v="4.7619047620000003"/>
    <n v="16.344000000000001"/>
    <n v="6.5"/>
  </r>
  <r>
    <s v="450-28-2866"/>
    <s v="C"/>
    <x v="1"/>
    <x v="0"/>
    <s v="Male"/>
    <x v="4"/>
    <n v="17.440000000000001"/>
    <n v="5"/>
    <n v="4.3600000000000003"/>
    <n v="91.56"/>
    <x v="15"/>
    <x v="1"/>
    <n v="87.2"/>
    <n v="4.7619047620000003"/>
    <n v="4.3600000000000003"/>
    <n v="8.1"/>
  </r>
  <r>
    <s v="394-30-3170"/>
    <s v="B"/>
    <x v="2"/>
    <x v="0"/>
    <s v="Female"/>
    <x v="3"/>
    <n v="88.43"/>
    <n v="8"/>
    <n v="35.372"/>
    <n v="742.81200000000001"/>
    <x v="23"/>
    <x v="2"/>
    <n v="707.44"/>
    <n v="4.7619047620000003"/>
    <n v="35.372"/>
    <n v="4.3"/>
  </r>
  <r>
    <s v="138-17-5109"/>
    <s v="A"/>
    <x v="0"/>
    <x v="0"/>
    <s v="Female"/>
    <x v="2"/>
    <n v="89.21"/>
    <n v="9"/>
    <n v="40.144500000000001"/>
    <n v="843.03449999999998"/>
    <x v="15"/>
    <x v="2"/>
    <n v="802.89"/>
    <n v="4.7619047620000003"/>
    <n v="40.144500000000001"/>
    <n v="6.5"/>
  </r>
  <r>
    <s v="192-98-7397"/>
    <s v="C"/>
    <x v="1"/>
    <x v="1"/>
    <s v="Male"/>
    <x v="5"/>
    <n v="12.78"/>
    <n v="1"/>
    <n v="0.63900000000000001"/>
    <n v="13.419"/>
    <x v="66"/>
    <x v="0"/>
    <n v="12.78"/>
    <n v="4.7619047620000003"/>
    <n v="0.63900000000000001"/>
    <n v="9.5"/>
  </r>
  <r>
    <s v="301-11-9629"/>
    <s v="A"/>
    <x v="0"/>
    <x v="1"/>
    <s v="Female"/>
    <x v="3"/>
    <n v="19.100000000000001"/>
    <n v="7"/>
    <n v="6.6849999999999996"/>
    <n v="140.38499999999999"/>
    <x v="15"/>
    <x v="1"/>
    <n v="133.69999999999999"/>
    <n v="4.7619047620000003"/>
    <n v="6.6849999999999996"/>
    <n v="9.6999999999999993"/>
  </r>
  <r>
    <s v="390-80-5128"/>
    <s v="B"/>
    <x v="2"/>
    <x v="0"/>
    <s v="Female"/>
    <x v="0"/>
    <n v="19.149999999999999"/>
    <n v="1"/>
    <n v="0.95750000000000002"/>
    <n v="20.107500000000002"/>
    <x v="26"/>
    <x v="2"/>
    <n v="19.149999999999999"/>
    <n v="4.7619047620000003"/>
    <n v="0.95750000000000002"/>
    <n v="9.5"/>
  </r>
  <r>
    <s v="235-46-8343"/>
    <s v="C"/>
    <x v="1"/>
    <x v="0"/>
    <s v="Male"/>
    <x v="4"/>
    <n v="27.66"/>
    <n v="10"/>
    <n v="13.83"/>
    <n v="290.43"/>
    <x v="44"/>
    <x v="2"/>
    <n v="276.60000000000002"/>
    <n v="4.7619047620000003"/>
    <n v="13.83"/>
    <n v="8.9"/>
  </r>
  <r>
    <s v="453-12-7053"/>
    <s v="C"/>
    <x v="1"/>
    <x v="1"/>
    <s v="Male"/>
    <x v="5"/>
    <n v="45.74"/>
    <n v="3"/>
    <n v="6.8609999999999998"/>
    <n v="144.08099999999999"/>
    <x v="24"/>
    <x v="2"/>
    <n v="137.22"/>
    <n v="4.7619047620000003"/>
    <n v="6.8609999999999998"/>
    <n v="6.5"/>
  </r>
  <r>
    <s v="296-11-7041"/>
    <s v="B"/>
    <x v="2"/>
    <x v="0"/>
    <s v="Female"/>
    <x v="0"/>
    <n v="27.07"/>
    <n v="1"/>
    <n v="1.3534999999999999"/>
    <n v="28.423500000000001"/>
    <x v="52"/>
    <x v="2"/>
    <n v="27.07"/>
    <n v="4.7619047620000003"/>
    <n v="1.3534999999999999"/>
    <n v="5.3"/>
  </r>
  <r>
    <s v="449-27-2918"/>
    <s v="B"/>
    <x v="2"/>
    <x v="0"/>
    <s v="Female"/>
    <x v="3"/>
    <n v="39.119999999999997"/>
    <n v="1"/>
    <n v="1.956"/>
    <n v="41.076000000000001"/>
    <x v="58"/>
    <x v="2"/>
    <n v="39.119999999999997"/>
    <n v="4.7619047620000003"/>
    <n v="1.956"/>
    <n v="9.6"/>
  </r>
  <r>
    <s v="891-01-7034"/>
    <s v="B"/>
    <x v="2"/>
    <x v="1"/>
    <s v="Female"/>
    <x v="1"/>
    <n v="74.709999999999994"/>
    <n v="6"/>
    <n v="22.413"/>
    <n v="470.673"/>
    <x v="17"/>
    <x v="1"/>
    <n v="448.26"/>
    <n v="4.7619047620000003"/>
    <n v="22.413"/>
    <n v="6.7"/>
  </r>
  <r>
    <s v="744-09-5786"/>
    <s v="B"/>
    <x v="2"/>
    <x v="1"/>
    <s v="Male"/>
    <x v="1"/>
    <n v="22.01"/>
    <n v="6"/>
    <n v="6.6029999999999998"/>
    <n v="138.66300000000001"/>
    <x v="56"/>
    <x v="1"/>
    <n v="132.06"/>
    <n v="4.7619047620000003"/>
    <n v="6.6029999999999998"/>
    <n v="7.6"/>
  </r>
  <r>
    <s v="727-17-0390"/>
    <s v="A"/>
    <x v="0"/>
    <x v="1"/>
    <s v="Female"/>
    <x v="4"/>
    <n v="63.61"/>
    <n v="5"/>
    <n v="15.9025"/>
    <n v="333.95249999999999"/>
    <x v="32"/>
    <x v="0"/>
    <n v="318.05"/>
    <n v="4.7619047620000003"/>
    <n v="15.9025"/>
    <n v="4.8"/>
  </r>
  <r>
    <s v="568-88-3448"/>
    <s v="A"/>
    <x v="0"/>
    <x v="1"/>
    <s v="Male"/>
    <x v="0"/>
    <n v="25"/>
    <n v="1"/>
    <n v="1.25"/>
    <n v="26.25"/>
    <x v="2"/>
    <x v="0"/>
    <n v="25"/>
    <n v="4.7619047620000003"/>
    <n v="1.25"/>
    <n v="5.5"/>
  </r>
  <r>
    <s v="187-83-5490"/>
    <s v="A"/>
    <x v="0"/>
    <x v="0"/>
    <s v="Male"/>
    <x v="1"/>
    <n v="20.77"/>
    <n v="4"/>
    <n v="4.1539999999999999"/>
    <n v="87.233999999999995"/>
    <x v="82"/>
    <x v="1"/>
    <n v="83.08"/>
    <n v="4.7619047620000003"/>
    <n v="4.1539999999999999"/>
    <n v="4.7"/>
  </r>
  <r>
    <s v="767-54-1907"/>
    <s v="B"/>
    <x v="2"/>
    <x v="0"/>
    <s v="Female"/>
    <x v="5"/>
    <n v="29.56"/>
    <n v="5"/>
    <n v="7.39"/>
    <n v="155.19"/>
    <x v="77"/>
    <x v="1"/>
    <n v="147.80000000000001"/>
    <n v="4.7619047620000003"/>
    <n v="7.39"/>
    <n v="6.9"/>
  </r>
  <r>
    <s v="710-46-4433"/>
    <s v="B"/>
    <x v="2"/>
    <x v="0"/>
    <s v="Female"/>
    <x v="4"/>
    <n v="77.400000000000006"/>
    <n v="9"/>
    <n v="34.83"/>
    <n v="731.43"/>
    <x v="42"/>
    <x v="2"/>
    <n v="696.6"/>
    <n v="4.7619047620000003"/>
    <n v="34.83"/>
    <n v="4.5"/>
  </r>
  <r>
    <s v="533-33-5337"/>
    <s v="B"/>
    <x v="2"/>
    <x v="1"/>
    <s v="Male"/>
    <x v="1"/>
    <n v="79.39"/>
    <n v="10"/>
    <n v="39.695"/>
    <n v="833.59500000000003"/>
    <x v="13"/>
    <x v="1"/>
    <n v="793.9"/>
    <n v="4.7619047620000003"/>
    <n v="39.695"/>
    <n v="6.2"/>
  </r>
  <r>
    <s v="325-90-8763"/>
    <s v="C"/>
    <x v="1"/>
    <x v="0"/>
    <s v="Female"/>
    <x v="1"/>
    <n v="46.57"/>
    <n v="10"/>
    <n v="23.285"/>
    <n v="488.98500000000001"/>
    <x v="3"/>
    <x v="1"/>
    <n v="465.7"/>
    <n v="4.7619047620000003"/>
    <n v="23.285"/>
    <n v="7.6"/>
  </r>
  <r>
    <s v="729-46-7422"/>
    <s v="C"/>
    <x v="1"/>
    <x v="1"/>
    <s v="Male"/>
    <x v="4"/>
    <n v="35.89"/>
    <n v="1"/>
    <n v="1.7945"/>
    <n v="37.6845"/>
    <x v="55"/>
    <x v="2"/>
    <n v="35.89"/>
    <n v="4.7619047620000003"/>
    <n v="1.7945"/>
    <n v="7.9"/>
  </r>
  <r>
    <s v="639-76-1242"/>
    <s v="C"/>
    <x v="1"/>
    <x v="1"/>
    <s v="Male"/>
    <x v="4"/>
    <n v="40.520000000000003"/>
    <n v="5"/>
    <n v="10.130000000000001"/>
    <n v="212.73"/>
    <x v="36"/>
    <x v="1"/>
    <n v="202.6"/>
    <n v="4.7619047620000003"/>
    <n v="10.130000000000001"/>
    <n v="4.5"/>
  </r>
  <r>
    <s v="234-03-4040"/>
    <s v="B"/>
    <x v="2"/>
    <x v="0"/>
    <s v="Female"/>
    <x v="4"/>
    <n v="73.05"/>
    <n v="10"/>
    <n v="36.524999999999999"/>
    <n v="767.02499999999998"/>
    <x v="2"/>
    <x v="2"/>
    <n v="730.5"/>
    <n v="4.7619047620000003"/>
    <n v="36.524999999999999"/>
    <n v="8.6999999999999993"/>
  </r>
  <r>
    <s v="326-71-2155"/>
    <s v="C"/>
    <x v="1"/>
    <x v="1"/>
    <s v="Female"/>
    <x v="3"/>
    <n v="73.95"/>
    <n v="4"/>
    <n v="14.79"/>
    <n v="310.58999999999997"/>
    <x v="36"/>
    <x v="1"/>
    <n v="295.8"/>
    <n v="4.7619047620000003"/>
    <n v="14.79"/>
    <n v="6.1"/>
  </r>
  <r>
    <s v="320-32-8842"/>
    <s v="C"/>
    <x v="1"/>
    <x v="0"/>
    <s v="Female"/>
    <x v="4"/>
    <n v="22.62"/>
    <n v="1"/>
    <n v="1.131"/>
    <n v="23.751000000000001"/>
    <x v="85"/>
    <x v="1"/>
    <n v="22.62"/>
    <n v="4.7619047620000003"/>
    <n v="1.131"/>
    <n v="6.4"/>
  </r>
  <r>
    <s v="470-32-9057"/>
    <s v="A"/>
    <x v="0"/>
    <x v="0"/>
    <s v="Male"/>
    <x v="4"/>
    <n v="51.34"/>
    <n v="5"/>
    <n v="12.835000000000001"/>
    <n v="269.53500000000003"/>
    <x v="61"/>
    <x v="2"/>
    <n v="256.7"/>
    <n v="4.7619047620000003"/>
    <n v="12.835000000000001"/>
    <n v="9.1"/>
  </r>
  <r>
    <s v="878-30-2331"/>
    <s v="C"/>
    <x v="1"/>
    <x v="0"/>
    <s v="Female"/>
    <x v="3"/>
    <n v="54.55"/>
    <n v="10"/>
    <n v="27.274999999999999"/>
    <n v="572.77499999999998"/>
    <x v="22"/>
    <x v="2"/>
    <n v="545.5"/>
    <n v="4.7619047620000003"/>
    <n v="27.274999999999999"/>
    <n v="7.1"/>
  </r>
  <r>
    <s v="440-59-5691"/>
    <s v="C"/>
    <x v="1"/>
    <x v="0"/>
    <s v="Female"/>
    <x v="0"/>
    <n v="37.15"/>
    <n v="7"/>
    <n v="13.0025"/>
    <n v="273.05250000000001"/>
    <x v="4"/>
    <x v="2"/>
    <n v="260.05"/>
    <n v="4.7619047620000003"/>
    <n v="13.0025"/>
    <n v="7.7"/>
  </r>
  <r>
    <s v="554-53-3790"/>
    <s v="B"/>
    <x v="2"/>
    <x v="1"/>
    <s v="Male"/>
    <x v="3"/>
    <n v="37.020000000000003"/>
    <n v="6"/>
    <n v="11.106"/>
    <n v="233.226"/>
    <x v="23"/>
    <x v="1"/>
    <n v="222.12"/>
    <n v="4.7619047620000003"/>
    <n v="11.106"/>
    <n v="4.5"/>
  </r>
  <r>
    <s v="746-19-0921"/>
    <s v="C"/>
    <x v="1"/>
    <x v="1"/>
    <s v="Male"/>
    <x v="4"/>
    <n v="21.58"/>
    <n v="1"/>
    <n v="1.079"/>
    <n v="22.658999999999999"/>
    <x v="57"/>
    <x v="0"/>
    <n v="21.58"/>
    <n v="4.7619047620000003"/>
    <n v="1.079"/>
    <n v="7.2"/>
  </r>
  <r>
    <s v="233-34-0817"/>
    <s v="C"/>
    <x v="1"/>
    <x v="0"/>
    <s v="Female"/>
    <x v="1"/>
    <n v="98.84"/>
    <n v="1"/>
    <n v="4.9420000000000002"/>
    <n v="103.782"/>
    <x v="42"/>
    <x v="1"/>
    <n v="98.84"/>
    <n v="4.7619047620000003"/>
    <n v="4.9420000000000002"/>
    <n v="8.4"/>
  </r>
  <r>
    <s v="767-05-1286"/>
    <s v="C"/>
    <x v="1"/>
    <x v="0"/>
    <s v="Female"/>
    <x v="2"/>
    <n v="83.77"/>
    <n v="6"/>
    <n v="25.131"/>
    <n v="527.75099999999998"/>
    <x v="54"/>
    <x v="0"/>
    <n v="502.62"/>
    <n v="4.7619047620000003"/>
    <n v="25.131"/>
    <n v="5.4"/>
  </r>
  <r>
    <s v="340-21-9136"/>
    <s v="A"/>
    <x v="0"/>
    <x v="0"/>
    <s v="Female"/>
    <x v="3"/>
    <n v="40.049999999999997"/>
    <n v="4"/>
    <n v="8.01"/>
    <n v="168.21"/>
    <x v="25"/>
    <x v="1"/>
    <n v="160.19999999999999"/>
    <n v="4.7619047620000003"/>
    <n v="8.01"/>
    <n v="9.6999999999999993"/>
  </r>
  <r>
    <s v="405-31-3305"/>
    <s v="A"/>
    <x v="0"/>
    <x v="0"/>
    <s v="Male"/>
    <x v="5"/>
    <n v="43.13"/>
    <n v="10"/>
    <n v="21.565000000000001"/>
    <n v="452.86500000000001"/>
    <x v="30"/>
    <x v="2"/>
    <n v="431.3"/>
    <n v="4.7619047620000003"/>
    <n v="21.565000000000001"/>
    <n v="5.5"/>
  </r>
  <r>
    <s v="731-59-7531"/>
    <s v="B"/>
    <x v="2"/>
    <x v="0"/>
    <s v="Male"/>
    <x v="0"/>
    <n v="72.569999999999993"/>
    <n v="8"/>
    <n v="29.027999999999999"/>
    <n v="609.58799999999997"/>
    <x v="73"/>
    <x v="1"/>
    <n v="580.55999999999995"/>
    <n v="4.7619047620000003"/>
    <n v="29.027999999999999"/>
    <n v="4.5999999999999996"/>
  </r>
  <r>
    <s v="676-39-6028"/>
    <s v="A"/>
    <x v="0"/>
    <x v="0"/>
    <s v="Female"/>
    <x v="1"/>
    <n v="64.44"/>
    <n v="5"/>
    <n v="16.11"/>
    <n v="338.31"/>
    <x v="73"/>
    <x v="1"/>
    <n v="322.2"/>
    <n v="4.7619047620000003"/>
    <n v="16.11"/>
    <n v="6.6"/>
  </r>
  <r>
    <s v="502-05-1910"/>
    <s v="A"/>
    <x v="0"/>
    <x v="1"/>
    <s v="Male"/>
    <x v="0"/>
    <n v="65.180000000000007"/>
    <n v="3"/>
    <n v="9.7769999999999992"/>
    <n v="205.31700000000001"/>
    <x v="6"/>
    <x v="2"/>
    <n v="195.54"/>
    <n v="4.7619047620000003"/>
    <n v="9.7769999999999992"/>
    <n v="6.3"/>
  </r>
  <r>
    <s v="485-30-8700"/>
    <s v="A"/>
    <x v="0"/>
    <x v="1"/>
    <s v="Female"/>
    <x v="3"/>
    <n v="33.26"/>
    <n v="5"/>
    <n v="8.3149999999999995"/>
    <n v="174.61500000000001"/>
    <x v="79"/>
    <x v="2"/>
    <n v="166.3"/>
    <n v="4.7619047620000003"/>
    <n v="8.3149999999999995"/>
    <n v="4.2"/>
  </r>
  <r>
    <s v="598-47-9715"/>
    <s v="C"/>
    <x v="1"/>
    <x v="1"/>
    <s v="Male"/>
    <x v="1"/>
    <n v="84.07"/>
    <n v="4"/>
    <n v="16.814"/>
    <n v="353.09399999999999"/>
    <x v="37"/>
    <x v="0"/>
    <n v="336.28"/>
    <n v="4.7619047620000003"/>
    <n v="16.814"/>
    <n v="4.4000000000000004"/>
  </r>
  <r>
    <s v="701-69-8742"/>
    <s v="B"/>
    <x v="2"/>
    <x v="1"/>
    <s v="Male"/>
    <x v="3"/>
    <n v="34.369999999999997"/>
    <n v="10"/>
    <n v="17.184999999999999"/>
    <n v="360.88499999999999"/>
    <x v="32"/>
    <x v="0"/>
    <n v="343.7"/>
    <n v="4.7619047620000003"/>
    <n v="17.184999999999999"/>
    <n v="6.7"/>
  </r>
  <r>
    <s v="575-67-1508"/>
    <s v="A"/>
    <x v="0"/>
    <x v="1"/>
    <s v="Male"/>
    <x v="1"/>
    <n v="38.6"/>
    <n v="1"/>
    <n v="1.93"/>
    <n v="40.53"/>
    <x v="71"/>
    <x v="0"/>
    <n v="38.6"/>
    <n v="4.7619047620000003"/>
    <n v="1.93"/>
    <n v="6.7"/>
  </r>
  <r>
    <s v="541-08-3113"/>
    <s v="C"/>
    <x v="1"/>
    <x v="1"/>
    <s v="Male"/>
    <x v="4"/>
    <n v="65.97"/>
    <n v="8"/>
    <n v="26.388000000000002"/>
    <n v="554.14800000000002"/>
    <x v="30"/>
    <x v="1"/>
    <n v="527.76"/>
    <n v="4.7619047620000003"/>
    <n v="26.388000000000002"/>
    <n v="8.4"/>
  </r>
  <r>
    <s v="246-11-3901"/>
    <s v="C"/>
    <x v="1"/>
    <x v="1"/>
    <s v="Female"/>
    <x v="1"/>
    <n v="32.799999999999997"/>
    <n v="10"/>
    <n v="16.399999999999999"/>
    <n v="344.4"/>
    <x v="42"/>
    <x v="1"/>
    <n v="328"/>
    <n v="4.7619047620000003"/>
    <n v="16.399999999999999"/>
    <n v="6.2"/>
  </r>
  <r>
    <s v="674-15-9296"/>
    <s v="A"/>
    <x v="0"/>
    <x v="1"/>
    <s v="Male"/>
    <x v="3"/>
    <n v="37.14"/>
    <n v="5"/>
    <n v="9.2850000000000001"/>
    <n v="194.98500000000001"/>
    <x v="66"/>
    <x v="0"/>
    <n v="185.7"/>
    <n v="4.7619047620000003"/>
    <n v="9.2850000000000001"/>
    <n v="5"/>
  </r>
  <r>
    <s v="305-18-3552"/>
    <s v="B"/>
    <x v="2"/>
    <x v="0"/>
    <s v="Male"/>
    <x v="2"/>
    <n v="60.38"/>
    <n v="10"/>
    <n v="30.19"/>
    <n v="633.99"/>
    <x v="12"/>
    <x v="1"/>
    <n v="603.79999999999995"/>
    <n v="4.7619047620000003"/>
    <n v="30.19"/>
    <n v="6"/>
  </r>
  <r>
    <s v="493-65-6248"/>
    <s v="C"/>
    <x v="1"/>
    <x v="0"/>
    <s v="Female"/>
    <x v="3"/>
    <n v="36.979999999999997"/>
    <n v="10"/>
    <n v="18.489999999999998"/>
    <n v="388.29"/>
    <x v="17"/>
    <x v="2"/>
    <n v="369.8"/>
    <n v="4.7619047620000003"/>
    <n v="18.489999999999998"/>
    <n v="7"/>
  </r>
  <r>
    <s v="438-01-4015"/>
    <s v="B"/>
    <x v="2"/>
    <x v="0"/>
    <s v="Female"/>
    <x v="3"/>
    <n v="49.49"/>
    <n v="4"/>
    <n v="9.8979999999999997"/>
    <n v="207.858"/>
    <x v="76"/>
    <x v="0"/>
    <n v="197.96"/>
    <n v="4.7619047620000003"/>
    <n v="9.8979999999999997"/>
    <n v="6.6"/>
  </r>
  <r>
    <s v="709-58-4068"/>
    <s v="B"/>
    <x v="2"/>
    <x v="1"/>
    <s v="Female"/>
    <x v="5"/>
    <n v="41.09"/>
    <n v="10"/>
    <n v="20.545000000000002"/>
    <n v="431.44499999999999"/>
    <x v="38"/>
    <x v="1"/>
    <n v="410.9"/>
    <n v="4.7619047620000003"/>
    <n v="20.545000000000002"/>
    <n v="7.3"/>
  </r>
  <r>
    <s v="795-49-7276"/>
    <s v="A"/>
    <x v="0"/>
    <x v="1"/>
    <s v="Male"/>
    <x v="5"/>
    <n v="37.15"/>
    <n v="4"/>
    <n v="7.43"/>
    <n v="156.03"/>
    <x v="28"/>
    <x v="0"/>
    <n v="148.6"/>
    <n v="4.7619047620000003"/>
    <n v="7.43"/>
    <n v="8.3000000000000007"/>
  </r>
  <r>
    <s v="556-72-8512"/>
    <s v="C"/>
    <x v="1"/>
    <x v="1"/>
    <s v="Male"/>
    <x v="2"/>
    <n v="22.96"/>
    <n v="1"/>
    <n v="1.1479999999999999"/>
    <n v="24.108000000000001"/>
    <x v="74"/>
    <x v="1"/>
    <n v="22.96"/>
    <n v="4.7619047620000003"/>
    <n v="1.1479999999999999"/>
    <n v="4.3"/>
  </r>
  <r>
    <s v="627-95-3243"/>
    <s v="B"/>
    <x v="2"/>
    <x v="0"/>
    <s v="Female"/>
    <x v="2"/>
    <n v="77.680000000000007"/>
    <n v="9"/>
    <n v="34.956000000000003"/>
    <n v="734.07600000000002"/>
    <x v="87"/>
    <x v="0"/>
    <n v="699.12"/>
    <n v="4.7619047620000003"/>
    <n v="34.956000000000003"/>
    <n v="9.8000000000000007"/>
  </r>
  <r>
    <s v="686-41-0932"/>
    <s v="B"/>
    <x v="2"/>
    <x v="1"/>
    <s v="Female"/>
    <x v="5"/>
    <n v="34.700000000000003"/>
    <n v="2"/>
    <n v="3.47"/>
    <n v="72.87"/>
    <x v="45"/>
    <x v="0"/>
    <n v="69.400000000000006"/>
    <n v="4.7619047620000003"/>
    <n v="3.47"/>
    <n v="8.1999999999999993"/>
  </r>
  <r>
    <s v="510-09-5628"/>
    <s v="A"/>
    <x v="0"/>
    <x v="0"/>
    <s v="Female"/>
    <x v="5"/>
    <n v="19.66"/>
    <n v="10"/>
    <n v="9.83"/>
    <n v="206.43"/>
    <x v="20"/>
    <x v="2"/>
    <n v="196.6"/>
    <n v="4.7619047620000003"/>
    <n v="9.83"/>
    <n v="7.2"/>
  </r>
  <r>
    <s v="608-04-3797"/>
    <s v="B"/>
    <x v="2"/>
    <x v="0"/>
    <s v="Female"/>
    <x v="0"/>
    <n v="25.32"/>
    <n v="8"/>
    <n v="10.128"/>
    <n v="212.68799999999999"/>
    <x v="19"/>
    <x v="0"/>
    <n v="202.56"/>
    <n v="4.7619047620000003"/>
    <n v="10.128"/>
    <n v="8.6999999999999993"/>
  </r>
  <r>
    <s v="148-82-2527"/>
    <s v="C"/>
    <x v="1"/>
    <x v="0"/>
    <s v="Female"/>
    <x v="2"/>
    <n v="12.12"/>
    <n v="10"/>
    <n v="6.06"/>
    <n v="127.26"/>
    <x v="19"/>
    <x v="2"/>
    <n v="121.2"/>
    <n v="4.7619047620000003"/>
    <n v="6.06"/>
    <n v="8.4"/>
  </r>
  <r>
    <s v="437-53-3084"/>
    <s v="B"/>
    <x v="2"/>
    <x v="1"/>
    <s v="Male"/>
    <x v="5"/>
    <n v="99.89"/>
    <n v="2"/>
    <n v="9.9890000000000008"/>
    <n v="209.76900000000001"/>
    <x v="84"/>
    <x v="0"/>
    <n v="199.78"/>
    <n v="4.7619047620000003"/>
    <n v="9.9890000000000008"/>
    <n v="7.1"/>
  </r>
  <r>
    <s v="632-32-4574"/>
    <s v="B"/>
    <x v="2"/>
    <x v="1"/>
    <s v="Male"/>
    <x v="3"/>
    <n v="75.92"/>
    <n v="8"/>
    <n v="30.367999999999999"/>
    <n v="637.72799999999995"/>
    <x v="80"/>
    <x v="1"/>
    <n v="607.36"/>
    <n v="4.7619047620000003"/>
    <n v="30.367999999999999"/>
    <n v="5.5"/>
  </r>
  <r>
    <s v="556-97-7101"/>
    <s v="C"/>
    <x v="1"/>
    <x v="1"/>
    <s v="Female"/>
    <x v="1"/>
    <n v="63.22"/>
    <n v="2"/>
    <n v="6.3220000000000001"/>
    <n v="132.762"/>
    <x v="17"/>
    <x v="1"/>
    <n v="126.44"/>
    <n v="4.7619047620000003"/>
    <n v="6.3220000000000001"/>
    <n v="8.5"/>
  </r>
  <r>
    <s v="862-59-8517"/>
    <s v="C"/>
    <x v="1"/>
    <x v="1"/>
    <s v="Female"/>
    <x v="4"/>
    <n v="90.24"/>
    <n v="6"/>
    <n v="27.071999999999999"/>
    <n v="568.51199999999994"/>
    <x v="3"/>
    <x v="1"/>
    <n v="541.44000000000005"/>
    <n v="4.7619047620000003"/>
    <n v="27.071999999999999"/>
    <n v="6.2"/>
  </r>
  <r>
    <s v="401-18-8016"/>
    <s v="B"/>
    <x v="2"/>
    <x v="0"/>
    <s v="Female"/>
    <x v="3"/>
    <n v="98.13"/>
    <n v="1"/>
    <n v="4.9065000000000003"/>
    <n v="103.0365"/>
    <x v="18"/>
    <x v="1"/>
    <n v="98.13"/>
    <n v="4.7619047620000003"/>
    <n v="4.9065000000000003"/>
    <n v="8.9"/>
  </r>
  <r>
    <s v="420-18-8989"/>
    <s v="A"/>
    <x v="0"/>
    <x v="0"/>
    <s v="Female"/>
    <x v="3"/>
    <n v="51.52"/>
    <n v="8"/>
    <n v="20.608000000000001"/>
    <n v="432.76799999999997"/>
    <x v="30"/>
    <x v="1"/>
    <n v="412.16"/>
    <n v="4.7619047620000003"/>
    <n v="20.608000000000001"/>
    <n v="9.6"/>
  </r>
  <r>
    <s v="277-63-2961"/>
    <s v="B"/>
    <x v="2"/>
    <x v="0"/>
    <s v="Male"/>
    <x v="3"/>
    <n v="73.97"/>
    <n v="1"/>
    <n v="3.6985000000000001"/>
    <n v="77.668499999999995"/>
    <x v="36"/>
    <x v="2"/>
    <n v="73.97"/>
    <n v="4.7619047620000003"/>
    <n v="3.6985000000000001"/>
    <n v="5.4"/>
  </r>
  <r>
    <s v="573-98-8548"/>
    <s v="C"/>
    <x v="1"/>
    <x v="0"/>
    <s v="Female"/>
    <x v="5"/>
    <n v="31.9"/>
    <n v="1"/>
    <n v="1.595"/>
    <n v="33.494999999999997"/>
    <x v="0"/>
    <x v="0"/>
    <n v="31.9"/>
    <n v="4.7619047620000003"/>
    <n v="1.595"/>
    <n v="9.1"/>
  </r>
  <r>
    <s v="620-02-2046"/>
    <s v="C"/>
    <x v="1"/>
    <x v="1"/>
    <s v="Male"/>
    <x v="2"/>
    <n v="69.400000000000006"/>
    <n v="2"/>
    <n v="6.94"/>
    <n v="145.74"/>
    <x v="3"/>
    <x v="0"/>
    <n v="138.80000000000001"/>
    <n v="4.7619047620000003"/>
    <n v="6.94"/>
    <n v="9"/>
  </r>
  <r>
    <s v="282-35-2475"/>
    <s v="B"/>
    <x v="2"/>
    <x v="1"/>
    <s v="Female"/>
    <x v="3"/>
    <n v="93.31"/>
    <n v="2"/>
    <n v="9.3309999999999995"/>
    <n v="195.95099999999999"/>
    <x v="5"/>
    <x v="1"/>
    <n v="186.62"/>
    <n v="4.7619047620000003"/>
    <n v="9.3309999999999995"/>
    <n v="6.3"/>
  </r>
  <r>
    <s v="511-54-3087"/>
    <s v="B"/>
    <x v="2"/>
    <x v="1"/>
    <s v="Male"/>
    <x v="3"/>
    <n v="88.45"/>
    <n v="1"/>
    <n v="4.4225000000000003"/>
    <n v="92.872500000000002"/>
    <x v="6"/>
    <x v="2"/>
    <n v="88.45"/>
    <n v="4.7619047620000003"/>
    <n v="4.4225000000000003"/>
    <n v="9.5"/>
  </r>
  <r>
    <s v="726-29-6793"/>
    <s v="A"/>
    <x v="0"/>
    <x v="0"/>
    <s v="Male"/>
    <x v="1"/>
    <n v="24.18"/>
    <n v="8"/>
    <n v="9.6720000000000006"/>
    <n v="203.11199999999999"/>
    <x v="26"/>
    <x v="0"/>
    <n v="193.44"/>
    <n v="4.7619047620000003"/>
    <n v="9.6720000000000006"/>
    <n v="9.8000000000000007"/>
  </r>
  <r>
    <s v="387-49-4215"/>
    <s v="B"/>
    <x v="2"/>
    <x v="0"/>
    <s v="Female"/>
    <x v="3"/>
    <n v="48.5"/>
    <n v="3"/>
    <n v="7.2750000000000004"/>
    <n v="152.77500000000001"/>
    <x v="66"/>
    <x v="1"/>
    <n v="145.5"/>
    <n v="4.7619047620000003"/>
    <n v="7.2750000000000004"/>
    <n v="6.7"/>
  </r>
  <r>
    <s v="862-17-9201"/>
    <s v="B"/>
    <x v="2"/>
    <x v="1"/>
    <s v="Female"/>
    <x v="4"/>
    <n v="84.05"/>
    <n v="6"/>
    <n v="25.215"/>
    <n v="529.51499999999999"/>
    <x v="71"/>
    <x v="2"/>
    <n v="504.3"/>
    <n v="4.7619047620000003"/>
    <n v="25.215"/>
    <n v="7.7"/>
  </r>
  <r>
    <s v="291-21-5991"/>
    <s v="B"/>
    <x v="2"/>
    <x v="0"/>
    <s v="Male"/>
    <x v="0"/>
    <n v="61.29"/>
    <n v="5"/>
    <n v="15.3225"/>
    <n v="321.77249999999998"/>
    <x v="14"/>
    <x v="1"/>
    <n v="306.45"/>
    <n v="4.7619047620000003"/>
    <n v="15.3225"/>
    <n v="7"/>
  </r>
  <r>
    <s v="602-80-9671"/>
    <s v="C"/>
    <x v="1"/>
    <x v="0"/>
    <s v="Female"/>
    <x v="2"/>
    <n v="15.95"/>
    <n v="6"/>
    <n v="4.7850000000000001"/>
    <n v="100.485"/>
    <x v="57"/>
    <x v="2"/>
    <n v="95.7"/>
    <n v="4.7619047620000003"/>
    <n v="4.7850000000000001"/>
    <n v="5.0999999999999996"/>
  </r>
  <r>
    <s v="347-72-6115"/>
    <s v="B"/>
    <x v="2"/>
    <x v="0"/>
    <s v="Female"/>
    <x v="3"/>
    <n v="90.74"/>
    <n v="7"/>
    <n v="31.759"/>
    <n v="666.93899999999996"/>
    <x v="65"/>
    <x v="2"/>
    <n v="635.17999999999995"/>
    <n v="4.7619047620000003"/>
    <n v="31.759"/>
    <n v="6.2"/>
  </r>
  <r>
    <s v="209-61-0206"/>
    <s v="A"/>
    <x v="0"/>
    <x v="1"/>
    <s v="Female"/>
    <x v="2"/>
    <n v="42.91"/>
    <n v="5"/>
    <n v="10.727499999999999"/>
    <n v="225.2775"/>
    <x v="0"/>
    <x v="0"/>
    <n v="214.55"/>
    <n v="4.7619047620000003"/>
    <n v="10.727499999999999"/>
    <n v="6.1"/>
  </r>
  <r>
    <s v="595-27-4851"/>
    <s v="A"/>
    <x v="0"/>
    <x v="1"/>
    <s v="Female"/>
    <x v="5"/>
    <n v="54.28"/>
    <n v="7"/>
    <n v="18.998000000000001"/>
    <n v="398.95800000000003"/>
    <x v="3"/>
    <x v="0"/>
    <n v="379.96"/>
    <n v="4.7619047620000003"/>
    <n v="18.998000000000001"/>
    <n v="9.3000000000000007"/>
  </r>
  <r>
    <s v="189-52-0236"/>
    <s v="A"/>
    <x v="0"/>
    <x v="1"/>
    <s v="Male"/>
    <x v="1"/>
    <n v="99.55"/>
    <n v="7"/>
    <n v="34.842500000000001"/>
    <n v="731.6925"/>
    <x v="86"/>
    <x v="1"/>
    <n v="696.85"/>
    <n v="4.7619047620000003"/>
    <n v="34.842500000000001"/>
    <n v="7.6"/>
  </r>
  <r>
    <s v="503-07-0930"/>
    <s v="C"/>
    <x v="1"/>
    <x v="0"/>
    <s v="Male"/>
    <x v="3"/>
    <n v="58.39"/>
    <n v="7"/>
    <n v="20.436499999999999"/>
    <n v="429.16649999999998"/>
    <x v="55"/>
    <x v="2"/>
    <n v="408.73"/>
    <n v="4.7619047620000003"/>
    <n v="20.436499999999999"/>
    <n v="8.1999999999999993"/>
  </r>
  <r>
    <s v="413-20-6708"/>
    <s v="C"/>
    <x v="1"/>
    <x v="0"/>
    <s v="Female"/>
    <x v="5"/>
    <n v="51.47"/>
    <n v="1"/>
    <n v="2.5735000000000001"/>
    <n v="54.043500000000002"/>
    <x v="79"/>
    <x v="0"/>
    <n v="51.47"/>
    <n v="4.7619047620000003"/>
    <n v="2.5735000000000001"/>
    <n v="8.5"/>
  </r>
  <r>
    <s v="425-85-2085"/>
    <s v="B"/>
    <x v="2"/>
    <x v="0"/>
    <s v="Male"/>
    <x v="0"/>
    <n v="54.86"/>
    <n v="5"/>
    <n v="13.715"/>
    <n v="288.01499999999999"/>
    <x v="14"/>
    <x v="0"/>
    <n v="274.3"/>
    <n v="4.7619047620000003"/>
    <n v="13.715"/>
    <n v="9.8000000000000007"/>
  </r>
  <r>
    <s v="521-18-7827"/>
    <s v="C"/>
    <x v="1"/>
    <x v="0"/>
    <s v="Male"/>
    <x v="2"/>
    <n v="39.39"/>
    <n v="5"/>
    <n v="9.8475000000000001"/>
    <n v="206.79750000000001"/>
    <x v="49"/>
    <x v="2"/>
    <n v="196.95"/>
    <n v="4.7619047620000003"/>
    <n v="9.8475000000000001"/>
    <n v="8.6999999999999993"/>
  </r>
  <r>
    <s v="220-28-1851"/>
    <s v="A"/>
    <x v="0"/>
    <x v="1"/>
    <s v="Male"/>
    <x v="2"/>
    <n v="34.729999999999997"/>
    <n v="2"/>
    <n v="3.4729999999999999"/>
    <n v="72.933000000000007"/>
    <x v="59"/>
    <x v="0"/>
    <n v="69.459999999999994"/>
    <n v="4.7619047620000003"/>
    <n v="3.4729999999999999"/>
    <n v="9.6999999999999993"/>
  </r>
  <r>
    <s v="600-38-9738"/>
    <s v="C"/>
    <x v="1"/>
    <x v="0"/>
    <s v="Male"/>
    <x v="3"/>
    <n v="71.92"/>
    <n v="5"/>
    <n v="17.98"/>
    <n v="377.58"/>
    <x v="29"/>
    <x v="2"/>
    <n v="359.6"/>
    <n v="4.7619047620000003"/>
    <n v="17.98"/>
    <n v="4.3"/>
  </r>
  <r>
    <s v="734-91-1155"/>
    <s v="B"/>
    <x v="2"/>
    <x v="1"/>
    <s v="Female"/>
    <x v="1"/>
    <n v="45.71"/>
    <n v="3"/>
    <n v="6.8564999999999996"/>
    <n v="143.98650000000001"/>
    <x v="58"/>
    <x v="2"/>
    <n v="137.13"/>
    <n v="4.7619047620000003"/>
    <n v="6.8564999999999996"/>
    <n v="7.7"/>
  </r>
  <r>
    <s v="451-28-5717"/>
    <s v="C"/>
    <x v="1"/>
    <x v="0"/>
    <s v="Female"/>
    <x v="2"/>
    <n v="83.17"/>
    <n v="6"/>
    <n v="24.951000000000001"/>
    <n v="523.971"/>
    <x v="80"/>
    <x v="1"/>
    <n v="499.02"/>
    <n v="4.7619047620000003"/>
    <n v="24.951000000000001"/>
    <n v="7.3"/>
  </r>
  <r>
    <s v="609-81-8548"/>
    <s v="A"/>
    <x v="0"/>
    <x v="0"/>
    <s v="Female"/>
    <x v="2"/>
    <n v="37.44"/>
    <n v="6"/>
    <n v="11.231999999999999"/>
    <n v="235.87200000000001"/>
    <x v="10"/>
    <x v="2"/>
    <n v="224.64"/>
    <n v="4.7619047620000003"/>
    <n v="11.231999999999999"/>
    <n v="5.9"/>
  </r>
  <r>
    <s v="133-14-7229"/>
    <s v="C"/>
    <x v="1"/>
    <x v="1"/>
    <s v="Male"/>
    <x v="0"/>
    <n v="62.87"/>
    <n v="2"/>
    <n v="6.2869999999999999"/>
    <n v="132.02699999999999"/>
    <x v="17"/>
    <x v="1"/>
    <n v="125.74"/>
    <n v="4.7619047620000003"/>
    <n v="6.2869999999999999"/>
    <n v="5"/>
  </r>
  <r>
    <s v="534-01-4457"/>
    <s v="A"/>
    <x v="0"/>
    <x v="1"/>
    <s v="Male"/>
    <x v="4"/>
    <n v="81.709999999999994"/>
    <n v="6"/>
    <n v="24.513000000000002"/>
    <n v="514.77300000000002"/>
    <x v="3"/>
    <x v="2"/>
    <n v="490.26"/>
    <n v="4.7619047620000003"/>
    <n v="24.513000000000002"/>
    <n v="8"/>
  </r>
  <r>
    <s v="719-89-8991"/>
    <s v="A"/>
    <x v="0"/>
    <x v="0"/>
    <s v="Female"/>
    <x v="3"/>
    <n v="91.41"/>
    <n v="5"/>
    <n v="22.852499999999999"/>
    <n v="479.90249999999997"/>
    <x v="6"/>
    <x v="0"/>
    <n v="457.05"/>
    <n v="4.7619047620000003"/>
    <n v="22.852499999999999"/>
    <n v="7.1"/>
  </r>
  <r>
    <s v="286-62-6248"/>
    <s v="B"/>
    <x v="2"/>
    <x v="1"/>
    <s v="Male"/>
    <x v="5"/>
    <n v="39.21"/>
    <n v="4"/>
    <n v="7.8419999999999996"/>
    <n v="164.68199999999999"/>
    <x v="65"/>
    <x v="2"/>
    <n v="156.84"/>
    <n v="4.7619047620000003"/>
    <n v="7.8419999999999996"/>
    <n v="9"/>
  </r>
  <r>
    <s v="339-38-9982"/>
    <s v="B"/>
    <x v="2"/>
    <x v="0"/>
    <s v="Male"/>
    <x v="5"/>
    <n v="59.86"/>
    <n v="2"/>
    <n v="5.9859999999999998"/>
    <n v="125.706"/>
    <x v="50"/>
    <x v="0"/>
    <n v="119.72"/>
    <n v="4.7619047620000003"/>
    <n v="5.9859999999999998"/>
    <n v="6.7"/>
  </r>
  <r>
    <s v="827-44-5872"/>
    <s v="B"/>
    <x v="2"/>
    <x v="0"/>
    <s v="Female"/>
    <x v="4"/>
    <n v="54.36"/>
    <n v="10"/>
    <n v="27.18"/>
    <n v="570.78"/>
    <x v="13"/>
    <x v="2"/>
    <n v="543.6"/>
    <n v="4.7619047620000003"/>
    <n v="27.18"/>
    <n v="6.1"/>
  </r>
  <r>
    <s v="827-77-7633"/>
    <s v="A"/>
    <x v="0"/>
    <x v="1"/>
    <s v="Male"/>
    <x v="3"/>
    <n v="98.09"/>
    <n v="9"/>
    <n v="44.140500000000003"/>
    <n v="926.95050000000003"/>
    <x v="21"/>
    <x v="1"/>
    <n v="882.81"/>
    <n v="4.7619047620000003"/>
    <n v="44.140500000000003"/>
    <n v="9.3000000000000007"/>
  </r>
  <r>
    <s v="287-83-1405"/>
    <s v="A"/>
    <x v="0"/>
    <x v="1"/>
    <s v="Male"/>
    <x v="0"/>
    <n v="25.43"/>
    <n v="6"/>
    <n v="7.6289999999999996"/>
    <n v="160.209"/>
    <x v="12"/>
    <x v="0"/>
    <n v="152.58000000000001"/>
    <n v="4.7619047620000003"/>
    <n v="7.6289999999999996"/>
    <n v="7"/>
  </r>
  <r>
    <s v="435-13-4908"/>
    <s v="A"/>
    <x v="0"/>
    <x v="0"/>
    <s v="Male"/>
    <x v="5"/>
    <n v="86.68"/>
    <n v="8"/>
    <n v="34.671999999999997"/>
    <n v="728.11199999999997"/>
    <x v="46"/>
    <x v="2"/>
    <n v="693.44"/>
    <n v="4.7619047620000003"/>
    <n v="34.671999999999997"/>
    <n v="7.2"/>
  </r>
  <r>
    <s v="857-67-9057"/>
    <s v="B"/>
    <x v="2"/>
    <x v="1"/>
    <s v="Male"/>
    <x v="1"/>
    <n v="22.95"/>
    <n v="10"/>
    <n v="11.475"/>
    <n v="240.97499999999999"/>
    <x v="10"/>
    <x v="0"/>
    <n v="229.5"/>
    <n v="4.7619047620000003"/>
    <n v="11.475"/>
    <n v="8.1999999999999993"/>
  </r>
  <r>
    <s v="236-27-1144"/>
    <s v="C"/>
    <x v="1"/>
    <x v="1"/>
    <s v="Female"/>
    <x v="4"/>
    <n v="16.309999999999999"/>
    <n v="9"/>
    <n v="7.3395000000000001"/>
    <n v="154.12950000000001"/>
    <x v="58"/>
    <x v="0"/>
    <n v="146.79"/>
    <n v="4.7619047620000003"/>
    <n v="7.3395000000000001"/>
    <n v="8.4"/>
  </r>
  <r>
    <s v="892-05-6689"/>
    <s v="A"/>
    <x v="0"/>
    <x v="1"/>
    <s v="Female"/>
    <x v="2"/>
    <n v="28.32"/>
    <n v="5"/>
    <n v="7.08"/>
    <n v="148.68"/>
    <x v="16"/>
    <x v="0"/>
    <n v="141.6"/>
    <n v="4.7619047620000003"/>
    <n v="7.08"/>
    <n v="6.2"/>
  </r>
  <r>
    <s v="583-41-4548"/>
    <s v="C"/>
    <x v="1"/>
    <x v="1"/>
    <s v="Male"/>
    <x v="2"/>
    <n v="16.670000000000002"/>
    <n v="7"/>
    <n v="5.8345000000000002"/>
    <n v="122.5245"/>
    <x v="13"/>
    <x v="0"/>
    <n v="116.69"/>
    <n v="4.7619047620000003"/>
    <n v="5.8345000000000002"/>
    <n v="7.4"/>
  </r>
  <r>
    <s v="339-12-4827"/>
    <s v="B"/>
    <x v="2"/>
    <x v="0"/>
    <s v="Female"/>
    <x v="5"/>
    <n v="73.959999999999994"/>
    <n v="1"/>
    <n v="3.698"/>
    <n v="77.658000000000001"/>
    <x v="0"/>
    <x v="2"/>
    <n v="73.959999999999994"/>
    <n v="4.7619047620000003"/>
    <n v="3.698"/>
    <n v="5"/>
  </r>
  <r>
    <s v="643-38-7867"/>
    <s v="A"/>
    <x v="0"/>
    <x v="1"/>
    <s v="Male"/>
    <x v="2"/>
    <n v="97.94"/>
    <n v="1"/>
    <n v="4.8970000000000002"/>
    <n v="102.837"/>
    <x v="37"/>
    <x v="0"/>
    <n v="97.94"/>
    <n v="4.7619047620000003"/>
    <n v="4.8970000000000002"/>
    <n v="6.9"/>
  </r>
  <r>
    <s v="308-81-0538"/>
    <s v="A"/>
    <x v="0"/>
    <x v="1"/>
    <s v="Female"/>
    <x v="5"/>
    <n v="73.05"/>
    <n v="4"/>
    <n v="14.61"/>
    <n v="306.81"/>
    <x v="6"/>
    <x v="2"/>
    <n v="292.2"/>
    <n v="4.7619047620000003"/>
    <n v="14.61"/>
    <n v="4.9000000000000004"/>
  </r>
  <r>
    <s v="358-88-9262"/>
    <s v="C"/>
    <x v="1"/>
    <x v="0"/>
    <s v="Female"/>
    <x v="4"/>
    <n v="87.48"/>
    <n v="6"/>
    <n v="26.244"/>
    <n v="551.12400000000002"/>
    <x v="60"/>
    <x v="0"/>
    <n v="524.88"/>
    <n v="4.7619047620000003"/>
    <n v="26.244"/>
    <n v="5.0999999999999996"/>
  </r>
  <r>
    <s v="460-35-4390"/>
    <s v="A"/>
    <x v="0"/>
    <x v="1"/>
    <s v="Male"/>
    <x v="2"/>
    <n v="30.68"/>
    <n v="3"/>
    <n v="4.6020000000000003"/>
    <n v="96.641999999999996"/>
    <x v="49"/>
    <x v="0"/>
    <n v="92.04"/>
    <n v="4.7619047620000003"/>
    <n v="4.6020000000000003"/>
    <n v="9.1"/>
  </r>
  <r>
    <s v="343-87-0864"/>
    <s v="C"/>
    <x v="1"/>
    <x v="0"/>
    <s v="Male"/>
    <x v="0"/>
    <n v="75.88"/>
    <n v="1"/>
    <n v="3.794"/>
    <n v="79.674000000000007"/>
    <x v="75"/>
    <x v="2"/>
    <n v="75.88"/>
    <n v="4.7619047620000003"/>
    <n v="3.794"/>
    <n v="7.1"/>
  </r>
  <r>
    <s v="173-50-1108"/>
    <s v="B"/>
    <x v="2"/>
    <x v="0"/>
    <s v="Female"/>
    <x v="3"/>
    <n v="20.18"/>
    <n v="4"/>
    <n v="4.0359999999999996"/>
    <n v="84.756"/>
    <x v="77"/>
    <x v="2"/>
    <n v="80.72"/>
    <n v="4.7619047620000003"/>
    <n v="4.0359999999999996"/>
    <n v="5"/>
  </r>
  <r>
    <s v="243-47-2663"/>
    <s v="C"/>
    <x v="1"/>
    <x v="0"/>
    <s v="Male"/>
    <x v="1"/>
    <n v="18.77"/>
    <n v="6"/>
    <n v="5.6310000000000002"/>
    <n v="118.251"/>
    <x v="26"/>
    <x v="2"/>
    <n v="112.62"/>
    <n v="4.7619047620000003"/>
    <n v="5.6310000000000002"/>
    <n v="5.5"/>
  </r>
  <r>
    <s v="841-18-8232"/>
    <s v="B"/>
    <x v="2"/>
    <x v="1"/>
    <s v="Female"/>
    <x v="4"/>
    <n v="71.2"/>
    <n v="1"/>
    <n v="3.56"/>
    <n v="74.760000000000005"/>
    <x v="0"/>
    <x v="2"/>
    <n v="71.2"/>
    <n v="4.7619047620000003"/>
    <n v="3.56"/>
    <n v="9.1999999999999993"/>
  </r>
  <r>
    <s v="701-23-5550"/>
    <s v="B"/>
    <x v="2"/>
    <x v="0"/>
    <s v="Male"/>
    <x v="2"/>
    <n v="38.81"/>
    <n v="4"/>
    <n v="7.7619999999999996"/>
    <n v="163.00200000000001"/>
    <x v="35"/>
    <x v="0"/>
    <n v="155.24"/>
    <n v="4.7619047620000003"/>
    <n v="7.7619999999999996"/>
    <n v="4.9000000000000004"/>
  </r>
  <r>
    <s v="647-50-1224"/>
    <s v="A"/>
    <x v="0"/>
    <x v="1"/>
    <s v="Female"/>
    <x v="5"/>
    <n v="29.42"/>
    <n v="10"/>
    <n v="14.71"/>
    <n v="308.91000000000003"/>
    <x v="52"/>
    <x v="0"/>
    <n v="294.2"/>
    <n v="4.7619047620000003"/>
    <n v="14.71"/>
    <n v="8.9"/>
  </r>
  <r>
    <s v="541-48-8554"/>
    <s v="A"/>
    <x v="0"/>
    <x v="1"/>
    <s v="Male"/>
    <x v="3"/>
    <n v="60.95"/>
    <n v="9"/>
    <n v="27.427499999999998"/>
    <n v="575.97749999999996"/>
    <x v="27"/>
    <x v="2"/>
    <n v="548.54999999999995"/>
    <n v="4.7619047620000003"/>
    <n v="27.427499999999998"/>
    <n v="6"/>
  </r>
  <r>
    <s v="539-21-7227"/>
    <s v="B"/>
    <x v="2"/>
    <x v="1"/>
    <s v="Female"/>
    <x v="3"/>
    <n v="51.54"/>
    <n v="5"/>
    <n v="12.885"/>
    <n v="270.58499999999998"/>
    <x v="53"/>
    <x v="1"/>
    <n v="257.7"/>
    <n v="4.7619047620000003"/>
    <n v="12.885"/>
    <n v="4.2"/>
  </r>
  <r>
    <s v="213-32-1216"/>
    <s v="A"/>
    <x v="0"/>
    <x v="1"/>
    <s v="Female"/>
    <x v="1"/>
    <n v="66.06"/>
    <n v="6"/>
    <n v="19.818000000000001"/>
    <n v="416.178"/>
    <x v="54"/>
    <x v="1"/>
    <n v="396.36"/>
    <n v="4.7619047620000003"/>
    <n v="19.818000000000001"/>
    <n v="7.3"/>
  </r>
  <r>
    <s v="747-58-7183"/>
    <s v="B"/>
    <x v="2"/>
    <x v="1"/>
    <s v="Male"/>
    <x v="5"/>
    <n v="57.27"/>
    <n v="3"/>
    <n v="8.5905000000000005"/>
    <n v="180.40049999999999"/>
    <x v="57"/>
    <x v="0"/>
    <n v="171.81"/>
    <n v="4.7619047620000003"/>
    <n v="8.5905000000000005"/>
    <n v="6.5"/>
  </r>
  <r>
    <s v="582-52-8065"/>
    <s v="B"/>
    <x v="2"/>
    <x v="1"/>
    <s v="Female"/>
    <x v="5"/>
    <n v="54.31"/>
    <n v="9"/>
    <n v="24.439499999999999"/>
    <n v="513.22950000000003"/>
    <x v="70"/>
    <x v="1"/>
    <n v="488.79"/>
    <n v="4.7619047620000003"/>
    <n v="24.439499999999999"/>
    <n v="8.9"/>
  </r>
  <r>
    <s v="210-57-1719"/>
    <s v="B"/>
    <x v="2"/>
    <x v="1"/>
    <s v="Female"/>
    <x v="0"/>
    <n v="58.24"/>
    <n v="9"/>
    <n v="26.207999999999998"/>
    <n v="550.36800000000005"/>
    <x v="63"/>
    <x v="1"/>
    <n v="524.16"/>
    <n v="4.7619047620000003"/>
    <n v="26.207999999999998"/>
    <n v="9.6999999999999993"/>
  </r>
  <r>
    <s v="399-69-4630"/>
    <s v="C"/>
    <x v="1"/>
    <x v="1"/>
    <s v="Male"/>
    <x v="1"/>
    <n v="22.21"/>
    <n v="6"/>
    <n v="6.6630000000000003"/>
    <n v="139.923"/>
    <x v="37"/>
    <x v="2"/>
    <n v="133.26"/>
    <n v="4.7619047620000003"/>
    <n v="6.6630000000000003"/>
    <n v="8.6"/>
  </r>
  <r>
    <s v="134-75-2619"/>
    <s v="A"/>
    <x v="0"/>
    <x v="0"/>
    <s v="Male"/>
    <x v="1"/>
    <n v="19.32"/>
    <n v="7"/>
    <n v="6.7619999999999996"/>
    <n v="142.00200000000001"/>
    <x v="5"/>
    <x v="1"/>
    <n v="135.24"/>
    <n v="4.7619047620000003"/>
    <n v="6.7619999999999996"/>
    <n v="6.9"/>
  </r>
  <r>
    <s v="356-44-8813"/>
    <s v="B"/>
    <x v="2"/>
    <x v="1"/>
    <s v="Male"/>
    <x v="2"/>
    <n v="37.479999999999997"/>
    <n v="3"/>
    <n v="5.6219999999999999"/>
    <n v="118.062"/>
    <x v="40"/>
    <x v="2"/>
    <n v="112.44"/>
    <n v="4.7619047620000003"/>
    <n v="5.6219999999999999"/>
    <n v="7.7"/>
  </r>
  <r>
    <s v="198-66-9832"/>
    <s v="B"/>
    <x v="2"/>
    <x v="0"/>
    <s v="Female"/>
    <x v="5"/>
    <n v="72.040000000000006"/>
    <n v="2"/>
    <n v="7.2039999999999997"/>
    <n v="151.28399999999999"/>
    <x v="87"/>
    <x v="1"/>
    <n v="144.08000000000001"/>
    <n v="4.7619047620000003"/>
    <n v="7.2039999999999997"/>
    <n v="9.5"/>
  </r>
  <r>
    <s v="283-26-5248"/>
    <s v="C"/>
    <x v="1"/>
    <x v="0"/>
    <s v="Female"/>
    <x v="4"/>
    <n v="98.52"/>
    <n v="10"/>
    <n v="49.26"/>
    <n v="1034.46"/>
    <x v="74"/>
    <x v="0"/>
    <n v="985.2"/>
    <n v="4.7619047620000003"/>
    <n v="49.26"/>
    <n v="4.5"/>
  </r>
  <r>
    <s v="712-39-0363"/>
    <s v="A"/>
    <x v="0"/>
    <x v="0"/>
    <s v="Male"/>
    <x v="4"/>
    <n v="41.66"/>
    <n v="6"/>
    <n v="12.497999999999999"/>
    <n v="262.45800000000003"/>
    <x v="56"/>
    <x v="0"/>
    <n v="249.96"/>
    <n v="4.7619047620000003"/>
    <n v="12.497999999999999"/>
    <n v="5.6"/>
  </r>
  <r>
    <s v="218-59-9410"/>
    <s v="A"/>
    <x v="0"/>
    <x v="0"/>
    <s v="Female"/>
    <x v="2"/>
    <n v="72.42"/>
    <n v="3"/>
    <n v="10.863"/>
    <n v="228.12299999999999"/>
    <x v="14"/>
    <x v="0"/>
    <n v="217.26"/>
    <n v="4.7619047620000003"/>
    <n v="10.863"/>
    <n v="8.1999999999999993"/>
  </r>
  <r>
    <s v="174-75-0888"/>
    <s v="B"/>
    <x v="2"/>
    <x v="1"/>
    <s v="Male"/>
    <x v="1"/>
    <n v="21.58"/>
    <n v="9"/>
    <n v="9.7110000000000003"/>
    <n v="203.93100000000001"/>
    <x v="86"/>
    <x v="1"/>
    <n v="194.22"/>
    <n v="4.7619047620000003"/>
    <n v="9.7110000000000003"/>
    <n v="7.3"/>
  </r>
  <r>
    <s v="866-99-7614"/>
    <s v="C"/>
    <x v="1"/>
    <x v="1"/>
    <s v="Male"/>
    <x v="4"/>
    <n v="89.2"/>
    <n v="10"/>
    <n v="44.6"/>
    <n v="936.6"/>
    <x v="48"/>
    <x v="2"/>
    <n v="892"/>
    <n v="4.7619047620000003"/>
    <n v="44.6"/>
    <n v="4.4000000000000004"/>
  </r>
  <r>
    <s v="134-54-4720"/>
    <s v="B"/>
    <x v="2"/>
    <x v="1"/>
    <s v="Female"/>
    <x v="1"/>
    <n v="42.42"/>
    <n v="8"/>
    <n v="16.968"/>
    <n v="356.32799999999997"/>
    <x v="74"/>
    <x v="0"/>
    <n v="339.36"/>
    <n v="4.7619047620000003"/>
    <n v="16.968"/>
    <n v="5.7"/>
  </r>
  <r>
    <s v="760-90-2357"/>
    <s v="A"/>
    <x v="0"/>
    <x v="0"/>
    <s v="Male"/>
    <x v="1"/>
    <n v="74.510000000000005"/>
    <n v="6"/>
    <n v="22.353000000000002"/>
    <n v="469.41300000000001"/>
    <x v="80"/>
    <x v="0"/>
    <n v="447.06"/>
    <n v="4.7619047620000003"/>
    <n v="22.353000000000002"/>
    <n v="5"/>
  </r>
  <r>
    <s v="514-37-2845"/>
    <s v="B"/>
    <x v="2"/>
    <x v="1"/>
    <s v="Male"/>
    <x v="5"/>
    <n v="99.25"/>
    <n v="2"/>
    <n v="9.9250000000000007"/>
    <n v="208.42500000000001"/>
    <x v="80"/>
    <x v="1"/>
    <n v="198.5"/>
    <n v="4.7619047620000003"/>
    <n v="9.9250000000000007"/>
    <n v="9"/>
  </r>
  <r>
    <s v="698-98-5964"/>
    <s v="A"/>
    <x v="0"/>
    <x v="1"/>
    <s v="Female"/>
    <x v="4"/>
    <n v="81.209999999999994"/>
    <n v="10"/>
    <n v="40.604999999999997"/>
    <n v="852.70500000000004"/>
    <x v="29"/>
    <x v="2"/>
    <n v="812.1"/>
    <n v="4.7619047620000003"/>
    <n v="40.604999999999997"/>
    <n v="6.3"/>
  </r>
  <r>
    <s v="718-57-9773"/>
    <s v="C"/>
    <x v="1"/>
    <x v="1"/>
    <s v="Female"/>
    <x v="3"/>
    <n v="49.33"/>
    <n v="10"/>
    <n v="24.664999999999999"/>
    <n v="517.96500000000003"/>
    <x v="36"/>
    <x v="2"/>
    <n v="493.3"/>
    <n v="4.7619047620000003"/>
    <n v="24.664999999999999"/>
    <n v="9.4"/>
  </r>
  <r>
    <s v="651-88-7328"/>
    <s v="A"/>
    <x v="0"/>
    <x v="1"/>
    <s v="Female"/>
    <x v="5"/>
    <n v="65.739999999999995"/>
    <n v="9"/>
    <n v="29.582999999999998"/>
    <n v="621.24300000000005"/>
    <x v="17"/>
    <x v="1"/>
    <n v="591.66"/>
    <n v="4.7619047620000003"/>
    <n v="29.582999999999998"/>
    <n v="7.7"/>
  </r>
  <r>
    <s v="241-11-2261"/>
    <s v="B"/>
    <x v="2"/>
    <x v="1"/>
    <s v="Female"/>
    <x v="5"/>
    <n v="79.86"/>
    <n v="7"/>
    <n v="27.951000000000001"/>
    <n v="586.971"/>
    <x v="8"/>
    <x v="2"/>
    <n v="559.02"/>
    <n v="4.7619047620000003"/>
    <n v="27.951000000000001"/>
    <n v="5.5"/>
  </r>
  <r>
    <s v="408-26-9866"/>
    <s v="C"/>
    <x v="1"/>
    <x v="1"/>
    <s v="Female"/>
    <x v="3"/>
    <n v="73.98"/>
    <n v="7"/>
    <n v="25.893000000000001"/>
    <n v="543.75300000000004"/>
    <x v="22"/>
    <x v="0"/>
    <n v="517.86"/>
    <n v="4.7619047620000003"/>
    <n v="25.893000000000001"/>
    <n v="4.0999999999999996"/>
  </r>
  <r>
    <s v="834-83-1826"/>
    <s v="B"/>
    <x v="2"/>
    <x v="0"/>
    <s v="Female"/>
    <x v="2"/>
    <n v="82.04"/>
    <n v="5"/>
    <n v="20.51"/>
    <n v="430.71"/>
    <x v="6"/>
    <x v="2"/>
    <n v="410.2"/>
    <n v="4.7619047620000003"/>
    <n v="20.51"/>
    <n v="7.6"/>
  </r>
  <r>
    <s v="343-61-3544"/>
    <s v="B"/>
    <x v="2"/>
    <x v="0"/>
    <s v="Male"/>
    <x v="3"/>
    <n v="26.67"/>
    <n v="10"/>
    <n v="13.335000000000001"/>
    <n v="280.03500000000003"/>
    <x v="71"/>
    <x v="1"/>
    <n v="266.7"/>
    <n v="4.7619047620000003"/>
    <n v="13.335000000000001"/>
    <n v="8.6"/>
  </r>
  <r>
    <s v="239-48-4278"/>
    <s v="A"/>
    <x v="0"/>
    <x v="0"/>
    <s v="Male"/>
    <x v="4"/>
    <n v="10.130000000000001"/>
    <n v="7"/>
    <n v="3.5455000000000001"/>
    <n v="74.455500000000001"/>
    <x v="24"/>
    <x v="0"/>
    <n v="70.91"/>
    <n v="4.7619047620000003"/>
    <n v="3.5455000000000001"/>
    <n v="8.3000000000000007"/>
  </r>
  <r>
    <s v="355-34-6244"/>
    <s v="B"/>
    <x v="2"/>
    <x v="1"/>
    <s v="Male"/>
    <x v="4"/>
    <n v="72.39"/>
    <n v="2"/>
    <n v="7.2389999999999999"/>
    <n v="152.01900000000001"/>
    <x v="50"/>
    <x v="2"/>
    <n v="144.78"/>
    <n v="4.7619047620000003"/>
    <n v="7.2389999999999999"/>
    <n v="8.1"/>
  </r>
  <r>
    <s v="550-84-8664"/>
    <s v="A"/>
    <x v="0"/>
    <x v="1"/>
    <s v="Male"/>
    <x v="3"/>
    <n v="85.91"/>
    <n v="5"/>
    <n v="21.477499999999999"/>
    <n v="451.02749999999997"/>
    <x v="23"/>
    <x v="2"/>
    <n v="429.55"/>
    <n v="4.7619047620000003"/>
    <n v="21.477499999999999"/>
    <n v="8.6"/>
  </r>
  <r>
    <s v="339-96-8318"/>
    <s v="B"/>
    <x v="2"/>
    <x v="0"/>
    <s v="Male"/>
    <x v="5"/>
    <n v="81.31"/>
    <n v="7"/>
    <n v="28.458500000000001"/>
    <n v="597.62850000000003"/>
    <x v="59"/>
    <x v="0"/>
    <n v="569.16999999999996"/>
    <n v="4.7619047620000003"/>
    <n v="28.458500000000001"/>
    <n v="6.3"/>
  </r>
  <r>
    <s v="458-61-0011"/>
    <s v="B"/>
    <x v="2"/>
    <x v="1"/>
    <s v="Male"/>
    <x v="4"/>
    <n v="60.3"/>
    <n v="4"/>
    <n v="12.06"/>
    <n v="253.26"/>
    <x v="9"/>
    <x v="1"/>
    <n v="241.2"/>
    <n v="4.7619047620000003"/>
    <n v="12.06"/>
    <n v="5.8"/>
  </r>
  <r>
    <s v="592-34-6155"/>
    <s v="C"/>
    <x v="1"/>
    <x v="1"/>
    <s v="Male"/>
    <x v="4"/>
    <n v="31.77"/>
    <n v="4"/>
    <n v="6.3540000000000001"/>
    <n v="133.434"/>
    <x v="78"/>
    <x v="0"/>
    <n v="127.08"/>
    <n v="4.7619047620000003"/>
    <n v="6.3540000000000001"/>
    <n v="6.2"/>
  </r>
  <r>
    <s v="797-88-0493"/>
    <s v="A"/>
    <x v="0"/>
    <x v="1"/>
    <s v="Female"/>
    <x v="0"/>
    <n v="64.27"/>
    <n v="4"/>
    <n v="12.853999999999999"/>
    <n v="269.93400000000003"/>
    <x v="58"/>
    <x v="1"/>
    <n v="257.08"/>
    <n v="4.7619047620000003"/>
    <n v="12.853999999999999"/>
    <n v="7.7"/>
  </r>
  <r>
    <s v="207-73-1363"/>
    <s v="B"/>
    <x v="2"/>
    <x v="1"/>
    <s v="Male"/>
    <x v="0"/>
    <n v="69.510000000000005"/>
    <n v="2"/>
    <n v="6.9509999999999996"/>
    <n v="145.971"/>
    <x v="59"/>
    <x v="0"/>
    <n v="139.02000000000001"/>
    <n v="4.7619047620000003"/>
    <n v="6.9509999999999996"/>
    <n v="8.1"/>
  </r>
  <r>
    <s v="390-31-6381"/>
    <s v="C"/>
    <x v="1"/>
    <x v="1"/>
    <s v="Male"/>
    <x v="4"/>
    <n v="27.22"/>
    <n v="3"/>
    <n v="4.0830000000000002"/>
    <n v="85.742999999999995"/>
    <x v="27"/>
    <x v="1"/>
    <n v="81.66"/>
    <n v="4.7619047620000003"/>
    <n v="4.0830000000000002"/>
    <n v="7.3"/>
  </r>
  <r>
    <s v="443-82-0585"/>
    <s v="A"/>
    <x v="0"/>
    <x v="0"/>
    <s v="Female"/>
    <x v="0"/>
    <n v="77.680000000000007"/>
    <n v="4"/>
    <n v="15.536"/>
    <n v="326.25599999999997"/>
    <x v="60"/>
    <x v="1"/>
    <n v="310.72000000000003"/>
    <n v="4.7619047620000003"/>
    <n v="15.536"/>
    <n v="8.4"/>
  </r>
  <r>
    <s v="339-18-7061"/>
    <s v="C"/>
    <x v="1"/>
    <x v="0"/>
    <s v="Female"/>
    <x v="5"/>
    <n v="92.98"/>
    <n v="2"/>
    <n v="9.298"/>
    <n v="195.25800000000001"/>
    <x v="77"/>
    <x v="2"/>
    <n v="185.96"/>
    <n v="4.7619047620000003"/>
    <n v="9.298"/>
    <n v="8"/>
  </r>
  <r>
    <s v="359-90-3665"/>
    <s v="B"/>
    <x v="2"/>
    <x v="0"/>
    <s v="Female"/>
    <x v="5"/>
    <n v="18.079999999999998"/>
    <n v="4"/>
    <n v="3.6160000000000001"/>
    <n v="75.936000000000007"/>
    <x v="78"/>
    <x v="2"/>
    <n v="72.319999999999993"/>
    <n v="4.7619047620000003"/>
    <n v="3.6160000000000001"/>
    <n v="9.5"/>
  </r>
  <r>
    <s v="375-72-3056"/>
    <s v="B"/>
    <x v="2"/>
    <x v="1"/>
    <s v="Male"/>
    <x v="3"/>
    <n v="63.06"/>
    <n v="3"/>
    <n v="9.4589999999999996"/>
    <n v="198.63900000000001"/>
    <x v="64"/>
    <x v="0"/>
    <n v="189.18"/>
    <n v="4.7619047620000003"/>
    <n v="9.4589999999999996"/>
    <n v="7"/>
  </r>
  <r>
    <s v="127-47-6963"/>
    <s v="A"/>
    <x v="0"/>
    <x v="1"/>
    <s v="Male"/>
    <x v="0"/>
    <n v="51.71"/>
    <n v="4"/>
    <n v="10.342000000000001"/>
    <n v="217.18199999999999"/>
    <x v="11"/>
    <x v="2"/>
    <n v="206.84"/>
    <n v="4.7619047620000003"/>
    <n v="10.342000000000001"/>
    <n v="9.8000000000000007"/>
  </r>
  <r>
    <s v="278-86-2735"/>
    <s v="A"/>
    <x v="0"/>
    <x v="1"/>
    <s v="Female"/>
    <x v="4"/>
    <n v="52.34"/>
    <n v="3"/>
    <n v="7.851"/>
    <n v="164.87100000000001"/>
    <x v="39"/>
    <x v="1"/>
    <n v="157.02000000000001"/>
    <n v="4.7619047620000003"/>
    <n v="7.851"/>
    <n v="9.1999999999999993"/>
  </r>
  <r>
    <s v="695-28-6250"/>
    <s v="A"/>
    <x v="0"/>
    <x v="1"/>
    <s v="Female"/>
    <x v="3"/>
    <n v="43.06"/>
    <n v="5"/>
    <n v="10.765000000000001"/>
    <n v="226.065"/>
    <x v="87"/>
    <x v="0"/>
    <n v="215.3"/>
    <n v="4.7619047620000003"/>
    <n v="10.765000000000001"/>
    <n v="7.7"/>
  </r>
  <r>
    <s v="379-17-6588"/>
    <s v="C"/>
    <x v="1"/>
    <x v="1"/>
    <s v="Male"/>
    <x v="5"/>
    <n v="59.61"/>
    <n v="10"/>
    <n v="29.805"/>
    <n v="625.90499999999997"/>
    <x v="86"/>
    <x v="1"/>
    <n v="596.1"/>
    <n v="4.7619047620000003"/>
    <n v="29.805"/>
    <n v="5.3"/>
  </r>
  <r>
    <s v="227-50-3718"/>
    <s v="A"/>
    <x v="0"/>
    <x v="1"/>
    <s v="Male"/>
    <x v="0"/>
    <n v="14.62"/>
    <n v="5"/>
    <n v="3.6549999999999998"/>
    <n v="76.754999999999995"/>
    <x v="31"/>
    <x v="1"/>
    <n v="73.099999999999994"/>
    <n v="4.7619047620000003"/>
    <n v="3.6549999999999998"/>
    <n v="4.4000000000000004"/>
  </r>
  <r>
    <s v="302-15-2162"/>
    <s v="C"/>
    <x v="1"/>
    <x v="0"/>
    <s v="Male"/>
    <x v="0"/>
    <n v="46.53"/>
    <n v="6"/>
    <n v="13.959"/>
    <n v="293.13900000000001"/>
    <x v="2"/>
    <x v="2"/>
    <n v="279.18"/>
    <n v="4.7619047620000003"/>
    <n v="13.959"/>
    <n v="4.3"/>
  </r>
  <r>
    <s v="788-07-8452"/>
    <s v="C"/>
    <x v="1"/>
    <x v="0"/>
    <s v="Female"/>
    <x v="2"/>
    <n v="24.24"/>
    <n v="7"/>
    <n v="8.484"/>
    <n v="178.16399999999999"/>
    <x v="3"/>
    <x v="0"/>
    <n v="169.68"/>
    <n v="4.7619047620000003"/>
    <n v="8.484"/>
    <n v="9.4"/>
  </r>
  <r>
    <s v="560-49-6611"/>
    <s v="A"/>
    <x v="0"/>
    <x v="0"/>
    <s v="Female"/>
    <x v="3"/>
    <n v="45.58"/>
    <n v="1"/>
    <n v="2.2789999999999999"/>
    <n v="47.859000000000002"/>
    <x v="13"/>
    <x v="1"/>
    <n v="45.58"/>
    <n v="4.7619047620000003"/>
    <n v="2.2789999999999999"/>
    <n v="9.8000000000000007"/>
  </r>
  <r>
    <s v="880-35-0356"/>
    <s v="A"/>
    <x v="0"/>
    <x v="0"/>
    <s v="Female"/>
    <x v="3"/>
    <n v="75.2"/>
    <n v="3"/>
    <n v="11.28"/>
    <n v="236.88"/>
    <x v="63"/>
    <x v="0"/>
    <n v="225.6"/>
    <n v="4.7619047620000003"/>
    <n v="11.28"/>
    <n v="4.8"/>
  </r>
  <r>
    <s v="585-11-6748"/>
    <s v="B"/>
    <x v="2"/>
    <x v="0"/>
    <s v="Male"/>
    <x v="3"/>
    <n v="96.8"/>
    <n v="3"/>
    <n v="14.52"/>
    <n v="304.92"/>
    <x v="20"/>
    <x v="1"/>
    <n v="290.39999999999998"/>
    <n v="4.7619047620000003"/>
    <n v="14.52"/>
    <n v="5.3"/>
  </r>
  <r>
    <s v="470-31-3286"/>
    <s v="B"/>
    <x v="2"/>
    <x v="1"/>
    <s v="Male"/>
    <x v="0"/>
    <n v="14.82"/>
    <n v="3"/>
    <n v="2.2229999999999999"/>
    <n v="46.683"/>
    <x v="59"/>
    <x v="2"/>
    <n v="44.46"/>
    <n v="4.7619047620000003"/>
    <n v="2.2229999999999999"/>
    <n v="8.6999999999999993"/>
  </r>
  <r>
    <s v="152-68-2907"/>
    <s v="A"/>
    <x v="0"/>
    <x v="1"/>
    <s v="Male"/>
    <x v="4"/>
    <n v="52.2"/>
    <n v="3"/>
    <n v="7.83"/>
    <n v="164.43"/>
    <x v="42"/>
    <x v="2"/>
    <n v="156.6"/>
    <n v="4.7619047620000003"/>
    <n v="7.83"/>
    <n v="9.5"/>
  </r>
  <r>
    <s v="123-35-4896"/>
    <s v="C"/>
    <x v="1"/>
    <x v="1"/>
    <s v="Female"/>
    <x v="3"/>
    <n v="46.66"/>
    <n v="9"/>
    <n v="20.997"/>
    <n v="440.93700000000001"/>
    <x v="21"/>
    <x v="0"/>
    <n v="419.94"/>
    <n v="4.7619047620000003"/>
    <n v="20.997"/>
    <n v="5.3"/>
  </r>
  <r>
    <s v="258-69-7810"/>
    <s v="C"/>
    <x v="1"/>
    <x v="1"/>
    <s v="Female"/>
    <x v="5"/>
    <n v="36.85"/>
    <n v="5"/>
    <n v="9.2125000000000004"/>
    <n v="193.46250000000001"/>
    <x v="53"/>
    <x v="1"/>
    <n v="184.25"/>
    <n v="4.7619047620000003"/>
    <n v="9.2125000000000004"/>
    <n v="9.1999999999999993"/>
  </r>
  <r>
    <s v="334-64-2006"/>
    <s v="A"/>
    <x v="0"/>
    <x v="0"/>
    <s v="Female"/>
    <x v="2"/>
    <n v="70.319999999999993"/>
    <n v="2"/>
    <n v="7.032"/>
    <n v="147.672"/>
    <x v="62"/>
    <x v="0"/>
    <n v="140.63999999999999"/>
    <n v="4.7619047620000003"/>
    <n v="7.032"/>
    <n v="9.6"/>
  </r>
  <r>
    <s v="219-61-4139"/>
    <s v="C"/>
    <x v="1"/>
    <x v="1"/>
    <s v="Male"/>
    <x v="1"/>
    <n v="83.08"/>
    <n v="1"/>
    <n v="4.1539999999999999"/>
    <n v="87.233999999999995"/>
    <x v="54"/>
    <x v="0"/>
    <n v="83.08"/>
    <n v="4.7619047620000003"/>
    <n v="4.1539999999999999"/>
    <n v="6.4"/>
  </r>
  <r>
    <s v="881-41-7302"/>
    <s v="C"/>
    <x v="1"/>
    <x v="1"/>
    <s v="Female"/>
    <x v="5"/>
    <n v="64.989999999999995"/>
    <n v="1"/>
    <n v="3.2494999999999998"/>
    <n v="68.239500000000007"/>
    <x v="53"/>
    <x v="2"/>
    <n v="64.989999999999995"/>
    <n v="4.7619047620000003"/>
    <n v="3.2494999999999998"/>
    <n v="4.5"/>
  </r>
  <r>
    <s v="373-09-4567"/>
    <s v="C"/>
    <x v="1"/>
    <x v="1"/>
    <s v="Male"/>
    <x v="4"/>
    <n v="77.56"/>
    <n v="10"/>
    <n v="38.78"/>
    <n v="814.38"/>
    <x v="86"/>
    <x v="0"/>
    <n v="775.6"/>
    <n v="4.7619047620000003"/>
    <n v="38.78"/>
    <n v="6.9"/>
  </r>
  <r>
    <s v="642-30-6693"/>
    <s v="B"/>
    <x v="2"/>
    <x v="1"/>
    <s v="Female"/>
    <x v="3"/>
    <n v="54.51"/>
    <n v="6"/>
    <n v="16.353000000000002"/>
    <n v="343.41300000000001"/>
    <x v="85"/>
    <x v="0"/>
    <n v="327.06"/>
    <n v="4.7619047620000003"/>
    <n v="16.353000000000002"/>
    <n v="7.8"/>
  </r>
  <r>
    <s v="484-22-8230"/>
    <s v="C"/>
    <x v="1"/>
    <x v="0"/>
    <s v="Female"/>
    <x v="5"/>
    <n v="51.89"/>
    <n v="7"/>
    <n v="18.1615"/>
    <n v="381.39150000000001"/>
    <x v="66"/>
    <x v="1"/>
    <n v="363.23"/>
    <n v="4.7619047620000003"/>
    <n v="18.1615"/>
    <n v="4.5"/>
  </r>
  <r>
    <s v="830-58-2383"/>
    <s v="B"/>
    <x v="2"/>
    <x v="1"/>
    <s v="Male"/>
    <x v="2"/>
    <n v="31.75"/>
    <n v="4"/>
    <n v="6.35"/>
    <n v="133.35"/>
    <x v="4"/>
    <x v="1"/>
    <n v="127"/>
    <n v="4.7619047620000003"/>
    <n v="6.35"/>
    <n v="8.6"/>
  </r>
  <r>
    <s v="559-98-9873"/>
    <s v="A"/>
    <x v="0"/>
    <x v="0"/>
    <s v="Female"/>
    <x v="5"/>
    <n v="53.65"/>
    <n v="7"/>
    <n v="18.7775"/>
    <n v="394.32749999999999"/>
    <x v="34"/>
    <x v="0"/>
    <n v="375.55"/>
    <n v="4.7619047620000003"/>
    <n v="18.7775"/>
    <n v="5.2"/>
  </r>
  <r>
    <s v="544-32-5024"/>
    <s v="C"/>
    <x v="1"/>
    <x v="0"/>
    <s v="Female"/>
    <x v="4"/>
    <n v="49.79"/>
    <n v="4"/>
    <n v="9.9580000000000002"/>
    <n v="209.11799999999999"/>
    <x v="61"/>
    <x v="2"/>
    <n v="199.16"/>
    <n v="4.7619047620000003"/>
    <n v="9.9580000000000002"/>
    <n v="6.4"/>
  </r>
  <r>
    <s v="318-12-0304"/>
    <s v="A"/>
    <x v="0"/>
    <x v="1"/>
    <s v="Male"/>
    <x v="5"/>
    <n v="30.61"/>
    <n v="1"/>
    <n v="1.5305"/>
    <n v="32.140500000000003"/>
    <x v="54"/>
    <x v="0"/>
    <n v="30.61"/>
    <n v="4.7619047620000003"/>
    <n v="1.5305"/>
    <n v="5.2"/>
  </r>
  <r>
    <s v="349-97-8902"/>
    <s v="B"/>
    <x v="2"/>
    <x v="0"/>
    <s v="Male"/>
    <x v="4"/>
    <n v="57.89"/>
    <n v="2"/>
    <n v="5.7889999999999997"/>
    <n v="121.569"/>
    <x v="29"/>
    <x v="0"/>
    <n v="115.78"/>
    <n v="4.7619047620000003"/>
    <n v="5.7889999999999997"/>
    <n v="8.9"/>
  </r>
  <r>
    <s v="421-95-9805"/>
    <s v="A"/>
    <x v="0"/>
    <x v="1"/>
    <s v="Female"/>
    <x v="1"/>
    <n v="28.96"/>
    <n v="1"/>
    <n v="1.448"/>
    <n v="30.408000000000001"/>
    <x v="13"/>
    <x v="2"/>
    <n v="28.96"/>
    <n v="4.7619047620000003"/>
    <n v="1.448"/>
    <n v="6.2"/>
  </r>
  <r>
    <s v="277-35-5865"/>
    <s v="C"/>
    <x v="1"/>
    <x v="0"/>
    <s v="Female"/>
    <x v="4"/>
    <n v="98.97"/>
    <n v="9"/>
    <n v="44.536499999999997"/>
    <n v="935.26649999999995"/>
    <x v="11"/>
    <x v="1"/>
    <n v="890.73"/>
    <n v="4.7619047620000003"/>
    <n v="44.536499999999997"/>
    <n v="6.7"/>
  </r>
  <r>
    <s v="789-23-8625"/>
    <s v="B"/>
    <x v="2"/>
    <x v="0"/>
    <s v="Male"/>
    <x v="5"/>
    <n v="93.22"/>
    <n v="3"/>
    <n v="13.983000000000001"/>
    <n v="293.64299999999997"/>
    <x v="46"/>
    <x v="1"/>
    <n v="279.66000000000003"/>
    <n v="4.7619047620000003"/>
    <n v="13.983000000000001"/>
    <n v="7.2"/>
  </r>
  <r>
    <s v="284-54-4231"/>
    <s v="C"/>
    <x v="1"/>
    <x v="0"/>
    <s v="Male"/>
    <x v="3"/>
    <n v="80.930000000000007"/>
    <n v="1"/>
    <n v="4.0465"/>
    <n v="84.976500000000001"/>
    <x v="64"/>
    <x v="2"/>
    <n v="80.930000000000007"/>
    <n v="4.7619047620000003"/>
    <n v="4.0465"/>
    <n v="9"/>
  </r>
  <r>
    <s v="443-59-0061"/>
    <s v="A"/>
    <x v="0"/>
    <x v="0"/>
    <s v="Male"/>
    <x v="4"/>
    <n v="67.45"/>
    <n v="10"/>
    <n v="33.725000000000001"/>
    <n v="708.22500000000002"/>
    <x v="36"/>
    <x v="0"/>
    <n v="674.5"/>
    <n v="4.7619047620000003"/>
    <n v="33.725000000000001"/>
    <n v="4.2"/>
  </r>
  <r>
    <s v="509-29-3912"/>
    <s v="A"/>
    <x v="0"/>
    <x v="0"/>
    <s v="Female"/>
    <x v="3"/>
    <n v="38.72"/>
    <n v="9"/>
    <n v="17.423999999999999"/>
    <n v="365.904"/>
    <x v="80"/>
    <x v="0"/>
    <n v="348.48"/>
    <n v="4.7619047620000003"/>
    <n v="17.423999999999999"/>
    <n v="4.2"/>
  </r>
  <r>
    <s v="327-40-9673"/>
    <s v="B"/>
    <x v="2"/>
    <x v="0"/>
    <s v="Male"/>
    <x v="3"/>
    <n v="72.599999999999994"/>
    <n v="6"/>
    <n v="21.78"/>
    <n v="457.38"/>
    <x v="50"/>
    <x v="1"/>
    <n v="435.6"/>
    <n v="4.7619047620000003"/>
    <n v="21.78"/>
    <n v="6.9"/>
  </r>
  <r>
    <s v="840-19-2096"/>
    <s v="C"/>
    <x v="1"/>
    <x v="0"/>
    <s v="Male"/>
    <x v="1"/>
    <n v="87.91"/>
    <n v="5"/>
    <n v="21.977499999999999"/>
    <n v="461.52749999999997"/>
    <x v="86"/>
    <x v="0"/>
    <n v="439.55"/>
    <n v="4.7619047620000003"/>
    <n v="21.977499999999999"/>
    <n v="4.4000000000000004"/>
  </r>
  <r>
    <s v="828-46-6863"/>
    <s v="A"/>
    <x v="0"/>
    <x v="0"/>
    <s v="Male"/>
    <x v="4"/>
    <n v="98.53"/>
    <n v="6"/>
    <n v="29.559000000000001"/>
    <n v="620.73900000000003"/>
    <x v="54"/>
    <x v="2"/>
    <n v="591.17999999999995"/>
    <n v="4.7619047620000003"/>
    <n v="29.559000000000001"/>
    <n v="4"/>
  </r>
  <r>
    <s v="641-96-3695"/>
    <s v="C"/>
    <x v="1"/>
    <x v="0"/>
    <s v="Female"/>
    <x v="5"/>
    <n v="43.46"/>
    <n v="6"/>
    <n v="13.038"/>
    <n v="273.798"/>
    <x v="13"/>
    <x v="0"/>
    <n v="260.76"/>
    <n v="4.7619047620000003"/>
    <n v="13.038"/>
    <n v="8.5"/>
  </r>
  <r>
    <s v="420-97-3340"/>
    <s v="A"/>
    <x v="0"/>
    <x v="1"/>
    <s v="Female"/>
    <x v="4"/>
    <n v="71.680000000000007"/>
    <n v="3"/>
    <n v="10.752000000000001"/>
    <n v="225.792"/>
    <x v="61"/>
    <x v="2"/>
    <n v="215.04"/>
    <n v="4.7619047620000003"/>
    <n v="10.752000000000001"/>
    <n v="9.1999999999999993"/>
  </r>
  <r>
    <s v="436-54-4512"/>
    <s v="A"/>
    <x v="0"/>
    <x v="0"/>
    <s v="Female"/>
    <x v="4"/>
    <n v="91.61"/>
    <n v="1"/>
    <n v="4.5804999999999998"/>
    <n v="96.1905"/>
    <x v="80"/>
    <x v="1"/>
    <n v="91.61"/>
    <n v="4.7619047620000003"/>
    <n v="4.5804999999999998"/>
    <n v="9.8000000000000007"/>
  </r>
  <r>
    <s v="670-79-6321"/>
    <s v="B"/>
    <x v="2"/>
    <x v="0"/>
    <s v="Female"/>
    <x v="2"/>
    <n v="94.59"/>
    <n v="7"/>
    <n v="33.106499999999997"/>
    <n v="695.23649999999998"/>
    <x v="29"/>
    <x v="2"/>
    <n v="662.13"/>
    <n v="4.7619047620000003"/>
    <n v="33.106499999999997"/>
    <n v="4.9000000000000004"/>
  </r>
  <r>
    <s v="852-62-7105"/>
    <s v="B"/>
    <x v="2"/>
    <x v="1"/>
    <s v="Female"/>
    <x v="5"/>
    <n v="83.25"/>
    <n v="10"/>
    <n v="41.625"/>
    <n v="874.125"/>
    <x v="52"/>
    <x v="2"/>
    <n v="832.5"/>
    <n v="4.7619047620000003"/>
    <n v="41.625"/>
    <n v="4.4000000000000004"/>
  </r>
  <r>
    <s v="598-06-7312"/>
    <s v="B"/>
    <x v="2"/>
    <x v="0"/>
    <s v="Male"/>
    <x v="5"/>
    <n v="91.35"/>
    <n v="1"/>
    <n v="4.5674999999999999"/>
    <n v="95.917500000000004"/>
    <x v="69"/>
    <x v="1"/>
    <n v="91.35"/>
    <n v="4.7619047620000003"/>
    <n v="4.5674999999999999"/>
    <n v="6.8"/>
  </r>
  <r>
    <s v="135-13-8269"/>
    <s v="B"/>
    <x v="2"/>
    <x v="0"/>
    <s v="Female"/>
    <x v="4"/>
    <n v="78.88"/>
    <n v="2"/>
    <n v="7.8879999999999999"/>
    <n v="165.648"/>
    <x v="53"/>
    <x v="1"/>
    <n v="157.76"/>
    <n v="4.7619047620000003"/>
    <n v="7.8879999999999999"/>
    <n v="9.1"/>
  </r>
  <r>
    <s v="816-57-2053"/>
    <s v="A"/>
    <x v="0"/>
    <x v="1"/>
    <s v="Male"/>
    <x v="3"/>
    <n v="60.87"/>
    <n v="2"/>
    <n v="6.0869999999999997"/>
    <n v="127.827"/>
    <x v="11"/>
    <x v="0"/>
    <n v="121.74"/>
    <n v="4.7619047620000003"/>
    <n v="6.0869999999999997"/>
    <n v="8.6999999999999993"/>
  </r>
  <r>
    <s v="628-90-8624"/>
    <s v="B"/>
    <x v="2"/>
    <x v="0"/>
    <s v="Male"/>
    <x v="0"/>
    <n v="82.58"/>
    <n v="10"/>
    <n v="41.29"/>
    <n v="867.09"/>
    <x v="86"/>
    <x v="1"/>
    <n v="825.8"/>
    <n v="4.7619047620000003"/>
    <n v="41.29"/>
    <n v="5"/>
  </r>
  <r>
    <s v="856-66-2701"/>
    <s v="A"/>
    <x v="0"/>
    <x v="0"/>
    <s v="Male"/>
    <x v="2"/>
    <n v="53.3"/>
    <n v="3"/>
    <n v="7.9950000000000001"/>
    <n v="167.89500000000001"/>
    <x v="25"/>
    <x v="0"/>
    <n v="159.9"/>
    <n v="4.7619047620000003"/>
    <n v="7.9950000000000001"/>
    <n v="7.5"/>
  </r>
  <r>
    <s v="308-39-1707"/>
    <s v="A"/>
    <x v="0"/>
    <x v="1"/>
    <s v="Female"/>
    <x v="5"/>
    <n v="12.09"/>
    <n v="1"/>
    <n v="0.60450000000000004"/>
    <n v="12.6945"/>
    <x v="53"/>
    <x v="2"/>
    <n v="12.09"/>
    <n v="4.7619047620000003"/>
    <n v="0.60450000000000004"/>
    <n v="8.1999999999999993"/>
  </r>
  <r>
    <s v="149-61-1929"/>
    <s v="A"/>
    <x v="0"/>
    <x v="1"/>
    <s v="Male"/>
    <x v="3"/>
    <n v="64.19"/>
    <n v="10"/>
    <n v="32.094999999999999"/>
    <n v="673.995"/>
    <x v="64"/>
    <x v="2"/>
    <n v="641.9"/>
    <n v="4.7619047620000003"/>
    <n v="32.094999999999999"/>
    <n v="6.7"/>
  </r>
  <r>
    <s v="655-07-2265"/>
    <s v="A"/>
    <x v="0"/>
    <x v="1"/>
    <s v="Male"/>
    <x v="1"/>
    <n v="78.31"/>
    <n v="3"/>
    <n v="11.746499999999999"/>
    <n v="246.6765"/>
    <x v="19"/>
    <x v="0"/>
    <n v="234.93"/>
    <n v="4.7619047620000003"/>
    <n v="11.746499999999999"/>
    <n v="5.4"/>
  </r>
  <r>
    <s v="589-02-8023"/>
    <s v="A"/>
    <x v="0"/>
    <x v="0"/>
    <s v="Male"/>
    <x v="4"/>
    <n v="83.77"/>
    <n v="2"/>
    <n v="8.3770000000000007"/>
    <n v="175.917"/>
    <x v="15"/>
    <x v="2"/>
    <n v="167.54"/>
    <n v="4.7619047620000003"/>
    <n v="8.3770000000000007"/>
    <n v="7"/>
  </r>
  <r>
    <s v="420-04-7590"/>
    <s v="B"/>
    <x v="2"/>
    <x v="1"/>
    <s v="Male"/>
    <x v="2"/>
    <n v="99.7"/>
    <n v="3"/>
    <n v="14.955"/>
    <n v="314.05500000000001"/>
    <x v="79"/>
    <x v="0"/>
    <n v="299.10000000000002"/>
    <n v="4.7619047620000003"/>
    <n v="14.955"/>
    <n v="4.7"/>
  </r>
  <r>
    <s v="182-88-2763"/>
    <s v="B"/>
    <x v="2"/>
    <x v="0"/>
    <s v="Male"/>
    <x v="4"/>
    <n v="79.91"/>
    <n v="3"/>
    <n v="11.986499999999999"/>
    <n v="251.7165"/>
    <x v="80"/>
    <x v="2"/>
    <n v="239.73"/>
    <n v="4.7619047620000003"/>
    <n v="11.986499999999999"/>
    <n v="5"/>
  </r>
  <r>
    <s v="188-55-0967"/>
    <s v="B"/>
    <x v="2"/>
    <x v="0"/>
    <s v="Male"/>
    <x v="0"/>
    <n v="66.47"/>
    <n v="10"/>
    <n v="33.234999999999999"/>
    <n v="697.93499999999995"/>
    <x v="15"/>
    <x v="2"/>
    <n v="664.7"/>
    <n v="4.7619047620000003"/>
    <n v="33.234999999999999"/>
    <n v="5"/>
  </r>
  <r>
    <s v="610-46-4100"/>
    <s v="A"/>
    <x v="0"/>
    <x v="1"/>
    <s v="Male"/>
    <x v="0"/>
    <n v="28.95"/>
    <n v="7"/>
    <n v="10.1325"/>
    <n v="212.7825"/>
    <x v="2"/>
    <x v="2"/>
    <n v="202.65"/>
    <n v="4.7619047620000003"/>
    <n v="10.1325"/>
    <n v="6"/>
  </r>
  <r>
    <s v="318-81-2368"/>
    <s v="C"/>
    <x v="1"/>
    <x v="1"/>
    <s v="Female"/>
    <x v="1"/>
    <n v="46.2"/>
    <n v="1"/>
    <n v="2.31"/>
    <n v="48.51"/>
    <x v="35"/>
    <x v="1"/>
    <n v="46.2"/>
    <n v="4.7619047620000003"/>
    <n v="2.31"/>
    <n v="6.3"/>
  </r>
  <r>
    <s v="364-33-8584"/>
    <s v="B"/>
    <x v="2"/>
    <x v="0"/>
    <s v="Female"/>
    <x v="4"/>
    <n v="17.63"/>
    <n v="5"/>
    <n v="4.4074999999999998"/>
    <n v="92.557500000000005"/>
    <x v="1"/>
    <x v="1"/>
    <n v="88.15"/>
    <n v="4.7619047620000003"/>
    <n v="4.4074999999999998"/>
    <n v="8.5"/>
  </r>
  <r>
    <s v="665-63-9737"/>
    <s v="B"/>
    <x v="2"/>
    <x v="1"/>
    <s v="Male"/>
    <x v="5"/>
    <n v="52.42"/>
    <n v="3"/>
    <n v="7.8630000000000004"/>
    <n v="165.12299999999999"/>
    <x v="33"/>
    <x v="0"/>
    <n v="157.26"/>
    <n v="4.7619047620000003"/>
    <n v="7.8630000000000004"/>
    <n v="7.5"/>
  </r>
  <r>
    <s v="695-09-5146"/>
    <s v="B"/>
    <x v="2"/>
    <x v="0"/>
    <s v="Female"/>
    <x v="4"/>
    <n v="98.79"/>
    <n v="3"/>
    <n v="14.8185"/>
    <n v="311.18849999999998"/>
    <x v="55"/>
    <x v="0"/>
    <n v="296.37"/>
    <n v="4.7619047620000003"/>
    <n v="14.8185"/>
    <n v="6.4"/>
  </r>
  <r>
    <s v="155-45-3814"/>
    <s v="C"/>
    <x v="1"/>
    <x v="0"/>
    <s v="Female"/>
    <x v="1"/>
    <n v="88.55"/>
    <n v="8"/>
    <n v="35.42"/>
    <n v="743.82"/>
    <x v="35"/>
    <x v="0"/>
    <n v="708.4"/>
    <n v="4.7619047620000003"/>
    <n v="35.42"/>
    <n v="4.7"/>
  </r>
  <r>
    <s v="794-32-2436"/>
    <s v="B"/>
    <x v="2"/>
    <x v="0"/>
    <s v="Male"/>
    <x v="1"/>
    <n v="55.67"/>
    <n v="2"/>
    <n v="5.5670000000000002"/>
    <n v="116.907"/>
    <x v="39"/>
    <x v="0"/>
    <n v="111.34"/>
    <n v="4.7619047620000003"/>
    <n v="5.5670000000000002"/>
    <n v="6"/>
  </r>
  <r>
    <s v="131-15-8856"/>
    <s v="C"/>
    <x v="1"/>
    <x v="0"/>
    <s v="Female"/>
    <x v="4"/>
    <n v="72.52"/>
    <n v="8"/>
    <n v="29.007999999999999"/>
    <n v="609.16800000000001"/>
    <x v="73"/>
    <x v="2"/>
    <n v="580.16"/>
    <n v="4.7619047620000003"/>
    <n v="29.007999999999999"/>
    <n v="4"/>
  </r>
  <r>
    <s v="273-84-2164"/>
    <s v="C"/>
    <x v="1"/>
    <x v="0"/>
    <s v="Male"/>
    <x v="1"/>
    <n v="12.05"/>
    <n v="5"/>
    <n v="3.0125000000000002"/>
    <n v="63.262500000000003"/>
    <x v="69"/>
    <x v="0"/>
    <n v="60.25"/>
    <n v="4.7619047620000003"/>
    <n v="3.0125000000000002"/>
    <n v="5.5"/>
  </r>
  <r>
    <s v="706-36-6154"/>
    <s v="A"/>
    <x v="0"/>
    <x v="0"/>
    <s v="Male"/>
    <x v="2"/>
    <n v="19.36"/>
    <n v="9"/>
    <n v="8.7119999999999997"/>
    <n v="182.952"/>
    <x v="68"/>
    <x v="0"/>
    <n v="174.24"/>
    <n v="4.7619047620000003"/>
    <n v="8.7119999999999997"/>
    <n v="8.6999999999999993"/>
  </r>
  <r>
    <s v="778-89-7974"/>
    <s v="C"/>
    <x v="1"/>
    <x v="1"/>
    <s v="Male"/>
    <x v="0"/>
    <n v="70.209999999999994"/>
    <n v="6"/>
    <n v="21.062999999999999"/>
    <n v="442.32299999999998"/>
    <x v="73"/>
    <x v="1"/>
    <n v="421.26"/>
    <n v="4.7619047620000003"/>
    <n v="21.062999999999999"/>
    <n v="7.4"/>
  </r>
  <r>
    <s v="574-31-8277"/>
    <s v="B"/>
    <x v="2"/>
    <x v="0"/>
    <s v="Male"/>
    <x v="5"/>
    <n v="33.630000000000003"/>
    <n v="1"/>
    <n v="1.6815"/>
    <n v="35.311500000000002"/>
    <x v="80"/>
    <x v="1"/>
    <n v="33.630000000000003"/>
    <n v="4.7619047620000003"/>
    <n v="1.6815"/>
    <n v="5.6"/>
  </r>
  <r>
    <s v="859-71-0933"/>
    <s v="C"/>
    <x v="1"/>
    <x v="0"/>
    <s v="Female"/>
    <x v="3"/>
    <n v="15.49"/>
    <n v="2"/>
    <n v="1.5489999999999999"/>
    <n v="32.529000000000003"/>
    <x v="65"/>
    <x v="1"/>
    <n v="30.98"/>
    <n v="4.7619047620000003"/>
    <n v="1.5489999999999999"/>
    <n v="6.3"/>
  </r>
  <r>
    <s v="740-11-5257"/>
    <s v="C"/>
    <x v="1"/>
    <x v="1"/>
    <s v="Male"/>
    <x v="1"/>
    <n v="24.74"/>
    <n v="10"/>
    <n v="12.37"/>
    <n v="259.77"/>
    <x v="7"/>
    <x v="1"/>
    <n v="247.4"/>
    <n v="4.7619047620000003"/>
    <n v="12.37"/>
    <n v="7.1"/>
  </r>
  <r>
    <s v="369-82-2676"/>
    <s v="B"/>
    <x v="2"/>
    <x v="1"/>
    <s v="Male"/>
    <x v="1"/>
    <n v="75.66"/>
    <n v="5"/>
    <n v="18.914999999999999"/>
    <n v="397.21499999999997"/>
    <x v="15"/>
    <x v="0"/>
    <n v="378.3"/>
    <n v="4.7619047620000003"/>
    <n v="18.914999999999999"/>
    <n v="7.8"/>
  </r>
  <r>
    <s v="563-47-4072"/>
    <s v="B"/>
    <x v="2"/>
    <x v="1"/>
    <s v="Female"/>
    <x v="0"/>
    <n v="55.81"/>
    <n v="6"/>
    <n v="16.742999999999999"/>
    <n v="351.60300000000001"/>
    <x v="49"/>
    <x v="1"/>
    <n v="334.86"/>
    <n v="4.7619047620000003"/>
    <n v="16.742999999999999"/>
    <n v="9.9"/>
  </r>
  <r>
    <s v="742-04-5161"/>
    <s v="A"/>
    <x v="0"/>
    <x v="0"/>
    <s v="Male"/>
    <x v="2"/>
    <n v="72.78"/>
    <n v="10"/>
    <n v="36.39"/>
    <n v="764.19"/>
    <x v="36"/>
    <x v="1"/>
    <n v="727.8"/>
    <n v="4.7619047620000003"/>
    <n v="36.39"/>
    <n v="7.3"/>
  </r>
  <r>
    <s v="149-15-7606"/>
    <s v="B"/>
    <x v="2"/>
    <x v="0"/>
    <s v="Male"/>
    <x v="3"/>
    <n v="37.32"/>
    <n v="9"/>
    <n v="16.794"/>
    <n v="352.67399999999998"/>
    <x v="43"/>
    <x v="0"/>
    <n v="335.88"/>
    <n v="4.7619047620000003"/>
    <n v="16.794"/>
    <n v="5.0999999999999996"/>
  </r>
  <r>
    <s v="133-77-3154"/>
    <s v="B"/>
    <x v="2"/>
    <x v="0"/>
    <s v="Male"/>
    <x v="5"/>
    <n v="60.18"/>
    <n v="4"/>
    <n v="12.036"/>
    <n v="252.756"/>
    <x v="69"/>
    <x v="2"/>
    <n v="240.72"/>
    <n v="4.7619047620000003"/>
    <n v="12.036"/>
    <n v="9.4"/>
  </r>
  <r>
    <s v="169-52-4504"/>
    <s v="A"/>
    <x v="0"/>
    <x v="1"/>
    <s v="Female"/>
    <x v="1"/>
    <n v="15.69"/>
    <n v="3"/>
    <n v="2.3534999999999999"/>
    <n v="49.423499999999997"/>
    <x v="86"/>
    <x v="2"/>
    <n v="47.07"/>
    <n v="4.7619047620000003"/>
    <n v="2.3534999999999999"/>
    <n v="5.8"/>
  </r>
  <r>
    <s v="250-81-7186"/>
    <s v="C"/>
    <x v="1"/>
    <x v="1"/>
    <s v="Female"/>
    <x v="1"/>
    <n v="99.69"/>
    <n v="1"/>
    <n v="4.9844999999999997"/>
    <n v="104.67449999999999"/>
    <x v="33"/>
    <x v="2"/>
    <n v="99.69"/>
    <n v="4.7619047620000003"/>
    <n v="4.9844999999999997"/>
    <n v="8"/>
  </r>
  <r>
    <s v="562-12-5430"/>
    <s v="A"/>
    <x v="0"/>
    <x v="0"/>
    <s v="Female"/>
    <x v="5"/>
    <n v="88.15"/>
    <n v="3"/>
    <n v="13.2225"/>
    <n v="277.67250000000001"/>
    <x v="68"/>
    <x v="0"/>
    <n v="264.45"/>
    <n v="4.7619047620000003"/>
    <n v="13.2225"/>
    <n v="7.9"/>
  </r>
  <r>
    <s v="816-72-8853"/>
    <s v="A"/>
    <x v="0"/>
    <x v="0"/>
    <s v="Female"/>
    <x v="3"/>
    <n v="27.93"/>
    <n v="5"/>
    <n v="6.9824999999999999"/>
    <n v="146.63249999999999"/>
    <x v="71"/>
    <x v="1"/>
    <n v="139.65"/>
    <n v="4.7619047620000003"/>
    <n v="6.9824999999999999"/>
    <n v="5.9"/>
  </r>
  <r>
    <s v="491-38-3499"/>
    <s v="A"/>
    <x v="0"/>
    <x v="0"/>
    <s v="Male"/>
    <x v="5"/>
    <n v="55.45"/>
    <n v="1"/>
    <n v="2.7725"/>
    <n v="58.222499999999997"/>
    <x v="84"/>
    <x v="2"/>
    <n v="55.45"/>
    <n v="4.7619047620000003"/>
    <n v="2.7725"/>
    <n v="4.9000000000000004"/>
  </r>
  <r>
    <s v="322-02-2271"/>
    <s v="B"/>
    <x v="2"/>
    <x v="1"/>
    <s v="Female"/>
    <x v="3"/>
    <n v="42.97"/>
    <n v="3"/>
    <n v="6.4455"/>
    <n v="135.35550000000001"/>
    <x v="36"/>
    <x v="1"/>
    <n v="128.91"/>
    <n v="4.7619047620000003"/>
    <n v="6.4455"/>
    <n v="9.3000000000000007"/>
  </r>
  <r>
    <s v="842-29-4695"/>
    <s v="C"/>
    <x v="1"/>
    <x v="0"/>
    <s v="Male"/>
    <x v="3"/>
    <n v="17.14"/>
    <n v="7"/>
    <n v="5.9989999999999997"/>
    <n v="125.979"/>
    <x v="65"/>
    <x v="2"/>
    <n v="119.98"/>
    <n v="4.7619047620000003"/>
    <n v="5.9989999999999997"/>
    <n v="7.9"/>
  </r>
  <r>
    <s v="725-67-2480"/>
    <s v="B"/>
    <x v="2"/>
    <x v="0"/>
    <s v="Female"/>
    <x v="5"/>
    <n v="58.75"/>
    <n v="6"/>
    <n v="17.625"/>
    <n v="370.125"/>
    <x v="62"/>
    <x v="2"/>
    <n v="352.5"/>
    <n v="4.7619047620000003"/>
    <n v="17.625"/>
    <n v="5.9"/>
  </r>
  <r>
    <s v="641-51-2661"/>
    <s v="C"/>
    <x v="1"/>
    <x v="0"/>
    <s v="Female"/>
    <x v="4"/>
    <n v="87.1"/>
    <n v="10"/>
    <n v="43.55"/>
    <n v="914.55"/>
    <x v="12"/>
    <x v="2"/>
    <n v="871"/>
    <n v="4.7619047620000003"/>
    <n v="43.55"/>
    <n v="9.9"/>
  </r>
  <r>
    <s v="714-02-3114"/>
    <s v="C"/>
    <x v="1"/>
    <x v="1"/>
    <s v="Female"/>
    <x v="3"/>
    <n v="98.8"/>
    <n v="2"/>
    <n v="9.8800000000000008"/>
    <n v="207.48"/>
    <x v="81"/>
    <x v="1"/>
    <n v="197.6"/>
    <n v="4.7619047620000003"/>
    <n v="9.8800000000000008"/>
    <n v="7.7"/>
  </r>
  <r>
    <s v="518-17-2983"/>
    <s v="A"/>
    <x v="0"/>
    <x v="1"/>
    <s v="Female"/>
    <x v="5"/>
    <n v="48.63"/>
    <n v="4"/>
    <n v="9.7260000000000009"/>
    <n v="204.24600000000001"/>
    <x v="87"/>
    <x v="0"/>
    <n v="194.52"/>
    <n v="4.7619047620000003"/>
    <n v="9.7260000000000009"/>
    <n v="7.6"/>
  </r>
  <r>
    <s v="779-42-2410"/>
    <s v="B"/>
    <x v="2"/>
    <x v="0"/>
    <s v="Male"/>
    <x v="4"/>
    <n v="57.74"/>
    <n v="3"/>
    <n v="8.6609999999999996"/>
    <n v="181.881"/>
    <x v="9"/>
    <x v="0"/>
    <n v="173.22"/>
    <n v="4.7619047620000003"/>
    <n v="8.6609999999999996"/>
    <n v="7.7"/>
  </r>
  <r>
    <s v="190-14-3147"/>
    <s v="B"/>
    <x v="2"/>
    <x v="1"/>
    <s v="Female"/>
    <x v="0"/>
    <n v="17.97"/>
    <n v="4"/>
    <n v="3.5939999999999999"/>
    <n v="75.474000000000004"/>
    <x v="55"/>
    <x v="0"/>
    <n v="71.88"/>
    <n v="4.7619047620000003"/>
    <n v="3.5939999999999999"/>
    <n v="6.4"/>
  </r>
  <r>
    <s v="408-66-6712"/>
    <s v="C"/>
    <x v="1"/>
    <x v="0"/>
    <s v="Female"/>
    <x v="0"/>
    <n v="47.71"/>
    <n v="6"/>
    <n v="14.313000000000001"/>
    <n v="300.57299999999998"/>
    <x v="69"/>
    <x v="0"/>
    <n v="286.26"/>
    <n v="4.7619047620000003"/>
    <n v="14.313000000000001"/>
    <n v="4.4000000000000004"/>
  </r>
  <r>
    <s v="679-22-6530"/>
    <s v="B"/>
    <x v="2"/>
    <x v="1"/>
    <s v="Female"/>
    <x v="3"/>
    <n v="40.619999999999997"/>
    <n v="2"/>
    <n v="4.0620000000000003"/>
    <n v="85.302000000000007"/>
    <x v="29"/>
    <x v="2"/>
    <n v="81.239999999999995"/>
    <n v="4.7619047620000003"/>
    <n v="4.0620000000000003"/>
    <n v="4.0999999999999996"/>
  </r>
  <r>
    <s v="588-47-8641"/>
    <s v="A"/>
    <x v="0"/>
    <x v="0"/>
    <s v="Male"/>
    <x v="5"/>
    <n v="56.04"/>
    <n v="10"/>
    <n v="28.02"/>
    <n v="588.41999999999996"/>
    <x v="78"/>
    <x v="0"/>
    <n v="560.4"/>
    <n v="4.7619047620000003"/>
    <n v="28.02"/>
    <n v="4.4000000000000004"/>
  </r>
  <r>
    <s v="642-61-4706"/>
    <s v="B"/>
    <x v="2"/>
    <x v="0"/>
    <s v="Male"/>
    <x v="4"/>
    <n v="93.4"/>
    <n v="2"/>
    <n v="9.34"/>
    <n v="196.14"/>
    <x v="73"/>
    <x v="1"/>
    <n v="186.8"/>
    <n v="4.7619047620000003"/>
    <n v="9.34"/>
    <n v="5.5"/>
  </r>
  <r>
    <s v="576-31-4774"/>
    <s v="B"/>
    <x v="2"/>
    <x v="1"/>
    <s v="Female"/>
    <x v="0"/>
    <n v="73.41"/>
    <n v="3"/>
    <n v="11.0115"/>
    <n v="231.2415"/>
    <x v="22"/>
    <x v="0"/>
    <n v="220.23"/>
    <n v="4.7619047620000003"/>
    <n v="11.0115"/>
    <n v="4"/>
  </r>
  <r>
    <s v="556-41-6224"/>
    <s v="C"/>
    <x v="1"/>
    <x v="1"/>
    <s v="Male"/>
    <x v="0"/>
    <n v="33.64"/>
    <n v="8"/>
    <n v="13.456"/>
    <n v="282.57600000000002"/>
    <x v="42"/>
    <x v="2"/>
    <n v="269.12"/>
    <n v="4.7619047620000003"/>
    <n v="13.456"/>
    <n v="9.3000000000000007"/>
  </r>
  <r>
    <s v="811-03-8790"/>
    <s v="A"/>
    <x v="0"/>
    <x v="1"/>
    <s v="Female"/>
    <x v="1"/>
    <n v="45.48"/>
    <n v="10"/>
    <n v="22.74"/>
    <n v="477.54"/>
    <x v="59"/>
    <x v="2"/>
    <n v="454.8"/>
    <n v="4.7619047620000003"/>
    <n v="22.74"/>
    <n v="4.8"/>
  </r>
  <r>
    <s v="242-11-3142"/>
    <s v="B"/>
    <x v="2"/>
    <x v="0"/>
    <s v="Male"/>
    <x v="5"/>
    <n v="83.77"/>
    <n v="2"/>
    <n v="8.3770000000000007"/>
    <n v="175.917"/>
    <x v="7"/>
    <x v="1"/>
    <n v="167.54"/>
    <n v="4.7619047620000003"/>
    <n v="8.3770000000000007"/>
    <n v="4.5999999999999996"/>
  </r>
  <r>
    <s v="752-23-3760"/>
    <s v="B"/>
    <x v="2"/>
    <x v="0"/>
    <s v="Female"/>
    <x v="3"/>
    <n v="64.08"/>
    <n v="7"/>
    <n v="22.428000000000001"/>
    <n v="470.988"/>
    <x v="88"/>
    <x v="2"/>
    <n v="448.56"/>
    <n v="4.7619047620000003"/>
    <n v="22.428000000000001"/>
    <n v="7.3"/>
  </r>
  <r>
    <s v="274-05-5470"/>
    <s v="A"/>
    <x v="0"/>
    <x v="0"/>
    <s v="Female"/>
    <x v="4"/>
    <n v="73.47"/>
    <n v="4"/>
    <n v="14.694000000000001"/>
    <n v="308.57400000000001"/>
    <x v="55"/>
    <x v="1"/>
    <n v="293.88"/>
    <n v="4.7619047620000003"/>
    <n v="14.694000000000001"/>
    <n v="6"/>
  </r>
  <r>
    <s v="648-94-3045"/>
    <s v="C"/>
    <x v="1"/>
    <x v="1"/>
    <s v="Male"/>
    <x v="0"/>
    <n v="58.95"/>
    <n v="10"/>
    <n v="29.475000000000001"/>
    <n v="618.97500000000002"/>
    <x v="13"/>
    <x v="0"/>
    <n v="589.5"/>
    <n v="4.7619047620000003"/>
    <n v="29.475000000000001"/>
    <n v="8.1"/>
  </r>
  <r>
    <s v="130-67-4723"/>
    <s v="A"/>
    <x v="0"/>
    <x v="0"/>
    <s v="Male"/>
    <x v="4"/>
    <n v="48.5"/>
    <n v="6"/>
    <n v="14.55"/>
    <n v="305.55"/>
    <x v="83"/>
    <x v="0"/>
    <n v="291"/>
    <n v="4.7619047620000003"/>
    <n v="14.55"/>
    <n v="9.4"/>
  </r>
  <r>
    <s v="528-87-5606"/>
    <s v="B"/>
    <x v="2"/>
    <x v="0"/>
    <s v="Female"/>
    <x v="1"/>
    <n v="39.479999999999997"/>
    <n v="1"/>
    <n v="1.974"/>
    <n v="41.454000000000001"/>
    <x v="12"/>
    <x v="1"/>
    <n v="39.479999999999997"/>
    <n v="4.7619047620000003"/>
    <n v="1.974"/>
    <n v="6.5"/>
  </r>
  <r>
    <s v="320-85-2052"/>
    <s v="B"/>
    <x v="2"/>
    <x v="1"/>
    <s v="Female"/>
    <x v="3"/>
    <n v="34.81"/>
    <n v="1"/>
    <n v="1.7404999999999999"/>
    <n v="36.5505"/>
    <x v="78"/>
    <x v="2"/>
    <n v="34.81"/>
    <n v="4.7619047620000003"/>
    <n v="1.7404999999999999"/>
    <n v="7"/>
  </r>
  <r>
    <s v="370-96-0655"/>
    <s v="C"/>
    <x v="1"/>
    <x v="1"/>
    <s v="Female"/>
    <x v="5"/>
    <n v="49.32"/>
    <n v="6"/>
    <n v="14.795999999999999"/>
    <n v="310.71600000000001"/>
    <x v="51"/>
    <x v="0"/>
    <n v="295.92"/>
    <n v="4.7619047620000003"/>
    <n v="14.795999999999999"/>
    <n v="7.1"/>
  </r>
  <r>
    <s v="105-10-6182"/>
    <s v="A"/>
    <x v="0"/>
    <x v="0"/>
    <s v="Male"/>
    <x v="5"/>
    <n v="21.48"/>
    <n v="2"/>
    <n v="2.1480000000000001"/>
    <n v="45.107999999999997"/>
    <x v="33"/>
    <x v="0"/>
    <n v="42.96"/>
    <n v="4.7619047620000003"/>
    <n v="2.1480000000000001"/>
    <n v="6.6"/>
  </r>
  <r>
    <s v="510-79-0415"/>
    <s v="B"/>
    <x v="2"/>
    <x v="0"/>
    <s v="Female"/>
    <x v="3"/>
    <n v="23.08"/>
    <n v="6"/>
    <n v="6.9240000000000004"/>
    <n v="145.404"/>
    <x v="46"/>
    <x v="0"/>
    <n v="138.47999999999999"/>
    <n v="4.7619047620000003"/>
    <n v="6.9240000000000004"/>
    <n v="4.9000000000000004"/>
  </r>
  <r>
    <s v="241-96-5076"/>
    <s v="B"/>
    <x v="2"/>
    <x v="0"/>
    <s v="Female"/>
    <x v="2"/>
    <n v="49.1"/>
    <n v="2"/>
    <n v="4.91"/>
    <n v="103.11"/>
    <x v="66"/>
    <x v="2"/>
    <n v="98.2"/>
    <n v="4.7619047620000003"/>
    <n v="4.91"/>
    <n v="6.4"/>
  </r>
  <r>
    <s v="767-97-4650"/>
    <s v="B"/>
    <x v="2"/>
    <x v="0"/>
    <s v="Female"/>
    <x v="3"/>
    <n v="64.83"/>
    <n v="2"/>
    <n v="6.4829999999999997"/>
    <n v="136.143"/>
    <x v="66"/>
    <x v="2"/>
    <n v="129.66"/>
    <n v="4.7619047620000003"/>
    <n v="6.4829999999999997"/>
    <n v="8"/>
  </r>
  <r>
    <s v="648-83-1321"/>
    <s v="A"/>
    <x v="0"/>
    <x v="0"/>
    <s v="Male"/>
    <x v="2"/>
    <n v="63.56"/>
    <n v="10"/>
    <n v="31.78"/>
    <n v="667.38"/>
    <x v="65"/>
    <x v="1"/>
    <n v="635.6"/>
    <n v="4.7619047620000003"/>
    <n v="31.78"/>
    <n v="4.3"/>
  </r>
  <r>
    <s v="173-57-2300"/>
    <s v="C"/>
    <x v="1"/>
    <x v="0"/>
    <s v="Male"/>
    <x v="3"/>
    <n v="72.88"/>
    <n v="2"/>
    <n v="7.2880000000000003"/>
    <n v="153.048"/>
    <x v="45"/>
    <x v="1"/>
    <n v="145.76"/>
    <n v="4.7619047620000003"/>
    <n v="7.2880000000000003"/>
    <n v="6.1"/>
  </r>
  <r>
    <s v="305-03-2383"/>
    <s v="A"/>
    <x v="0"/>
    <x v="1"/>
    <s v="Female"/>
    <x v="4"/>
    <n v="67.099999999999994"/>
    <n v="3"/>
    <n v="10.065"/>
    <n v="211.36500000000001"/>
    <x v="42"/>
    <x v="1"/>
    <n v="201.3"/>
    <n v="4.7619047620000003"/>
    <n v="10.065"/>
    <n v="7.5"/>
  </r>
  <r>
    <s v="394-55-6384"/>
    <s v="C"/>
    <x v="1"/>
    <x v="0"/>
    <s v="Female"/>
    <x v="3"/>
    <n v="70.19"/>
    <n v="9"/>
    <n v="31.5855"/>
    <n v="663.29549999999995"/>
    <x v="25"/>
    <x v="1"/>
    <n v="631.71"/>
    <n v="4.7619047620000003"/>
    <n v="31.5855"/>
    <n v="6.7"/>
  </r>
  <r>
    <s v="266-20-6657"/>
    <s v="C"/>
    <x v="1"/>
    <x v="0"/>
    <s v="Male"/>
    <x v="4"/>
    <n v="55.04"/>
    <n v="7"/>
    <n v="19.263999999999999"/>
    <n v="404.54399999999998"/>
    <x v="41"/>
    <x v="0"/>
    <n v="385.28"/>
    <n v="4.7619047620000003"/>
    <n v="19.263999999999999"/>
    <n v="5.2"/>
  </r>
  <r>
    <s v="689-05-1884"/>
    <s v="A"/>
    <x v="0"/>
    <x v="0"/>
    <s v="Male"/>
    <x v="0"/>
    <n v="48.63"/>
    <n v="10"/>
    <n v="24.315000000000001"/>
    <n v="510.61500000000001"/>
    <x v="31"/>
    <x v="1"/>
    <n v="486.3"/>
    <n v="4.7619047620000003"/>
    <n v="24.315000000000001"/>
    <n v="8.8000000000000007"/>
  </r>
  <r>
    <s v="196-01-2849"/>
    <s v="C"/>
    <x v="1"/>
    <x v="0"/>
    <s v="Female"/>
    <x v="5"/>
    <n v="73.38"/>
    <n v="7"/>
    <n v="25.683"/>
    <n v="539.34299999999996"/>
    <x v="34"/>
    <x v="1"/>
    <n v="513.66"/>
    <n v="4.7619047620000003"/>
    <n v="25.683"/>
    <n v="9.5"/>
  </r>
  <r>
    <s v="372-62-5264"/>
    <s v="C"/>
    <x v="1"/>
    <x v="1"/>
    <s v="Female"/>
    <x v="4"/>
    <n v="52.6"/>
    <n v="9"/>
    <n v="23.67"/>
    <n v="497.07"/>
    <x v="65"/>
    <x v="1"/>
    <n v="473.4"/>
    <n v="4.7619047620000003"/>
    <n v="23.67"/>
    <n v="7.6"/>
  </r>
  <r>
    <s v="800-09-8606"/>
    <s v="A"/>
    <x v="0"/>
    <x v="0"/>
    <s v="Female"/>
    <x v="2"/>
    <n v="87.37"/>
    <n v="5"/>
    <n v="21.842500000000001"/>
    <n v="458.6925"/>
    <x v="71"/>
    <x v="1"/>
    <n v="436.85"/>
    <n v="4.7619047620000003"/>
    <n v="21.842500000000001"/>
    <n v="6.6"/>
  </r>
  <r>
    <s v="182-52-7000"/>
    <s v="A"/>
    <x v="0"/>
    <x v="0"/>
    <s v="Female"/>
    <x v="3"/>
    <n v="27.04"/>
    <n v="4"/>
    <n v="5.4080000000000004"/>
    <n v="113.568"/>
    <x v="17"/>
    <x v="0"/>
    <n v="108.16"/>
    <n v="4.7619047620000003"/>
    <n v="5.4080000000000004"/>
    <n v="6.9"/>
  </r>
  <r>
    <s v="826-58-8051"/>
    <s v="B"/>
    <x v="2"/>
    <x v="1"/>
    <s v="Male"/>
    <x v="2"/>
    <n v="62.19"/>
    <n v="4"/>
    <n v="12.438000000000001"/>
    <n v="261.19799999999998"/>
    <x v="47"/>
    <x v="0"/>
    <n v="248.76"/>
    <n v="4.7619047620000003"/>
    <n v="12.438000000000001"/>
    <n v="4.3"/>
  </r>
  <r>
    <s v="868-06-0466"/>
    <s v="A"/>
    <x v="0"/>
    <x v="0"/>
    <s v="Male"/>
    <x v="1"/>
    <n v="69.58"/>
    <n v="9"/>
    <n v="31.311"/>
    <n v="657.53099999999995"/>
    <x v="88"/>
    <x v="2"/>
    <n v="626.22"/>
    <n v="4.7619047620000003"/>
    <n v="31.311"/>
    <n v="7.8"/>
  </r>
  <r>
    <s v="751-41-9720"/>
    <s v="C"/>
    <x v="1"/>
    <x v="1"/>
    <s v="Male"/>
    <x v="2"/>
    <n v="97.5"/>
    <n v="10"/>
    <n v="48.75"/>
    <n v="1023.75"/>
    <x v="52"/>
    <x v="0"/>
    <n v="975"/>
    <n v="4.7619047620000003"/>
    <n v="48.75"/>
    <n v="8"/>
  </r>
  <r>
    <s v="626-43-7888"/>
    <s v="C"/>
    <x v="1"/>
    <x v="1"/>
    <s v="Female"/>
    <x v="5"/>
    <n v="60.41"/>
    <n v="8"/>
    <n v="24.164000000000001"/>
    <n v="507.44400000000002"/>
    <x v="13"/>
    <x v="0"/>
    <n v="483.28"/>
    <n v="4.7619047620000003"/>
    <n v="24.164000000000001"/>
    <n v="9.6"/>
  </r>
  <r>
    <s v="176-64-7711"/>
    <s v="B"/>
    <x v="2"/>
    <x v="1"/>
    <s v="Male"/>
    <x v="4"/>
    <n v="32.32"/>
    <n v="3"/>
    <n v="4.8479999999999999"/>
    <n v="101.80800000000001"/>
    <x v="39"/>
    <x v="2"/>
    <n v="96.96"/>
    <n v="4.7619047620000003"/>
    <n v="4.8479999999999999"/>
    <n v="4.3"/>
  </r>
  <r>
    <s v="191-29-0321"/>
    <s v="B"/>
    <x v="2"/>
    <x v="0"/>
    <s v="Female"/>
    <x v="5"/>
    <n v="19.77"/>
    <n v="10"/>
    <n v="9.8849999999999998"/>
    <n v="207.58500000000001"/>
    <x v="33"/>
    <x v="2"/>
    <n v="197.7"/>
    <n v="4.7619047620000003"/>
    <n v="9.8849999999999998"/>
    <n v="5"/>
  </r>
  <r>
    <s v="729-06-2010"/>
    <s v="B"/>
    <x v="2"/>
    <x v="0"/>
    <s v="Male"/>
    <x v="0"/>
    <n v="80.47"/>
    <n v="9"/>
    <n v="36.211500000000001"/>
    <n v="760.44150000000002"/>
    <x v="47"/>
    <x v="1"/>
    <n v="724.23"/>
    <n v="4.7619047620000003"/>
    <n v="36.211500000000001"/>
    <n v="9.1999999999999993"/>
  </r>
  <r>
    <s v="640-48-5028"/>
    <s v="B"/>
    <x v="2"/>
    <x v="0"/>
    <s v="Female"/>
    <x v="2"/>
    <n v="88.39"/>
    <n v="9"/>
    <n v="39.775500000000001"/>
    <n v="835.28549999999996"/>
    <x v="22"/>
    <x v="1"/>
    <n v="795.51"/>
    <n v="4.7619047620000003"/>
    <n v="39.775500000000001"/>
    <n v="6.3"/>
  </r>
  <r>
    <s v="186-79-9562"/>
    <s v="B"/>
    <x v="2"/>
    <x v="1"/>
    <s v="Male"/>
    <x v="0"/>
    <n v="71.77"/>
    <n v="7"/>
    <n v="25.119499999999999"/>
    <n v="527.5095"/>
    <x v="14"/>
    <x v="1"/>
    <n v="502.39"/>
    <n v="4.7619047620000003"/>
    <n v="25.119499999999999"/>
    <n v="8.9"/>
  </r>
  <r>
    <s v="834-45-5519"/>
    <s v="B"/>
    <x v="2"/>
    <x v="1"/>
    <s v="Female"/>
    <x v="1"/>
    <n v="43"/>
    <n v="4"/>
    <n v="8.6"/>
    <n v="180.6"/>
    <x v="82"/>
    <x v="0"/>
    <n v="172"/>
    <n v="4.7619047620000003"/>
    <n v="8.6"/>
    <n v="7.6"/>
  </r>
  <r>
    <s v="162-65-8559"/>
    <s v="C"/>
    <x v="1"/>
    <x v="0"/>
    <s v="Male"/>
    <x v="4"/>
    <n v="68.98"/>
    <n v="1"/>
    <n v="3.4489999999999998"/>
    <n v="72.429000000000002"/>
    <x v="18"/>
    <x v="1"/>
    <n v="68.98"/>
    <n v="4.7619047620000003"/>
    <n v="3.4489999999999998"/>
    <n v="4.8"/>
  </r>
  <r>
    <s v="760-27-5490"/>
    <s v="C"/>
    <x v="1"/>
    <x v="1"/>
    <s v="Male"/>
    <x v="5"/>
    <n v="15.62"/>
    <n v="8"/>
    <n v="6.2480000000000002"/>
    <n v="131.208"/>
    <x v="40"/>
    <x v="0"/>
    <n v="124.96"/>
    <n v="4.7619047620000003"/>
    <n v="6.2480000000000002"/>
    <n v="9.1"/>
  </r>
  <r>
    <s v="445-30-9252"/>
    <s v="A"/>
    <x v="0"/>
    <x v="1"/>
    <s v="Male"/>
    <x v="3"/>
    <n v="25.7"/>
    <n v="3"/>
    <n v="3.855"/>
    <n v="80.954999999999998"/>
    <x v="29"/>
    <x v="0"/>
    <n v="77.099999999999994"/>
    <n v="4.7619047620000003"/>
    <n v="3.855"/>
    <n v="6.1"/>
  </r>
  <r>
    <s v="786-94-2700"/>
    <s v="A"/>
    <x v="0"/>
    <x v="0"/>
    <s v="Male"/>
    <x v="4"/>
    <n v="80.62"/>
    <n v="6"/>
    <n v="24.186"/>
    <n v="507.90600000000001"/>
    <x v="38"/>
    <x v="1"/>
    <n v="483.72"/>
    <n v="4.7619047620000003"/>
    <n v="24.186"/>
    <n v="9.1"/>
  </r>
  <r>
    <s v="728-88-7867"/>
    <s v="C"/>
    <x v="1"/>
    <x v="0"/>
    <s v="Female"/>
    <x v="2"/>
    <n v="75.53"/>
    <n v="4"/>
    <n v="15.106"/>
    <n v="317.226"/>
    <x v="35"/>
    <x v="0"/>
    <n v="302.12"/>
    <n v="4.7619047620000003"/>
    <n v="15.106"/>
    <n v="8.3000000000000007"/>
  </r>
  <r>
    <s v="183-21-3799"/>
    <s v="C"/>
    <x v="1"/>
    <x v="1"/>
    <s v="Female"/>
    <x v="1"/>
    <n v="77.63"/>
    <n v="9"/>
    <n v="34.933500000000002"/>
    <n v="733.60350000000005"/>
    <x v="88"/>
    <x v="0"/>
    <n v="698.67"/>
    <n v="4.7619047620000003"/>
    <n v="34.933500000000002"/>
    <n v="7.2"/>
  </r>
  <r>
    <s v="268-20-3585"/>
    <s v="C"/>
    <x v="1"/>
    <x v="1"/>
    <s v="Female"/>
    <x v="0"/>
    <n v="13.85"/>
    <n v="9"/>
    <n v="6.2324999999999999"/>
    <n v="130.88249999999999"/>
    <x v="87"/>
    <x v="0"/>
    <n v="124.65"/>
    <n v="4.7619047620000003"/>
    <n v="6.2324999999999999"/>
    <n v="6"/>
  </r>
  <r>
    <s v="735-32-9839"/>
    <s v="C"/>
    <x v="1"/>
    <x v="0"/>
    <s v="Male"/>
    <x v="5"/>
    <n v="98.7"/>
    <n v="8"/>
    <n v="39.479999999999997"/>
    <n v="829.08"/>
    <x v="82"/>
    <x v="0"/>
    <n v="789.6"/>
    <n v="4.7619047620000003"/>
    <n v="39.479999999999997"/>
    <n v="8.5"/>
  </r>
  <r>
    <s v="258-92-7466"/>
    <s v="A"/>
    <x v="0"/>
    <x v="1"/>
    <s v="Female"/>
    <x v="0"/>
    <n v="35.68"/>
    <n v="5"/>
    <n v="8.92"/>
    <n v="187.32"/>
    <x v="10"/>
    <x v="2"/>
    <n v="178.4"/>
    <n v="4.7619047620000003"/>
    <n v="8.92"/>
    <n v="6.6"/>
  </r>
  <r>
    <s v="857-16-3520"/>
    <s v="A"/>
    <x v="0"/>
    <x v="0"/>
    <s v="Female"/>
    <x v="5"/>
    <n v="71.459999999999994"/>
    <n v="7"/>
    <n v="25.010999999999999"/>
    <n v="525.23099999999999"/>
    <x v="61"/>
    <x v="0"/>
    <n v="500.22"/>
    <n v="4.7619047620000003"/>
    <n v="25.010999999999999"/>
    <n v="4.5"/>
  </r>
  <r>
    <s v="482-17-1179"/>
    <s v="A"/>
    <x v="0"/>
    <x v="0"/>
    <s v="Male"/>
    <x v="1"/>
    <n v="11.94"/>
    <n v="3"/>
    <n v="1.7909999999999999"/>
    <n v="37.610999999999997"/>
    <x v="64"/>
    <x v="2"/>
    <n v="35.82"/>
    <n v="4.7619047620000003"/>
    <n v="1.7909999999999999"/>
    <n v="8.1"/>
  </r>
  <r>
    <s v="788-21-5741"/>
    <s v="A"/>
    <x v="0"/>
    <x v="1"/>
    <s v="Male"/>
    <x v="5"/>
    <n v="45.38"/>
    <n v="3"/>
    <n v="6.8070000000000004"/>
    <n v="142.947"/>
    <x v="21"/>
    <x v="2"/>
    <n v="136.13999999999999"/>
    <n v="4.7619047620000003"/>
    <n v="6.8070000000000004"/>
    <n v="7.2"/>
  </r>
  <r>
    <s v="821-14-9046"/>
    <s v="B"/>
    <x v="2"/>
    <x v="0"/>
    <s v="Female"/>
    <x v="5"/>
    <n v="17.48"/>
    <n v="6"/>
    <n v="5.2439999999999998"/>
    <n v="110.124"/>
    <x v="68"/>
    <x v="2"/>
    <n v="104.88"/>
    <n v="4.7619047620000003"/>
    <n v="5.2439999999999998"/>
    <n v="6.1"/>
  </r>
  <r>
    <s v="418-05-0656"/>
    <s v="B"/>
    <x v="2"/>
    <x v="1"/>
    <s v="Female"/>
    <x v="5"/>
    <n v="25.56"/>
    <n v="7"/>
    <n v="8.9459999999999997"/>
    <n v="187.86600000000001"/>
    <x v="30"/>
    <x v="1"/>
    <n v="178.92"/>
    <n v="4.7619047620000003"/>
    <n v="8.9459999999999997"/>
    <n v="7.1"/>
  </r>
  <r>
    <s v="678-79-0726"/>
    <s v="C"/>
    <x v="1"/>
    <x v="0"/>
    <s v="Female"/>
    <x v="3"/>
    <n v="90.63"/>
    <n v="9"/>
    <n v="40.783499999999997"/>
    <n v="856.45349999999996"/>
    <x v="68"/>
    <x v="1"/>
    <n v="815.67"/>
    <n v="4.7619047620000003"/>
    <n v="40.783499999999997"/>
    <n v="5.0999999999999996"/>
  </r>
  <r>
    <s v="776-68-1096"/>
    <s v="B"/>
    <x v="2"/>
    <x v="1"/>
    <s v="Male"/>
    <x v="2"/>
    <n v="44.12"/>
    <n v="3"/>
    <n v="6.6180000000000003"/>
    <n v="138.97800000000001"/>
    <x v="79"/>
    <x v="2"/>
    <n v="132.36000000000001"/>
    <n v="4.7619047620000003"/>
    <n v="6.6180000000000003"/>
    <n v="7.9"/>
  </r>
  <r>
    <s v="592-46-1692"/>
    <s v="C"/>
    <x v="1"/>
    <x v="0"/>
    <s v="Female"/>
    <x v="4"/>
    <n v="36.770000000000003"/>
    <n v="7"/>
    <n v="12.8695"/>
    <n v="270.2595"/>
    <x v="83"/>
    <x v="1"/>
    <n v="257.39"/>
    <n v="4.7619047620000003"/>
    <n v="12.8695"/>
    <n v="7.4"/>
  </r>
  <r>
    <s v="434-35-9162"/>
    <s v="B"/>
    <x v="2"/>
    <x v="0"/>
    <s v="Male"/>
    <x v="4"/>
    <n v="23.34"/>
    <n v="4"/>
    <n v="4.6680000000000001"/>
    <n v="98.028000000000006"/>
    <x v="87"/>
    <x v="0"/>
    <n v="93.36"/>
    <n v="4.7619047620000003"/>
    <n v="4.6680000000000001"/>
    <n v="7.4"/>
  </r>
  <r>
    <s v="149-14-0304"/>
    <s v="C"/>
    <x v="1"/>
    <x v="0"/>
    <s v="Female"/>
    <x v="0"/>
    <n v="28.5"/>
    <n v="8"/>
    <n v="11.4"/>
    <n v="239.4"/>
    <x v="10"/>
    <x v="1"/>
    <n v="228"/>
    <n v="4.7619047620000003"/>
    <n v="11.4"/>
    <n v="6.6"/>
  </r>
  <r>
    <s v="442-44-6497"/>
    <s v="C"/>
    <x v="1"/>
    <x v="0"/>
    <s v="Male"/>
    <x v="2"/>
    <n v="55.57"/>
    <n v="3"/>
    <n v="8.3354999999999997"/>
    <n v="175.0455"/>
    <x v="66"/>
    <x v="2"/>
    <n v="166.71"/>
    <n v="4.7619047620000003"/>
    <n v="8.3354999999999997"/>
    <n v="5.9"/>
  </r>
  <r>
    <s v="174-64-0215"/>
    <s v="B"/>
    <x v="2"/>
    <x v="1"/>
    <s v="Male"/>
    <x v="3"/>
    <n v="69.739999999999995"/>
    <n v="10"/>
    <n v="34.869999999999997"/>
    <n v="732.27"/>
    <x v="19"/>
    <x v="2"/>
    <n v="697.4"/>
    <n v="4.7619047620000003"/>
    <n v="34.869999999999997"/>
    <n v="8.9"/>
  </r>
  <r>
    <s v="210-74-9613"/>
    <s v="C"/>
    <x v="1"/>
    <x v="1"/>
    <s v="Male"/>
    <x v="5"/>
    <n v="97.26"/>
    <n v="4"/>
    <n v="19.452000000000002"/>
    <n v="408.49200000000002"/>
    <x v="32"/>
    <x v="0"/>
    <n v="389.04"/>
    <n v="4.7619047620000003"/>
    <n v="19.452000000000002"/>
    <n v="6.8"/>
  </r>
  <r>
    <s v="299-29-0180"/>
    <s v="B"/>
    <x v="2"/>
    <x v="0"/>
    <s v="Female"/>
    <x v="2"/>
    <n v="52.18"/>
    <n v="7"/>
    <n v="18.263000000000002"/>
    <n v="383.52300000000002"/>
    <x v="11"/>
    <x v="1"/>
    <n v="365.26"/>
    <n v="4.7619047620000003"/>
    <n v="18.263000000000002"/>
    <n v="9.3000000000000007"/>
  </r>
  <r>
    <s v="247-11-2470"/>
    <s v="A"/>
    <x v="0"/>
    <x v="0"/>
    <s v="Female"/>
    <x v="5"/>
    <n v="22.32"/>
    <n v="4"/>
    <n v="4.4640000000000004"/>
    <n v="93.744"/>
    <x v="59"/>
    <x v="2"/>
    <n v="89.28"/>
    <n v="4.7619047620000003"/>
    <n v="4.4640000000000004"/>
    <n v="4.4000000000000004"/>
  </r>
  <r>
    <s v="635-28-5728"/>
    <s v="A"/>
    <x v="0"/>
    <x v="1"/>
    <s v="Male"/>
    <x v="0"/>
    <n v="56"/>
    <n v="3"/>
    <n v="8.4"/>
    <n v="176.4"/>
    <x v="38"/>
    <x v="0"/>
    <n v="168"/>
    <n v="4.7619047620000003"/>
    <n v="8.4"/>
    <n v="4.8"/>
  </r>
  <r>
    <s v="756-49-0168"/>
    <s v="A"/>
    <x v="0"/>
    <x v="0"/>
    <s v="Male"/>
    <x v="5"/>
    <n v="19.7"/>
    <n v="1"/>
    <n v="0.98499999999999999"/>
    <n v="20.684999999999999"/>
    <x v="4"/>
    <x v="0"/>
    <n v="19.7"/>
    <n v="4.7619047620000003"/>
    <n v="0.98499999999999999"/>
    <n v="9.5"/>
  </r>
  <r>
    <s v="438-23-1242"/>
    <s v="B"/>
    <x v="2"/>
    <x v="1"/>
    <s v="Male"/>
    <x v="1"/>
    <n v="75.88"/>
    <n v="7"/>
    <n v="26.558"/>
    <n v="557.71799999999996"/>
    <x v="46"/>
    <x v="0"/>
    <n v="531.16"/>
    <n v="4.7619047620000003"/>
    <n v="26.558"/>
    <n v="8.9"/>
  </r>
  <r>
    <s v="238-45-6950"/>
    <s v="B"/>
    <x v="2"/>
    <x v="0"/>
    <s v="Male"/>
    <x v="4"/>
    <n v="53.72"/>
    <n v="1"/>
    <n v="2.6859999999999999"/>
    <n v="56.405999999999999"/>
    <x v="59"/>
    <x v="0"/>
    <n v="53.72"/>
    <n v="4.7619047620000003"/>
    <n v="2.6859999999999999"/>
    <n v="6.4"/>
  </r>
  <r>
    <s v="607-65-2441"/>
    <s v="C"/>
    <x v="1"/>
    <x v="0"/>
    <s v="Male"/>
    <x v="0"/>
    <n v="81.95"/>
    <n v="10"/>
    <n v="40.975000000000001"/>
    <n v="860.47500000000002"/>
    <x v="24"/>
    <x v="2"/>
    <n v="819.5"/>
    <n v="4.7619047620000003"/>
    <n v="40.975000000000001"/>
    <n v="6"/>
  </r>
  <r>
    <s v="386-27-7606"/>
    <s v="C"/>
    <x v="1"/>
    <x v="0"/>
    <s v="Female"/>
    <x v="2"/>
    <n v="81.2"/>
    <n v="7"/>
    <n v="28.42"/>
    <n v="596.82000000000005"/>
    <x v="28"/>
    <x v="2"/>
    <n v="568.4"/>
    <n v="4.7619047620000003"/>
    <n v="28.42"/>
    <n v="8.1"/>
  </r>
  <r>
    <s v="137-63-5492"/>
    <s v="C"/>
    <x v="1"/>
    <x v="1"/>
    <s v="Male"/>
    <x v="1"/>
    <n v="58.76"/>
    <n v="10"/>
    <n v="29.38"/>
    <n v="616.98"/>
    <x v="71"/>
    <x v="0"/>
    <n v="587.6"/>
    <n v="4.7619047620000003"/>
    <n v="29.38"/>
    <n v="9"/>
  </r>
  <r>
    <s v="197-77-7132"/>
    <s v="B"/>
    <x v="2"/>
    <x v="0"/>
    <s v="Male"/>
    <x v="1"/>
    <n v="91.56"/>
    <n v="8"/>
    <n v="36.624000000000002"/>
    <n v="769.10400000000004"/>
    <x v="52"/>
    <x v="0"/>
    <n v="732.48"/>
    <n v="4.7619047620000003"/>
    <n v="36.624000000000002"/>
    <n v="6"/>
  </r>
  <r>
    <s v="805-86-0265"/>
    <s v="A"/>
    <x v="0"/>
    <x v="1"/>
    <s v="Male"/>
    <x v="2"/>
    <n v="93.96"/>
    <n v="9"/>
    <n v="42.281999999999996"/>
    <n v="887.92200000000003"/>
    <x v="80"/>
    <x v="1"/>
    <n v="845.64"/>
    <n v="4.7619047620000003"/>
    <n v="42.281999999999996"/>
    <n v="9.8000000000000007"/>
  </r>
  <r>
    <s v="733-29-1227"/>
    <s v="C"/>
    <x v="1"/>
    <x v="1"/>
    <s v="Male"/>
    <x v="2"/>
    <n v="55.61"/>
    <n v="7"/>
    <n v="19.4635"/>
    <n v="408.73349999999999"/>
    <x v="28"/>
    <x v="1"/>
    <n v="389.27"/>
    <n v="4.7619047620000003"/>
    <n v="19.4635"/>
    <n v="8.5"/>
  </r>
  <r>
    <s v="451-73-2711"/>
    <s v="C"/>
    <x v="1"/>
    <x v="1"/>
    <s v="Male"/>
    <x v="4"/>
    <n v="84.83"/>
    <n v="1"/>
    <n v="4.2415000000000003"/>
    <n v="89.0715"/>
    <x v="78"/>
    <x v="0"/>
    <n v="84.83"/>
    <n v="4.7619047620000003"/>
    <n v="4.2415000000000003"/>
    <n v="8.8000000000000007"/>
  </r>
  <r>
    <s v="373-14-0504"/>
    <s v="A"/>
    <x v="0"/>
    <x v="0"/>
    <s v="Female"/>
    <x v="3"/>
    <n v="71.63"/>
    <n v="2"/>
    <n v="7.1630000000000003"/>
    <n v="150.423"/>
    <x v="12"/>
    <x v="0"/>
    <n v="143.26"/>
    <n v="4.7619047620000003"/>
    <n v="7.1630000000000003"/>
    <n v="8.8000000000000007"/>
  </r>
  <r>
    <s v="546-80-2899"/>
    <s v="A"/>
    <x v="0"/>
    <x v="0"/>
    <s v="Male"/>
    <x v="2"/>
    <n v="37.69"/>
    <n v="2"/>
    <n v="3.7690000000000001"/>
    <n v="79.149000000000001"/>
    <x v="9"/>
    <x v="0"/>
    <n v="75.38"/>
    <n v="4.7619047620000003"/>
    <n v="3.7690000000000001"/>
    <n v="9.5"/>
  </r>
  <r>
    <s v="345-68-9016"/>
    <s v="C"/>
    <x v="1"/>
    <x v="0"/>
    <s v="Female"/>
    <x v="3"/>
    <n v="31.67"/>
    <n v="8"/>
    <n v="12.667999999999999"/>
    <n v="266.02800000000002"/>
    <x v="56"/>
    <x v="2"/>
    <n v="253.36"/>
    <n v="4.7619047620000003"/>
    <n v="12.667999999999999"/>
    <n v="5.6"/>
  </r>
  <r>
    <s v="390-17-5806"/>
    <s v="C"/>
    <x v="1"/>
    <x v="0"/>
    <s v="Female"/>
    <x v="4"/>
    <n v="38.42"/>
    <n v="1"/>
    <n v="1.921"/>
    <n v="40.341000000000001"/>
    <x v="30"/>
    <x v="1"/>
    <n v="38.42"/>
    <n v="4.7619047620000003"/>
    <n v="1.921"/>
    <n v="8.6"/>
  </r>
  <r>
    <s v="457-13-1708"/>
    <s v="B"/>
    <x v="2"/>
    <x v="0"/>
    <s v="Male"/>
    <x v="5"/>
    <n v="65.23"/>
    <n v="10"/>
    <n v="32.615000000000002"/>
    <n v="684.91499999999996"/>
    <x v="66"/>
    <x v="2"/>
    <n v="652.29999999999995"/>
    <n v="4.7619047620000003"/>
    <n v="32.615000000000002"/>
    <n v="5.2"/>
  </r>
  <r>
    <s v="664-14-2882"/>
    <s v="C"/>
    <x v="1"/>
    <x v="0"/>
    <s v="Female"/>
    <x v="2"/>
    <n v="10.53"/>
    <n v="5"/>
    <n v="2.6324999999999998"/>
    <n v="55.282499999999999"/>
    <x v="74"/>
    <x v="2"/>
    <n v="52.65"/>
    <n v="4.7619047620000003"/>
    <n v="2.6324999999999998"/>
    <n v="5.8"/>
  </r>
  <r>
    <s v="487-79-6868"/>
    <s v="B"/>
    <x v="2"/>
    <x v="0"/>
    <s v="Female"/>
    <x v="2"/>
    <n v="12.29"/>
    <n v="9"/>
    <n v="5.5305"/>
    <n v="116.1405"/>
    <x v="58"/>
    <x v="2"/>
    <n v="110.61"/>
    <n v="4.7619047620000003"/>
    <n v="5.5305"/>
    <n v="8"/>
  </r>
  <r>
    <s v="314-23-4520"/>
    <s v="C"/>
    <x v="1"/>
    <x v="0"/>
    <s v="Male"/>
    <x v="0"/>
    <n v="81.23"/>
    <n v="7"/>
    <n v="28.430499999999999"/>
    <n v="597.04049999999995"/>
    <x v="15"/>
    <x v="1"/>
    <n v="568.61"/>
    <n v="4.7619047620000003"/>
    <n v="28.430499999999999"/>
    <n v="9"/>
  </r>
  <r>
    <s v="210-30-7976"/>
    <s v="B"/>
    <x v="2"/>
    <x v="0"/>
    <s v="Female"/>
    <x v="5"/>
    <n v="22.32"/>
    <n v="4"/>
    <n v="4.4640000000000004"/>
    <n v="93.744"/>
    <x v="86"/>
    <x v="0"/>
    <n v="89.28"/>
    <n v="4.7619047620000003"/>
    <n v="4.4640000000000004"/>
    <n v="4.0999999999999996"/>
  </r>
  <r>
    <s v="585-86-8361"/>
    <s v="A"/>
    <x v="0"/>
    <x v="1"/>
    <s v="Female"/>
    <x v="4"/>
    <n v="27.28"/>
    <n v="5"/>
    <n v="6.82"/>
    <n v="143.22"/>
    <x v="36"/>
    <x v="2"/>
    <n v="136.4"/>
    <n v="4.7619047620000003"/>
    <n v="6.82"/>
    <n v="8.6"/>
  </r>
  <r>
    <s v="807-14-7833"/>
    <s v="A"/>
    <x v="0"/>
    <x v="0"/>
    <s v="Female"/>
    <x v="1"/>
    <n v="17.420000000000002"/>
    <n v="10"/>
    <n v="8.7100000000000009"/>
    <n v="182.91"/>
    <x v="70"/>
    <x v="0"/>
    <n v="174.2"/>
    <n v="4.7619047620000003"/>
    <n v="8.7100000000000009"/>
    <n v="7"/>
  </r>
  <r>
    <s v="775-72-1988"/>
    <s v="B"/>
    <x v="2"/>
    <x v="1"/>
    <s v="Male"/>
    <x v="2"/>
    <n v="73.28"/>
    <n v="5"/>
    <n v="18.32"/>
    <n v="384.72"/>
    <x v="46"/>
    <x v="0"/>
    <n v="366.4"/>
    <n v="4.7619047620000003"/>
    <n v="18.32"/>
    <n v="8.4"/>
  </r>
  <r>
    <s v="288-38-3758"/>
    <s v="C"/>
    <x v="1"/>
    <x v="0"/>
    <s v="Female"/>
    <x v="5"/>
    <n v="84.87"/>
    <n v="3"/>
    <n v="12.730499999999999"/>
    <n v="267.34050000000002"/>
    <x v="25"/>
    <x v="0"/>
    <n v="254.61"/>
    <n v="4.7619047620000003"/>
    <n v="12.730499999999999"/>
    <n v="7.4"/>
  </r>
  <r>
    <s v="652-43-6591"/>
    <s v="A"/>
    <x v="0"/>
    <x v="1"/>
    <s v="Female"/>
    <x v="5"/>
    <n v="97.29"/>
    <n v="8"/>
    <n v="38.915999999999997"/>
    <n v="817.23599999999999"/>
    <x v="11"/>
    <x v="2"/>
    <n v="778.32"/>
    <n v="4.7619047620000003"/>
    <n v="38.915999999999997"/>
    <n v="6.2"/>
  </r>
  <r>
    <s v="785-96-0615"/>
    <s v="B"/>
    <x v="2"/>
    <x v="0"/>
    <s v="Female"/>
    <x v="1"/>
    <n v="35.74"/>
    <n v="8"/>
    <n v="14.295999999999999"/>
    <n v="300.21600000000001"/>
    <x v="21"/>
    <x v="0"/>
    <n v="285.92"/>
    <n v="4.7619047620000003"/>
    <n v="14.295999999999999"/>
    <n v="4.9000000000000004"/>
  </r>
  <r>
    <s v="406-46-7107"/>
    <s v="A"/>
    <x v="0"/>
    <x v="1"/>
    <s v="Female"/>
    <x v="2"/>
    <n v="96.52"/>
    <n v="6"/>
    <n v="28.956"/>
    <n v="608.07600000000002"/>
    <x v="83"/>
    <x v="1"/>
    <n v="579.12"/>
    <n v="4.7619047620000003"/>
    <n v="28.956"/>
    <n v="4.5"/>
  </r>
  <r>
    <s v="250-17-5703"/>
    <s v="A"/>
    <x v="0"/>
    <x v="0"/>
    <s v="Male"/>
    <x v="4"/>
    <n v="18.850000000000001"/>
    <n v="10"/>
    <n v="9.4250000000000007"/>
    <n v="197.92500000000001"/>
    <x v="33"/>
    <x v="0"/>
    <n v="188.5"/>
    <n v="4.7619047620000003"/>
    <n v="9.4250000000000007"/>
    <n v="5.6"/>
  </r>
  <r>
    <s v="156-95-3964"/>
    <s v="A"/>
    <x v="0"/>
    <x v="1"/>
    <s v="Female"/>
    <x v="4"/>
    <n v="55.39"/>
    <n v="4"/>
    <n v="11.077999999999999"/>
    <n v="232.63800000000001"/>
    <x v="5"/>
    <x v="0"/>
    <n v="221.56"/>
    <n v="4.7619047620000003"/>
    <n v="11.077999999999999"/>
    <n v="8"/>
  </r>
  <r>
    <s v="842-40-8179"/>
    <s v="B"/>
    <x v="2"/>
    <x v="0"/>
    <s v="Female"/>
    <x v="4"/>
    <n v="77.2"/>
    <n v="10"/>
    <n v="38.6"/>
    <n v="810.6"/>
    <x v="48"/>
    <x v="2"/>
    <n v="772"/>
    <n v="4.7619047620000003"/>
    <n v="38.6"/>
    <n v="5.6"/>
  </r>
  <r>
    <s v="525-09-8450"/>
    <s v="B"/>
    <x v="2"/>
    <x v="1"/>
    <s v="Male"/>
    <x v="1"/>
    <n v="72.13"/>
    <n v="10"/>
    <n v="36.064999999999998"/>
    <n v="757.36500000000001"/>
    <x v="82"/>
    <x v="2"/>
    <n v="721.3"/>
    <n v="4.7619047620000003"/>
    <n v="36.064999999999998"/>
    <n v="4.2"/>
  </r>
  <r>
    <s v="410-67-1709"/>
    <s v="A"/>
    <x v="0"/>
    <x v="0"/>
    <s v="Female"/>
    <x v="5"/>
    <n v="63.88"/>
    <n v="8"/>
    <n v="25.552"/>
    <n v="536.59199999999998"/>
    <x v="40"/>
    <x v="0"/>
    <n v="511.04"/>
    <n v="4.7619047620000003"/>
    <n v="25.552"/>
    <n v="9.9"/>
  </r>
  <r>
    <s v="587-73-4862"/>
    <s v="A"/>
    <x v="0"/>
    <x v="0"/>
    <s v="Female"/>
    <x v="0"/>
    <n v="10.69"/>
    <n v="5"/>
    <n v="2.6724999999999999"/>
    <n v="56.122500000000002"/>
    <x v="58"/>
    <x v="0"/>
    <n v="53.45"/>
    <n v="4.7619047620000003"/>
    <n v="2.6724999999999999"/>
    <n v="7.6"/>
  </r>
  <r>
    <s v="787-87-2010"/>
    <s v="A"/>
    <x v="0"/>
    <x v="0"/>
    <s v="Male"/>
    <x v="0"/>
    <n v="55.5"/>
    <n v="4"/>
    <n v="11.1"/>
    <n v="233.1"/>
    <x v="40"/>
    <x v="2"/>
    <n v="222"/>
    <n v="4.7619047620000003"/>
    <n v="11.1"/>
    <n v="6.6"/>
  </r>
  <r>
    <s v="593-14-4239"/>
    <s v="B"/>
    <x v="2"/>
    <x v="1"/>
    <s v="Female"/>
    <x v="2"/>
    <n v="95.46"/>
    <n v="8"/>
    <n v="38.183999999999997"/>
    <n v="801.86400000000003"/>
    <x v="19"/>
    <x v="0"/>
    <n v="763.68"/>
    <n v="4.7619047620000003"/>
    <n v="38.183999999999997"/>
    <n v="4.7"/>
  </r>
  <r>
    <s v="801-88-0346"/>
    <s v="C"/>
    <x v="1"/>
    <x v="1"/>
    <s v="Female"/>
    <x v="5"/>
    <n v="76.06"/>
    <n v="3"/>
    <n v="11.409000000000001"/>
    <n v="239.589"/>
    <x v="0"/>
    <x v="2"/>
    <n v="228.18"/>
    <n v="4.7619047620000003"/>
    <n v="11.409000000000001"/>
    <n v="9.8000000000000007"/>
  </r>
  <r>
    <s v="388-76-2555"/>
    <s v="B"/>
    <x v="2"/>
    <x v="1"/>
    <s v="Male"/>
    <x v="3"/>
    <n v="13.69"/>
    <n v="6"/>
    <n v="4.1070000000000002"/>
    <n v="86.247"/>
    <x v="77"/>
    <x v="1"/>
    <n v="82.14"/>
    <n v="4.7619047620000003"/>
    <n v="4.1070000000000002"/>
    <n v="6.3"/>
  </r>
  <r>
    <s v="711-31-1234"/>
    <s v="B"/>
    <x v="2"/>
    <x v="1"/>
    <s v="Female"/>
    <x v="1"/>
    <n v="95.64"/>
    <n v="4"/>
    <n v="19.128"/>
    <n v="401.68799999999999"/>
    <x v="32"/>
    <x v="1"/>
    <n v="382.56"/>
    <n v="4.7619047620000003"/>
    <n v="19.128"/>
    <n v="7.9"/>
  </r>
  <r>
    <s v="886-54-6089"/>
    <s v="A"/>
    <x v="0"/>
    <x v="1"/>
    <s v="Female"/>
    <x v="2"/>
    <n v="11.43"/>
    <n v="6"/>
    <n v="3.4289999999999998"/>
    <n v="72.009"/>
    <x v="15"/>
    <x v="1"/>
    <n v="68.58"/>
    <n v="4.7619047620000003"/>
    <n v="3.4289999999999998"/>
    <n v="7.7"/>
  </r>
  <r>
    <s v="707-32-7409"/>
    <s v="B"/>
    <x v="2"/>
    <x v="0"/>
    <s v="Female"/>
    <x v="3"/>
    <n v="95.54"/>
    <n v="4"/>
    <n v="19.108000000000001"/>
    <n v="401.26799999999997"/>
    <x v="84"/>
    <x v="0"/>
    <n v="382.16"/>
    <n v="4.7619047620000003"/>
    <n v="19.108000000000001"/>
    <n v="4.5"/>
  </r>
  <r>
    <s v="759-98-4285"/>
    <s v="C"/>
    <x v="1"/>
    <x v="0"/>
    <s v="Female"/>
    <x v="0"/>
    <n v="85.87"/>
    <n v="7"/>
    <n v="30.054500000000001"/>
    <n v="631.14449999999999"/>
    <x v="33"/>
    <x v="2"/>
    <n v="601.09"/>
    <n v="4.7619047620000003"/>
    <n v="30.054500000000001"/>
    <n v="8"/>
  </r>
  <r>
    <s v="201-63-8275"/>
    <s v="C"/>
    <x v="1"/>
    <x v="0"/>
    <s v="Female"/>
    <x v="3"/>
    <n v="67.989999999999995"/>
    <n v="7"/>
    <n v="23.796500000000002"/>
    <n v="499.72649999999999"/>
    <x v="21"/>
    <x v="0"/>
    <n v="475.93"/>
    <n v="4.7619047620000003"/>
    <n v="23.796500000000002"/>
    <n v="5.7"/>
  </r>
  <r>
    <s v="471-06-8611"/>
    <s v="C"/>
    <x v="1"/>
    <x v="1"/>
    <s v="Female"/>
    <x v="4"/>
    <n v="52.42"/>
    <n v="1"/>
    <n v="2.621"/>
    <n v="55.040999999999997"/>
    <x v="10"/>
    <x v="2"/>
    <n v="52.42"/>
    <n v="4.7619047620000003"/>
    <n v="2.621"/>
    <n v="6.3"/>
  </r>
  <r>
    <s v="200-16-5952"/>
    <s v="C"/>
    <x v="1"/>
    <x v="0"/>
    <s v="Male"/>
    <x v="4"/>
    <n v="65.650000000000006"/>
    <n v="2"/>
    <n v="6.5650000000000004"/>
    <n v="137.86500000000001"/>
    <x v="29"/>
    <x v="1"/>
    <n v="131.30000000000001"/>
    <n v="4.7619047620000003"/>
    <n v="6.5650000000000004"/>
    <n v="6"/>
  </r>
  <r>
    <s v="120-54-2248"/>
    <s v="B"/>
    <x v="2"/>
    <x v="1"/>
    <s v="Female"/>
    <x v="4"/>
    <n v="28.86"/>
    <n v="5"/>
    <n v="7.2149999999999999"/>
    <n v="151.51499999999999"/>
    <x v="49"/>
    <x v="2"/>
    <n v="144.30000000000001"/>
    <n v="4.7619047620000003"/>
    <n v="7.2149999999999999"/>
    <n v="8"/>
  </r>
  <r>
    <s v="102-77-2261"/>
    <s v="C"/>
    <x v="1"/>
    <x v="0"/>
    <s v="Male"/>
    <x v="0"/>
    <n v="65.31"/>
    <n v="7"/>
    <n v="22.858499999999999"/>
    <n v="480.02850000000001"/>
    <x v="19"/>
    <x v="2"/>
    <n v="457.17"/>
    <n v="4.7619047620000003"/>
    <n v="22.858499999999999"/>
    <n v="4.2"/>
  </r>
  <r>
    <s v="875-31-8302"/>
    <s v="B"/>
    <x v="2"/>
    <x v="1"/>
    <s v="Male"/>
    <x v="3"/>
    <n v="93.38"/>
    <n v="1"/>
    <n v="4.6689999999999996"/>
    <n v="98.049000000000007"/>
    <x v="75"/>
    <x v="1"/>
    <n v="93.38"/>
    <n v="4.7619047620000003"/>
    <n v="4.6689999999999996"/>
    <n v="9.6"/>
  </r>
  <r>
    <s v="102-06-2002"/>
    <s v="C"/>
    <x v="1"/>
    <x v="0"/>
    <s v="Male"/>
    <x v="3"/>
    <n v="25.25"/>
    <n v="5"/>
    <n v="6.3125"/>
    <n v="132.5625"/>
    <x v="80"/>
    <x v="1"/>
    <n v="126.25"/>
    <n v="4.7619047620000003"/>
    <n v="6.3125"/>
    <n v="6.1"/>
  </r>
  <r>
    <s v="457-94-0464"/>
    <s v="B"/>
    <x v="2"/>
    <x v="0"/>
    <s v="Male"/>
    <x v="1"/>
    <n v="87.87"/>
    <n v="9"/>
    <n v="39.541499999999999"/>
    <n v="830.37149999999997"/>
    <x v="82"/>
    <x v="0"/>
    <n v="790.83"/>
    <n v="4.7619047620000003"/>
    <n v="39.541499999999999"/>
    <n v="5.6"/>
  </r>
  <r>
    <s v="629-42-4133"/>
    <s v="C"/>
    <x v="1"/>
    <x v="1"/>
    <s v="Male"/>
    <x v="0"/>
    <n v="21.8"/>
    <n v="8"/>
    <n v="8.7200000000000006"/>
    <n v="183.12"/>
    <x v="88"/>
    <x v="1"/>
    <n v="174.4"/>
    <n v="4.7619047620000003"/>
    <n v="8.7200000000000006"/>
    <n v="8.3000000000000007"/>
  </r>
  <r>
    <s v="534-53-3526"/>
    <s v="A"/>
    <x v="0"/>
    <x v="1"/>
    <s v="Female"/>
    <x v="3"/>
    <n v="94.76"/>
    <n v="4"/>
    <n v="18.952000000000002"/>
    <n v="397.99200000000002"/>
    <x v="48"/>
    <x v="0"/>
    <n v="379.04"/>
    <n v="4.7619047620000003"/>
    <n v="18.952000000000002"/>
    <n v="7.8"/>
  </r>
  <r>
    <s v="307-04-2070"/>
    <s v="A"/>
    <x v="0"/>
    <x v="0"/>
    <s v="Female"/>
    <x v="5"/>
    <n v="30.62"/>
    <n v="1"/>
    <n v="1.5309999999999999"/>
    <n v="32.151000000000003"/>
    <x v="63"/>
    <x v="2"/>
    <n v="30.62"/>
    <n v="4.7619047620000003"/>
    <n v="1.5309999999999999"/>
    <n v="4.0999999999999996"/>
  </r>
  <r>
    <s v="468-99-7231"/>
    <s v="C"/>
    <x v="1"/>
    <x v="1"/>
    <s v="Female"/>
    <x v="2"/>
    <n v="44.01"/>
    <n v="8"/>
    <n v="17.603999999999999"/>
    <n v="369.68400000000003"/>
    <x v="2"/>
    <x v="1"/>
    <n v="352.08"/>
    <n v="4.7619047620000003"/>
    <n v="17.603999999999999"/>
    <n v="8.8000000000000007"/>
  </r>
  <r>
    <s v="516-77-6464"/>
    <s v="C"/>
    <x v="1"/>
    <x v="0"/>
    <s v="Female"/>
    <x v="0"/>
    <n v="10.16"/>
    <n v="5"/>
    <n v="2.54"/>
    <n v="53.34"/>
    <x v="7"/>
    <x v="0"/>
    <n v="50.8"/>
    <n v="4.7619047620000003"/>
    <n v="2.54"/>
    <n v="4.0999999999999996"/>
  </r>
  <r>
    <s v="404-91-5964"/>
    <s v="A"/>
    <x v="0"/>
    <x v="1"/>
    <s v="Male"/>
    <x v="1"/>
    <n v="74.58"/>
    <n v="7"/>
    <n v="26.103000000000002"/>
    <n v="548.16300000000001"/>
    <x v="87"/>
    <x v="2"/>
    <n v="522.05999999999995"/>
    <n v="4.7619047620000003"/>
    <n v="26.103000000000002"/>
    <n v="9"/>
  </r>
  <r>
    <s v="886-77-9084"/>
    <s v="C"/>
    <x v="1"/>
    <x v="1"/>
    <s v="Male"/>
    <x v="1"/>
    <n v="71.89"/>
    <n v="8"/>
    <n v="28.756"/>
    <n v="603.87599999999998"/>
    <x v="88"/>
    <x v="0"/>
    <n v="575.12"/>
    <n v="4.7619047620000003"/>
    <n v="28.756"/>
    <n v="5.5"/>
  </r>
  <r>
    <s v="790-38-4466"/>
    <s v="C"/>
    <x v="1"/>
    <x v="1"/>
    <s v="Female"/>
    <x v="0"/>
    <n v="10.99"/>
    <n v="5"/>
    <n v="2.7475000000000001"/>
    <n v="57.697499999999998"/>
    <x v="54"/>
    <x v="2"/>
    <n v="54.95"/>
    <n v="4.7619047620000003"/>
    <n v="2.7475000000000001"/>
    <n v="9.3000000000000007"/>
  </r>
  <r>
    <s v="704-10-4056"/>
    <s v="C"/>
    <x v="1"/>
    <x v="0"/>
    <s v="Male"/>
    <x v="0"/>
    <n v="60.47"/>
    <n v="3"/>
    <n v="9.0704999999999991"/>
    <n v="190.48050000000001"/>
    <x v="78"/>
    <x v="2"/>
    <n v="181.41"/>
    <n v="4.7619047620000003"/>
    <n v="9.0704999999999991"/>
    <n v="5.6"/>
  </r>
  <r>
    <s v="497-37-6538"/>
    <s v="A"/>
    <x v="0"/>
    <x v="1"/>
    <s v="Male"/>
    <x v="3"/>
    <n v="58.91"/>
    <n v="7"/>
    <n v="20.618500000000001"/>
    <n v="432.98849999999999"/>
    <x v="29"/>
    <x v="0"/>
    <n v="412.37"/>
    <n v="4.7619047620000003"/>
    <n v="20.618500000000001"/>
    <n v="9.6999999999999993"/>
  </r>
  <r>
    <s v="651-96-5970"/>
    <s v="A"/>
    <x v="0"/>
    <x v="1"/>
    <s v="Male"/>
    <x v="5"/>
    <n v="46.41"/>
    <n v="1"/>
    <n v="2.3205"/>
    <n v="48.730499999999999"/>
    <x v="2"/>
    <x v="2"/>
    <n v="46.41"/>
    <n v="4.7619047620000003"/>
    <n v="2.3205"/>
    <n v="4"/>
  </r>
  <r>
    <s v="400-80-4065"/>
    <s v="C"/>
    <x v="1"/>
    <x v="0"/>
    <s v="Male"/>
    <x v="0"/>
    <n v="68.55"/>
    <n v="4"/>
    <n v="13.71"/>
    <n v="287.91000000000003"/>
    <x v="42"/>
    <x v="2"/>
    <n v="274.2"/>
    <n v="4.7619047620000003"/>
    <n v="13.71"/>
    <n v="9.1999999999999993"/>
  </r>
  <r>
    <s v="744-16-7898"/>
    <s v="B"/>
    <x v="2"/>
    <x v="1"/>
    <s v="Female"/>
    <x v="2"/>
    <n v="97.37"/>
    <n v="10"/>
    <n v="48.685000000000002"/>
    <n v="1022.385"/>
    <x v="15"/>
    <x v="2"/>
    <n v="973.7"/>
    <n v="4.7619047620000003"/>
    <n v="48.685000000000002"/>
    <n v="4.9000000000000004"/>
  </r>
  <r>
    <s v="263-12-5321"/>
    <s v="A"/>
    <x v="0"/>
    <x v="0"/>
    <s v="Male"/>
    <x v="1"/>
    <n v="92.6"/>
    <n v="7"/>
    <n v="32.409999999999997"/>
    <n v="680.61"/>
    <x v="33"/>
    <x v="2"/>
    <n v="648.20000000000005"/>
    <n v="4.7619047620000003"/>
    <n v="32.409999999999997"/>
    <n v="9.3000000000000007"/>
  </r>
  <r>
    <s v="702-72-0487"/>
    <s v="A"/>
    <x v="0"/>
    <x v="1"/>
    <s v="Female"/>
    <x v="1"/>
    <n v="46.61"/>
    <n v="2"/>
    <n v="4.6609999999999996"/>
    <n v="97.881"/>
    <x v="84"/>
    <x v="2"/>
    <n v="93.22"/>
    <n v="4.7619047620000003"/>
    <n v="4.6609999999999996"/>
    <n v="6.6"/>
  </r>
  <r>
    <s v="605-83-1050"/>
    <s v="B"/>
    <x v="2"/>
    <x v="1"/>
    <s v="Male"/>
    <x v="5"/>
    <n v="27.18"/>
    <n v="2"/>
    <n v="2.718"/>
    <n v="57.078000000000003"/>
    <x v="20"/>
    <x v="0"/>
    <n v="54.36"/>
    <n v="4.7619047620000003"/>
    <n v="2.718"/>
    <n v="4.3"/>
  </r>
  <r>
    <s v="443-60-9639"/>
    <s v="C"/>
    <x v="1"/>
    <x v="0"/>
    <s v="Female"/>
    <x v="2"/>
    <n v="60.87"/>
    <n v="1"/>
    <n v="3.0434999999999999"/>
    <n v="63.913499999999999"/>
    <x v="46"/>
    <x v="1"/>
    <n v="60.87"/>
    <n v="4.7619047620000003"/>
    <n v="3.0434999999999999"/>
    <n v="5.5"/>
  </r>
  <r>
    <s v="864-24-7918"/>
    <s v="A"/>
    <x v="0"/>
    <x v="0"/>
    <s v="Female"/>
    <x v="3"/>
    <n v="24.49"/>
    <n v="10"/>
    <n v="12.244999999999999"/>
    <n v="257.14499999999998"/>
    <x v="70"/>
    <x v="1"/>
    <n v="244.9"/>
    <n v="4.7619047620000003"/>
    <n v="12.244999999999999"/>
    <n v="8.1"/>
  </r>
  <r>
    <s v="359-94-5395"/>
    <s v="B"/>
    <x v="2"/>
    <x v="1"/>
    <s v="Male"/>
    <x v="0"/>
    <n v="92.78"/>
    <n v="1"/>
    <n v="4.6390000000000002"/>
    <n v="97.418999999999997"/>
    <x v="20"/>
    <x v="2"/>
    <n v="92.78"/>
    <n v="4.7619047620000003"/>
    <n v="4.6390000000000002"/>
    <n v="9.8000000000000007"/>
  </r>
  <r>
    <s v="401-09-4232"/>
    <s v="C"/>
    <x v="1"/>
    <x v="0"/>
    <s v="Male"/>
    <x v="2"/>
    <n v="86.69"/>
    <n v="5"/>
    <n v="21.672499999999999"/>
    <n v="455.1225"/>
    <x v="48"/>
    <x v="0"/>
    <n v="433.45"/>
    <n v="4.7619047620000003"/>
    <n v="21.672499999999999"/>
    <n v="9.4"/>
  </r>
  <r>
    <s v="751-15-6198"/>
    <s v="B"/>
    <x v="2"/>
    <x v="1"/>
    <s v="Male"/>
    <x v="3"/>
    <n v="23.01"/>
    <n v="6"/>
    <n v="6.9029999999999996"/>
    <n v="144.96299999999999"/>
    <x v="52"/>
    <x v="0"/>
    <n v="138.06"/>
    <n v="4.7619047620000003"/>
    <n v="6.9029999999999996"/>
    <n v="7.9"/>
  </r>
  <r>
    <s v="324-41-6833"/>
    <s v="C"/>
    <x v="1"/>
    <x v="0"/>
    <s v="Female"/>
    <x v="1"/>
    <n v="30.2"/>
    <n v="8"/>
    <n v="12.08"/>
    <n v="253.68"/>
    <x v="2"/>
    <x v="0"/>
    <n v="241.6"/>
    <n v="4.7619047620000003"/>
    <n v="12.08"/>
    <n v="5.0999999999999996"/>
  </r>
  <r>
    <s v="474-33-8305"/>
    <s v="C"/>
    <x v="1"/>
    <x v="0"/>
    <s v="Male"/>
    <x v="5"/>
    <n v="67.39"/>
    <n v="7"/>
    <n v="23.586500000000001"/>
    <n v="495.31650000000002"/>
    <x v="28"/>
    <x v="0"/>
    <n v="471.73"/>
    <n v="4.7619047620000003"/>
    <n v="23.586500000000001"/>
    <n v="6.9"/>
  </r>
  <r>
    <s v="759-29-9521"/>
    <s v="A"/>
    <x v="0"/>
    <x v="0"/>
    <s v="Female"/>
    <x v="5"/>
    <n v="48.96"/>
    <n v="9"/>
    <n v="22.032"/>
    <n v="462.67200000000003"/>
    <x v="31"/>
    <x v="1"/>
    <n v="440.64"/>
    <n v="4.7619047620000003"/>
    <n v="22.032"/>
    <n v="8"/>
  </r>
  <r>
    <s v="831-81-6575"/>
    <s v="B"/>
    <x v="2"/>
    <x v="0"/>
    <s v="Female"/>
    <x v="1"/>
    <n v="75.59"/>
    <n v="9"/>
    <n v="34.015500000000003"/>
    <n v="714.32550000000003"/>
    <x v="55"/>
    <x v="1"/>
    <n v="680.31"/>
    <n v="4.7619047620000003"/>
    <n v="34.015500000000003"/>
    <n v="8"/>
  </r>
  <r>
    <s v="220-68-6701"/>
    <s v="A"/>
    <x v="0"/>
    <x v="1"/>
    <s v="Female"/>
    <x v="2"/>
    <n v="77.47"/>
    <n v="4"/>
    <n v="15.494"/>
    <n v="325.37400000000002"/>
    <x v="85"/>
    <x v="1"/>
    <n v="309.88"/>
    <n v="4.7619047620000003"/>
    <n v="15.494"/>
    <n v="4.2"/>
  </r>
  <r>
    <s v="618-34-8551"/>
    <s v="A"/>
    <x v="0"/>
    <x v="1"/>
    <s v="Female"/>
    <x v="3"/>
    <n v="93.18"/>
    <n v="2"/>
    <n v="9.3179999999999996"/>
    <n v="195.678"/>
    <x v="65"/>
    <x v="2"/>
    <n v="186.36"/>
    <n v="4.7619047620000003"/>
    <n v="9.3179999999999996"/>
    <n v="8.5"/>
  </r>
  <r>
    <s v="257-60-7754"/>
    <s v="A"/>
    <x v="0"/>
    <x v="1"/>
    <s v="Female"/>
    <x v="1"/>
    <n v="50.23"/>
    <n v="4"/>
    <n v="10.045999999999999"/>
    <n v="210.96600000000001"/>
    <x v="66"/>
    <x v="1"/>
    <n v="200.92"/>
    <n v="4.7619047620000003"/>
    <n v="10.045999999999999"/>
    <n v="9"/>
  </r>
  <r>
    <s v="559-61-5987"/>
    <s v="B"/>
    <x v="2"/>
    <x v="1"/>
    <s v="Female"/>
    <x v="0"/>
    <n v="17.75"/>
    <n v="1"/>
    <n v="0.88749999999999996"/>
    <n v="18.637499999999999"/>
    <x v="78"/>
    <x v="1"/>
    <n v="17.75"/>
    <n v="4.7619047620000003"/>
    <n v="0.88749999999999996"/>
    <n v="8.6"/>
  </r>
  <r>
    <s v="189-55-2313"/>
    <s v="C"/>
    <x v="1"/>
    <x v="1"/>
    <s v="Female"/>
    <x v="5"/>
    <n v="62.18"/>
    <n v="10"/>
    <n v="31.09"/>
    <n v="652.89"/>
    <x v="82"/>
    <x v="0"/>
    <n v="621.79999999999995"/>
    <n v="4.7619047620000003"/>
    <n v="31.09"/>
    <n v="6"/>
  </r>
  <r>
    <s v="565-91-4567"/>
    <s v="B"/>
    <x v="2"/>
    <x v="1"/>
    <s v="Male"/>
    <x v="0"/>
    <n v="10.75"/>
    <n v="8"/>
    <n v="4.3"/>
    <n v="90.3"/>
    <x v="20"/>
    <x v="0"/>
    <n v="86"/>
    <n v="4.7619047620000003"/>
    <n v="4.3"/>
    <n v="6.2"/>
  </r>
  <r>
    <s v="380-60-5336"/>
    <s v="A"/>
    <x v="0"/>
    <x v="1"/>
    <s v="Female"/>
    <x v="1"/>
    <n v="40.26"/>
    <n v="10"/>
    <n v="20.13"/>
    <n v="422.73"/>
    <x v="7"/>
    <x v="2"/>
    <n v="402.6"/>
    <n v="4.7619047620000003"/>
    <n v="20.13"/>
    <n v="5"/>
  </r>
  <r>
    <s v="815-04-6282"/>
    <s v="C"/>
    <x v="1"/>
    <x v="0"/>
    <s v="Female"/>
    <x v="3"/>
    <n v="64.97"/>
    <n v="5"/>
    <n v="16.2425"/>
    <n v="341.09249999999997"/>
    <x v="4"/>
    <x v="2"/>
    <n v="324.85000000000002"/>
    <n v="4.7619047620000003"/>
    <n v="16.2425"/>
    <n v="6.5"/>
  </r>
  <r>
    <s v="674-56-6360"/>
    <s v="A"/>
    <x v="0"/>
    <x v="1"/>
    <s v="Male"/>
    <x v="1"/>
    <n v="95.15"/>
    <n v="1"/>
    <n v="4.7575000000000003"/>
    <n v="99.907499999999999"/>
    <x v="23"/>
    <x v="1"/>
    <n v="95.15"/>
    <n v="4.7619047620000003"/>
    <n v="4.7575000000000003"/>
    <n v="6"/>
  </r>
  <r>
    <s v="778-34-2523"/>
    <s v="A"/>
    <x v="0"/>
    <x v="0"/>
    <s v="Female"/>
    <x v="1"/>
    <n v="48.62"/>
    <n v="8"/>
    <n v="19.448"/>
    <n v="408.40800000000002"/>
    <x v="46"/>
    <x v="1"/>
    <n v="388.96"/>
    <n v="4.7619047620000003"/>
    <n v="19.448"/>
    <n v="5"/>
  </r>
  <r>
    <s v="499-27-7781"/>
    <s v="B"/>
    <x v="2"/>
    <x v="1"/>
    <s v="Female"/>
    <x v="4"/>
    <n v="53.21"/>
    <n v="8"/>
    <n v="21.283999999999999"/>
    <n v="446.964"/>
    <x v="86"/>
    <x v="0"/>
    <n v="425.68"/>
    <n v="4.7619047620000003"/>
    <n v="21.283999999999999"/>
    <n v="5"/>
  </r>
  <r>
    <s v="477-59-2456"/>
    <s v="C"/>
    <x v="1"/>
    <x v="1"/>
    <s v="Female"/>
    <x v="5"/>
    <n v="45.44"/>
    <n v="7"/>
    <n v="15.904"/>
    <n v="333.98399999999998"/>
    <x v="54"/>
    <x v="1"/>
    <n v="318.08"/>
    <n v="4.7619047620000003"/>
    <n v="15.904"/>
    <n v="9.1999999999999993"/>
  </r>
  <r>
    <s v="832-51-6761"/>
    <s v="A"/>
    <x v="0"/>
    <x v="1"/>
    <s v="Male"/>
    <x v="4"/>
    <n v="33.880000000000003"/>
    <n v="8"/>
    <n v="13.552"/>
    <n v="284.59199999999998"/>
    <x v="64"/>
    <x v="0"/>
    <n v="271.04000000000002"/>
    <n v="4.7619047620000003"/>
    <n v="13.552"/>
    <n v="9.6"/>
  </r>
  <r>
    <s v="869-11-3082"/>
    <s v="B"/>
    <x v="2"/>
    <x v="0"/>
    <s v="Male"/>
    <x v="0"/>
    <n v="96.16"/>
    <n v="4"/>
    <n v="19.231999999999999"/>
    <n v="403.87200000000001"/>
    <x v="3"/>
    <x v="2"/>
    <n v="384.64"/>
    <n v="4.7619047620000003"/>
    <n v="19.231999999999999"/>
    <n v="8.4"/>
  </r>
  <r>
    <s v="190-59-3964"/>
    <s v="B"/>
    <x v="2"/>
    <x v="0"/>
    <s v="Male"/>
    <x v="4"/>
    <n v="47.16"/>
    <n v="5"/>
    <n v="11.79"/>
    <n v="247.59"/>
    <x v="36"/>
    <x v="2"/>
    <n v="235.8"/>
    <n v="4.7619047620000003"/>
    <n v="11.79"/>
    <n v="6"/>
  </r>
  <r>
    <s v="366-43-6862"/>
    <s v="B"/>
    <x v="2"/>
    <x v="1"/>
    <s v="Male"/>
    <x v="1"/>
    <n v="52.89"/>
    <n v="4"/>
    <n v="10.577999999999999"/>
    <n v="222.13800000000001"/>
    <x v="5"/>
    <x v="0"/>
    <n v="211.56"/>
    <n v="4.7619047620000003"/>
    <n v="10.577999999999999"/>
    <n v="6.7"/>
  </r>
  <r>
    <s v="186-43-8965"/>
    <s v="A"/>
    <x v="0"/>
    <x v="0"/>
    <s v="Female"/>
    <x v="2"/>
    <n v="47.68"/>
    <n v="2"/>
    <n v="4.7679999999999998"/>
    <n v="100.128"/>
    <x v="7"/>
    <x v="2"/>
    <n v="95.36"/>
    <n v="4.7619047620000003"/>
    <n v="4.7679999999999998"/>
    <n v="4.0999999999999996"/>
  </r>
  <r>
    <s v="784-21-9238"/>
    <s v="C"/>
    <x v="1"/>
    <x v="0"/>
    <s v="Male"/>
    <x v="3"/>
    <n v="10.17"/>
    <n v="1"/>
    <n v="0.50849999999999995"/>
    <n v="10.6785"/>
    <x v="13"/>
    <x v="1"/>
    <n v="10.17"/>
    <n v="4.7619047620000003"/>
    <n v="0.50849999999999995"/>
    <n v="5.9"/>
  </r>
  <r>
    <s v="276-75-6884"/>
    <s v="A"/>
    <x v="0"/>
    <x v="1"/>
    <s v="Female"/>
    <x v="0"/>
    <n v="68.709999999999994"/>
    <n v="3"/>
    <n v="10.3065"/>
    <n v="216.4365"/>
    <x v="31"/>
    <x v="1"/>
    <n v="206.13"/>
    <n v="4.7619047620000003"/>
    <n v="10.3065"/>
    <n v="8.6999999999999993"/>
  </r>
  <r>
    <s v="109-86-4363"/>
    <s v="B"/>
    <x v="2"/>
    <x v="0"/>
    <s v="Female"/>
    <x v="3"/>
    <n v="60.08"/>
    <n v="7"/>
    <n v="21.027999999999999"/>
    <n v="441.58800000000002"/>
    <x v="44"/>
    <x v="2"/>
    <n v="420.56"/>
    <n v="4.7619047620000003"/>
    <n v="21.027999999999999"/>
    <n v="4.5"/>
  </r>
  <r>
    <s v="569-76-2760"/>
    <s v="A"/>
    <x v="0"/>
    <x v="0"/>
    <s v="Female"/>
    <x v="3"/>
    <n v="22.01"/>
    <n v="4"/>
    <n v="4.4020000000000001"/>
    <n v="92.441999999999993"/>
    <x v="71"/>
    <x v="2"/>
    <n v="88.04"/>
    <n v="4.7619047620000003"/>
    <n v="4.4020000000000001"/>
    <n v="6.6"/>
  </r>
  <r>
    <s v="222-42-0244"/>
    <s v="B"/>
    <x v="2"/>
    <x v="0"/>
    <s v="Female"/>
    <x v="0"/>
    <n v="72.11"/>
    <n v="9"/>
    <n v="32.4495"/>
    <n v="681.43949999999995"/>
    <x v="26"/>
    <x v="2"/>
    <n v="648.99"/>
    <n v="4.7619047620000003"/>
    <n v="32.4495"/>
    <n v="7.7"/>
  </r>
  <r>
    <s v="760-53-9233"/>
    <s v="A"/>
    <x v="0"/>
    <x v="0"/>
    <s v="Male"/>
    <x v="5"/>
    <n v="41.28"/>
    <n v="3"/>
    <n v="6.1920000000000002"/>
    <n v="130.03200000000001"/>
    <x v="58"/>
    <x v="2"/>
    <n v="123.84"/>
    <n v="4.7619047620000003"/>
    <n v="6.1920000000000002"/>
    <n v="8.5"/>
  </r>
  <r>
    <s v="538-22-0304"/>
    <s v="C"/>
    <x v="1"/>
    <x v="1"/>
    <s v="Male"/>
    <x v="1"/>
    <n v="64.95"/>
    <n v="10"/>
    <n v="32.475000000000001"/>
    <n v="681.97500000000002"/>
    <x v="62"/>
    <x v="1"/>
    <n v="649.5"/>
    <n v="4.7619047620000003"/>
    <n v="32.475000000000001"/>
    <n v="5.2"/>
  </r>
  <r>
    <s v="416-17-9926"/>
    <s v="A"/>
    <x v="0"/>
    <x v="0"/>
    <s v="Female"/>
    <x v="1"/>
    <n v="74.22"/>
    <n v="10"/>
    <n v="37.11"/>
    <n v="779.31"/>
    <x v="17"/>
    <x v="2"/>
    <n v="742.2"/>
    <n v="4.7619047620000003"/>
    <n v="37.11"/>
    <n v="4.3"/>
  </r>
  <r>
    <s v="237-44-6163"/>
    <s v="A"/>
    <x v="0"/>
    <x v="1"/>
    <s v="Male"/>
    <x v="1"/>
    <n v="10.56"/>
    <n v="8"/>
    <n v="4.2240000000000002"/>
    <n v="88.703999999999994"/>
    <x v="46"/>
    <x v="1"/>
    <n v="84.48"/>
    <n v="4.7619047620000003"/>
    <n v="4.2240000000000002"/>
    <n v="7.6"/>
  </r>
  <r>
    <s v="636-17-0325"/>
    <s v="B"/>
    <x v="2"/>
    <x v="1"/>
    <s v="Male"/>
    <x v="0"/>
    <n v="62.57"/>
    <n v="4"/>
    <n v="12.513999999999999"/>
    <n v="262.79399999999998"/>
    <x v="6"/>
    <x v="1"/>
    <n v="250.28"/>
    <n v="4.7619047620000003"/>
    <n v="12.513999999999999"/>
    <n v="9.5"/>
  </r>
  <r>
    <s v="343-75-9322"/>
    <s v="B"/>
    <x v="2"/>
    <x v="0"/>
    <s v="Female"/>
    <x v="3"/>
    <n v="11.85"/>
    <n v="8"/>
    <n v="4.74"/>
    <n v="99.54"/>
    <x v="51"/>
    <x v="1"/>
    <n v="94.8"/>
    <n v="4.7619047620000003"/>
    <n v="4.74"/>
    <n v="4.0999999999999996"/>
  </r>
  <r>
    <s v="528-14-9470"/>
    <s v="A"/>
    <x v="0"/>
    <x v="0"/>
    <s v="Male"/>
    <x v="0"/>
    <n v="91.3"/>
    <n v="1"/>
    <n v="4.5650000000000004"/>
    <n v="95.864999999999995"/>
    <x v="44"/>
    <x v="0"/>
    <n v="91.3"/>
    <n v="4.7619047620000003"/>
    <n v="4.5650000000000004"/>
    <n v="9.1999999999999993"/>
  </r>
  <r>
    <s v="427-45-9297"/>
    <s v="B"/>
    <x v="2"/>
    <x v="0"/>
    <s v="Female"/>
    <x v="2"/>
    <n v="40.729999999999997"/>
    <n v="7"/>
    <n v="14.2555"/>
    <n v="299.3655"/>
    <x v="41"/>
    <x v="0"/>
    <n v="285.11"/>
    <n v="4.7619047620000003"/>
    <n v="14.2555"/>
    <n v="5.4"/>
  </r>
  <r>
    <s v="807-34-3742"/>
    <s v="A"/>
    <x v="0"/>
    <x v="1"/>
    <s v="Male"/>
    <x v="5"/>
    <n v="52.38"/>
    <n v="1"/>
    <n v="2.6190000000000002"/>
    <n v="54.999000000000002"/>
    <x v="58"/>
    <x v="1"/>
    <n v="52.38"/>
    <n v="4.7619047620000003"/>
    <n v="2.6190000000000002"/>
    <n v="5.8"/>
  </r>
  <r>
    <s v="288-62-1085"/>
    <s v="A"/>
    <x v="0"/>
    <x v="0"/>
    <s v="Male"/>
    <x v="5"/>
    <n v="38.54"/>
    <n v="5"/>
    <n v="9.6349999999999998"/>
    <n v="202.33500000000001"/>
    <x v="51"/>
    <x v="0"/>
    <n v="192.7"/>
    <n v="4.7619047620000003"/>
    <n v="9.6349999999999998"/>
    <n v="5.6"/>
  </r>
  <r>
    <s v="670-71-7306"/>
    <s v="B"/>
    <x v="2"/>
    <x v="1"/>
    <s v="Male"/>
    <x v="3"/>
    <n v="44.63"/>
    <n v="6"/>
    <n v="13.388999999999999"/>
    <n v="281.16899999999998"/>
    <x v="56"/>
    <x v="2"/>
    <n v="267.77999999999997"/>
    <n v="4.7619047620000003"/>
    <n v="13.388999999999999"/>
    <n v="5.0999999999999996"/>
  </r>
  <r>
    <s v="660-29-7083"/>
    <s v="C"/>
    <x v="1"/>
    <x v="1"/>
    <s v="Male"/>
    <x v="1"/>
    <n v="55.87"/>
    <n v="10"/>
    <n v="27.934999999999999"/>
    <n v="586.63499999999999"/>
    <x v="15"/>
    <x v="1"/>
    <n v="558.70000000000005"/>
    <n v="4.7619047620000003"/>
    <n v="27.934999999999999"/>
    <n v="5.8"/>
  </r>
  <r>
    <s v="271-77-8740"/>
    <s v="C"/>
    <x v="1"/>
    <x v="0"/>
    <s v="Female"/>
    <x v="3"/>
    <n v="29.22"/>
    <n v="6"/>
    <n v="8.766"/>
    <n v="184.08600000000001"/>
    <x v="17"/>
    <x v="0"/>
    <n v="175.32"/>
    <n v="4.7619047620000003"/>
    <n v="8.766"/>
    <n v="5"/>
  </r>
  <r>
    <s v="497-36-0989"/>
    <s v="A"/>
    <x v="0"/>
    <x v="1"/>
    <s v="Male"/>
    <x v="5"/>
    <n v="51.94"/>
    <n v="3"/>
    <n v="7.7910000000000004"/>
    <n v="163.61099999999999"/>
    <x v="42"/>
    <x v="1"/>
    <n v="155.82"/>
    <n v="4.7619047620000003"/>
    <n v="7.7910000000000004"/>
    <n v="7.9"/>
  </r>
  <r>
    <s v="291-59-1384"/>
    <s v="B"/>
    <x v="2"/>
    <x v="1"/>
    <s v="Male"/>
    <x v="1"/>
    <n v="60.3"/>
    <n v="1"/>
    <n v="3.0150000000000001"/>
    <n v="63.314999999999998"/>
    <x v="38"/>
    <x v="1"/>
    <n v="60.3"/>
    <n v="4.7619047620000003"/>
    <n v="3.0150000000000001"/>
    <n v="6"/>
  </r>
  <r>
    <s v="860-73-6466"/>
    <s v="A"/>
    <x v="0"/>
    <x v="0"/>
    <s v="Female"/>
    <x v="3"/>
    <n v="39.47"/>
    <n v="2"/>
    <n v="3.9470000000000001"/>
    <n v="82.887"/>
    <x v="22"/>
    <x v="2"/>
    <n v="78.94"/>
    <n v="4.7619047620000003"/>
    <n v="3.9470000000000001"/>
    <n v="5"/>
  </r>
  <r>
    <s v="549-23-9016"/>
    <s v="C"/>
    <x v="1"/>
    <x v="0"/>
    <s v="Female"/>
    <x v="4"/>
    <n v="14.87"/>
    <n v="2"/>
    <n v="1.4870000000000001"/>
    <n v="31.227"/>
    <x v="77"/>
    <x v="2"/>
    <n v="29.74"/>
    <n v="4.7619047620000003"/>
    <n v="1.4870000000000001"/>
    <n v="8.9"/>
  </r>
  <r>
    <s v="896-34-0956"/>
    <s v="A"/>
    <x v="0"/>
    <x v="1"/>
    <s v="Male"/>
    <x v="5"/>
    <n v="21.32"/>
    <n v="1"/>
    <n v="1.0660000000000001"/>
    <n v="22.385999999999999"/>
    <x v="53"/>
    <x v="1"/>
    <n v="21.32"/>
    <n v="4.7619047620000003"/>
    <n v="1.0660000000000001"/>
    <n v="5.9"/>
  </r>
  <r>
    <s v="804-38-3935"/>
    <s v="A"/>
    <x v="0"/>
    <x v="0"/>
    <s v="Male"/>
    <x v="1"/>
    <n v="93.78"/>
    <n v="3"/>
    <n v="14.067"/>
    <n v="295.40699999999998"/>
    <x v="74"/>
    <x v="2"/>
    <n v="281.33999999999997"/>
    <n v="4.7619047620000003"/>
    <n v="14.067"/>
    <n v="5.9"/>
  </r>
  <r>
    <s v="585-90-0249"/>
    <s v="A"/>
    <x v="0"/>
    <x v="0"/>
    <s v="Male"/>
    <x v="1"/>
    <n v="73.260000000000005"/>
    <n v="1"/>
    <n v="3.6629999999999998"/>
    <n v="76.923000000000002"/>
    <x v="3"/>
    <x v="0"/>
    <n v="73.260000000000005"/>
    <n v="4.7619047620000003"/>
    <n v="3.6629999999999998"/>
    <n v="9.6999999999999993"/>
  </r>
  <r>
    <s v="862-29-5914"/>
    <s v="C"/>
    <x v="1"/>
    <x v="1"/>
    <s v="Female"/>
    <x v="3"/>
    <n v="22.38"/>
    <n v="1"/>
    <n v="1.119"/>
    <n v="23.498999999999999"/>
    <x v="74"/>
    <x v="2"/>
    <n v="22.38"/>
    <n v="4.7619047620000003"/>
    <n v="1.119"/>
    <n v="8.6"/>
  </r>
  <r>
    <s v="845-94-6841"/>
    <s v="C"/>
    <x v="1"/>
    <x v="0"/>
    <s v="Female"/>
    <x v="4"/>
    <n v="72.88"/>
    <n v="9"/>
    <n v="32.795999999999999"/>
    <n v="688.71600000000001"/>
    <x v="66"/>
    <x v="1"/>
    <n v="655.92"/>
    <n v="4.7619047620000003"/>
    <n v="32.795999999999999"/>
    <n v="4"/>
  </r>
  <r>
    <s v="125-45-2293"/>
    <s v="A"/>
    <x v="0"/>
    <x v="1"/>
    <s v="Female"/>
    <x v="5"/>
    <n v="99.1"/>
    <n v="6"/>
    <n v="29.73"/>
    <n v="624.33000000000004"/>
    <x v="64"/>
    <x v="1"/>
    <n v="594.6"/>
    <n v="4.7619047620000003"/>
    <n v="29.73"/>
    <n v="4.2"/>
  </r>
  <r>
    <s v="843-73-4724"/>
    <s v="A"/>
    <x v="0"/>
    <x v="1"/>
    <s v="Male"/>
    <x v="5"/>
    <n v="74.099999999999994"/>
    <n v="1"/>
    <n v="3.7050000000000001"/>
    <n v="77.805000000000007"/>
    <x v="25"/>
    <x v="1"/>
    <n v="74.099999999999994"/>
    <n v="4.7619047620000003"/>
    <n v="3.7050000000000001"/>
    <n v="9.1999999999999993"/>
  </r>
  <r>
    <s v="409-33-9708"/>
    <s v="A"/>
    <x v="0"/>
    <x v="1"/>
    <s v="Female"/>
    <x v="5"/>
    <n v="98.48"/>
    <n v="2"/>
    <n v="9.8480000000000008"/>
    <n v="206.80799999999999"/>
    <x v="88"/>
    <x v="0"/>
    <n v="196.96"/>
    <n v="4.7619047620000003"/>
    <n v="9.8480000000000008"/>
    <n v="9.1999999999999993"/>
  </r>
  <r>
    <s v="658-66-3967"/>
    <s v="C"/>
    <x v="1"/>
    <x v="1"/>
    <s v="Male"/>
    <x v="0"/>
    <n v="53.19"/>
    <n v="7"/>
    <n v="18.616499999999998"/>
    <n v="390.94650000000001"/>
    <x v="78"/>
    <x v="0"/>
    <n v="372.33"/>
    <n v="4.7619047620000003"/>
    <n v="18.616499999999998"/>
    <n v="5"/>
  </r>
  <r>
    <s v="866-70-2814"/>
    <s v="B"/>
    <x v="2"/>
    <x v="1"/>
    <s v="Female"/>
    <x v="1"/>
    <n v="52.79"/>
    <n v="10"/>
    <n v="26.395"/>
    <n v="554.29499999999996"/>
    <x v="6"/>
    <x v="0"/>
    <n v="527.9"/>
    <n v="4.7619047620000003"/>
    <n v="26.395"/>
    <n v="10"/>
  </r>
  <r>
    <s v="160-22-2687"/>
    <s v="A"/>
    <x v="0"/>
    <x v="0"/>
    <s v="Female"/>
    <x v="0"/>
    <n v="95.95"/>
    <n v="5"/>
    <n v="23.987500000000001"/>
    <n v="503.73750000000001"/>
    <x v="54"/>
    <x v="0"/>
    <n v="479.75"/>
    <n v="4.7619047620000003"/>
    <n v="23.987500000000001"/>
    <n v="8.8000000000000007"/>
  </r>
  <r>
    <s v="895-03-6665"/>
    <s v="B"/>
    <x v="2"/>
    <x v="1"/>
    <s v="Female"/>
    <x v="5"/>
    <n v="36.51"/>
    <n v="9"/>
    <n v="16.429500000000001"/>
    <n v="345.01949999999999"/>
    <x v="69"/>
    <x v="1"/>
    <n v="328.59"/>
    <n v="4.7619047620000003"/>
    <n v="16.429500000000001"/>
    <n v="4.2"/>
  </r>
  <r>
    <s v="770-42-8960"/>
    <s v="B"/>
    <x v="2"/>
    <x v="1"/>
    <s v="Male"/>
    <x v="4"/>
    <n v="21.12"/>
    <n v="8"/>
    <n v="8.4480000000000004"/>
    <n v="177.40799999999999"/>
    <x v="17"/>
    <x v="1"/>
    <n v="168.96"/>
    <n v="4.7619047620000003"/>
    <n v="8.4480000000000004"/>
    <n v="6.3"/>
  </r>
  <r>
    <s v="748-45-2862"/>
    <s v="A"/>
    <x v="0"/>
    <x v="0"/>
    <s v="Female"/>
    <x v="2"/>
    <n v="28.31"/>
    <n v="4"/>
    <n v="5.6619999999999999"/>
    <n v="118.902"/>
    <x v="37"/>
    <x v="1"/>
    <n v="113.24"/>
    <n v="4.7619047620000003"/>
    <n v="5.6619999999999999"/>
    <n v="8.1999999999999993"/>
  </r>
  <r>
    <s v="234-36-2483"/>
    <s v="B"/>
    <x v="2"/>
    <x v="1"/>
    <s v="Male"/>
    <x v="0"/>
    <n v="57.59"/>
    <n v="6"/>
    <n v="17.277000000000001"/>
    <n v="362.81700000000001"/>
    <x v="42"/>
    <x v="1"/>
    <n v="345.54"/>
    <n v="4.7619047620000003"/>
    <n v="17.277000000000001"/>
    <n v="5.0999999999999996"/>
  </r>
  <r>
    <s v="316-66-3011"/>
    <s v="A"/>
    <x v="0"/>
    <x v="0"/>
    <s v="Female"/>
    <x v="4"/>
    <n v="47.63"/>
    <n v="9"/>
    <n v="21.433499999999999"/>
    <n v="450.1035"/>
    <x v="54"/>
    <x v="1"/>
    <n v="428.67"/>
    <n v="4.7619047620000003"/>
    <n v="21.433499999999999"/>
    <n v="5"/>
  </r>
  <r>
    <s v="848-95-6252"/>
    <s v="C"/>
    <x v="1"/>
    <x v="0"/>
    <s v="Female"/>
    <x v="2"/>
    <n v="86.27"/>
    <n v="1"/>
    <n v="4.3135000000000003"/>
    <n v="90.583500000000001"/>
    <x v="9"/>
    <x v="0"/>
    <n v="86.27"/>
    <n v="4.7619047620000003"/>
    <n v="4.3135000000000003"/>
    <n v="7"/>
  </r>
  <r>
    <s v="840-76-5966"/>
    <s v="A"/>
    <x v="0"/>
    <x v="0"/>
    <s v="Male"/>
    <x v="3"/>
    <n v="12.76"/>
    <n v="2"/>
    <n v="1.276"/>
    <n v="26.795999999999999"/>
    <x v="66"/>
    <x v="0"/>
    <n v="25.52"/>
    <n v="4.7619047620000003"/>
    <n v="1.276"/>
    <n v="7.8"/>
  </r>
  <r>
    <s v="152-03-4217"/>
    <s v="B"/>
    <x v="2"/>
    <x v="1"/>
    <s v="Female"/>
    <x v="2"/>
    <n v="11.28"/>
    <n v="9"/>
    <n v="5.0759999999999996"/>
    <n v="106.596"/>
    <x v="85"/>
    <x v="2"/>
    <n v="101.52"/>
    <n v="4.7619047620000003"/>
    <n v="5.0759999999999996"/>
    <n v="4.3"/>
  </r>
  <r>
    <s v="533-66-5566"/>
    <s v="B"/>
    <x v="2"/>
    <x v="1"/>
    <s v="Female"/>
    <x v="2"/>
    <n v="51.07"/>
    <n v="7"/>
    <n v="17.874500000000001"/>
    <n v="375.36450000000002"/>
    <x v="52"/>
    <x v="1"/>
    <n v="357.49"/>
    <n v="4.7619047620000003"/>
    <n v="17.874500000000001"/>
    <n v="7"/>
  </r>
  <r>
    <s v="124-31-1458"/>
    <s v="A"/>
    <x v="0"/>
    <x v="0"/>
    <s v="Female"/>
    <x v="1"/>
    <n v="79.59"/>
    <n v="3"/>
    <n v="11.938499999999999"/>
    <n v="250.70849999999999"/>
    <x v="66"/>
    <x v="1"/>
    <n v="238.77"/>
    <n v="4.7619047620000003"/>
    <n v="11.938499999999999"/>
    <n v="6.6"/>
  </r>
  <r>
    <s v="176-78-1170"/>
    <s v="C"/>
    <x v="1"/>
    <x v="0"/>
    <s v="Male"/>
    <x v="0"/>
    <n v="33.81"/>
    <n v="3"/>
    <n v="5.0715000000000003"/>
    <n v="106.50149999999999"/>
    <x v="53"/>
    <x v="0"/>
    <n v="101.43"/>
    <n v="4.7619047620000003"/>
    <n v="5.0715000000000003"/>
    <n v="7.3"/>
  </r>
  <r>
    <s v="361-59-0574"/>
    <s v="B"/>
    <x v="2"/>
    <x v="0"/>
    <s v="Male"/>
    <x v="3"/>
    <n v="90.53"/>
    <n v="8"/>
    <n v="36.212000000000003"/>
    <n v="760.452"/>
    <x v="20"/>
    <x v="2"/>
    <n v="724.24"/>
    <n v="4.7619047620000003"/>
    <n v="36.212000000000003"/>
    <n v="6.5"/>
  </r>
  <r>
    <s v="101-81-4070"/>
    <s v="C"/>
    <x v="1"/>
    <x v="0"/>
    <s v="Female"/>
    <x v="0"/>
    <n v="62.82"/>
    <n v="2"/>
    <n v="6.282"/>
    <n v="131.922"/>
    <x v="29"/>
    <x v="0"/>
    <n v="125.64"/>
    <n v="4.7619047620000003"/>
    <n v="6.282"/>
    <n v="4.9000000000000004"/>
  </r>
  <r>
    <s v="631-34-1880"/>
    <s v="C"/>
    <x v="1"/>
    <x v="0"/>
    <s v="Male"/>
    <x v="4"/>
    <n v="24.31"/>
    <n v="3"/>
    <n v="3.6465000000000001"/>
    <n v="76.576499999999996"/>
    <x v="66"/>
    <x v="2"/>
    <n v="72.930000000000007"/>
    <n v="4.7619047620000003"/>
    <n v="3.6465000000000001"/>
    <n v="4.3"/>
  </r>
  <r>
    <s v="852-82-2749"/>
    <s v="A"/>
    <x v="0"/>
    <x v="1"/>
    <s v="Male"/>
    <x v="3"/>
    <n v="64.59"/>
    <n v="4"/>
    <n v="12.917999999999999"/>
    <n v="271.27800000000002"/>
    <x v="47"/>
    <x v="0"/>
    <n v="258.36"/>
    <n v="4.7619047620000003"/>
    <n v="12.917999999999999"/>
    <n v="9.3000000000000007"/>
  </r>
  <r>
    <s v="873-14-6353"/>
    <s v="A"/>
    <x v="0"/>
    <x v="0"/>
    <s v="Male"/>
    <x v="4"/>
    <n v="24.82"/>
    <n v="7"/>
    <n v="8.6869999999999994"/>
    <n v="182.42699999999999"/>
    <x v="69"/>
    <x v="2"/>
    <n v="173.74"/>
    <n v="4.7619047620000003"/>
    <n v="8.6869999999999994"/>
    <n v="7.1"/>
  </r>
  <r>
    <s v="584-66-4073"/>
    <s v="C"/>
    <x v="1"/>
    <x v="1"/>
    <s v="Male"/>
    <x v="5"/>
    <n v="56.5"/>
    <n v="1"/>
    <n v="2.8250000000000002"/>
    <n v="59.325000000000003"/>
    <x v="45"/>
    <x v="0"/>
    <n v="56.5"/>
    <n v="4.7619047620000003"/>
    <n v="2.8250000000000002"/>
    <n v="9.6"/>
  </r>
  <r>
    <s v="544-55-9589"/>
    <s v="B"/>
    <x v="2"/>
    <x v="0"/>
    <s v="Female"/>
    <x v="1"/>
    <n v="21.43"/>
    <n v="10"/>
    <n v="10.715"/>
    <n v="225.01499999999999"/>
    <x v="26"/>
    <x v="1"/>
    <n v="214.3"/>
    <n v="4.7619047620000003"/>
    <n v="10.715"/>
    <n v="6.2"/>
  </r>
  <r>
    <s v="166-19-2553"/>
    <s v="A"/>
    <x v="0"/>
    <x v="0"/>
    <s v="Male"/>
    <x v="3"/>
    <n v="89.06"/>
    <n v="6"/>
    <n v="26.718"/>
    <n v="561.07799999999997"/>
    <x v="68"/>
    <x v="1"/>
    <n v="534.36"/>
    <n v="4.7619047620000003"/>
    <n v="26.718"/>
    <n v="9.9"/>
  </r>
  <r>
    <s v="737-88-5876"/>
    <s v="A"/>
    <x v="0"/>
    <x v="0"/>
    <s v="Male"/>
    <x v="2"/>
    <n v="23.29"/>
    <n v="4"/>
    <n v="4.6580000000000004"/>
    <n v="97.817999999999998"/>
    <x v="35"/>
    <x v="2"/>
    <n v="93.16"/>
    <n v="4.7619047620000003"/>
    <n v="4.6580000000000004"/>
    <n v="5.9"/>
  </r>
  <r>
    <s v="154-87-7367"/>
    <s v="C"/>
    <x v="1"/>
    <x v="1"/>
    <s v="Male"/>
    <x v="2"/>
    <n v="65.260000000000005"/>
    <n v="8"/>
    <n v="26.103999999999999"/>
    <n v="548.18399999999997"/>
    <x v="20"/>
    <x v="0"/>
    <n v="522.08000000000004"/>
    <n v="4.7619047620000003"/>
    <n v="26.103999999999999"/>
    <n v="6.3"/>
  </r>
  <r>
    <s v="885-56-0389"/>
    <s v="C"/>
    <x v="1"/>
    <x v="0"/>
    <s v="Male"/>
    <x v="5"/>
    <n v="52.35"/>
    <n v="1"/>
    <n v="2.6175000000000002"/>
    <n v="54.967500000000001"/>
    <x v="12"/>
    <x v="1"/>
    <n v="52.35"/>
    <n v="4.7619047620000003"/>
    <n v="2.6175000000000002"/>
    <n v="4"/>
  </r>
  <r>
    <s v="608-05-3804"/>
    <s v="B"/>
    <x v="2"/>
    <x v="0"/>
    <s v="Male"/>
    <x v="1"/>
    <n v="39.75"/>
    <n v="1"/>
    <n v="1.9875"/>
    <n v="41.737499999999997"/>
    <x v="6"/>
    <x v="1"/>
    <n v="39.75"/>
    <n v="4.7619047620000003"/>
    <n v="1.9875"/>
    <n v="6.1"/>
  </r>
  <r>
    <s v="448-61-3783"/>
    <s v="A"/>
    <x v="0"/>
    <x v="1"/>
    <s v="Female"/>
    <x v="1"/>
    <n v="90.02"/>
    <n v="8"/>
    <n v="36.008000000000003"/>
    <n v="756.16800000000001"/>
    <x v="76"/>
    <x v="2"/>
    <n v="720.16"/>
    <n v="4.7619047620000003"/>
    <n v="36.008000000000003"/>
    <n v="4.5"/>
  </r>
  <r>
    <s v="761-49-0439"/>
    <s v="B"/>
    <x v="2"/>
    <x v="0"/>
    <s v="Female"/>
    <x v="1"/>
    <n v="12.1"/>
    <n v="8"/>
    <n v="4.84"/>
    <n v="101.64"/>
    <x v="64"/>
    <x v="0"/>
    <n v="96.8"/>
    <n v="4.7619047620000003"/>
    <n v="4.84"/>
    <n v="8.6"/>
  </r>
  <r>
    <s v="490-95-0021"/>
    <s v="B"/>
    <x v="2"/>
    <x v="0"/>
    <s v="Female"/>
    <x v="4"/>
    <n v="33.21"/>
    <n v="10"/>
    <n v="16.605"/>
    <n v="348.70499999999998"/>
    <x v="66"/>
    <x v="0"/>
    <n v="332.1"/>
    <n v="4.7619047620000003"/>
    <n v="16.605"/>
    <n v="6"/>
  </r>
  <r>
    <s v="115-38-7388"/>
    <s v="C"/>
    <x v="1"/>
    <x v="0"/>
    <s v="Female"/>
    <x v="5"/>
    <n v="10.18"/>
    <n v="8"/>
    <n v="4.0720000000000001"/>
    <n v="85.512"/>
    <x v="73"/>
    <x v="2"/>
    <n v="81.44"/>
    <n v="4.7619047620000003"/>
    <n v="4.0720000000000001"/>
    <n v="9.5"/>
  </r>
  <r>
    <s v="311-13-6971"/>
    <s v="B"/>
    <x v="2"/>
    <x v="0"/>
    <s v="Male"/>
    <x v="3"/>
    <n v="31.99"/>
    <n v="10"/>
    <n v="15.994999999999999"/>
    <n v="335.89499999999998"/>
    <x v="9"/>
    <x v="2"/>
    <n v="319.89999999999998"/>
    <n v="4.7619047620000003"/>
    <n v="15.994999999999999"/>
    <n v="9.9"/>
  </r>
  <r>
    <s v="291-55-6563"/>
    <s v="A"/>
    <x v="0"/>
    <x v="0"/>
    <s v="Female"/>
    <x v="2"/>
    <n v="34.42"/>
    <n v="6"/>
    <n v="10.326000000000001"/>
    <n v="216.846"/>
    <x v="73"/>
    <x v="0"/>
    <n v="206.52"/>
    <n v="4.7619047620000003"/>
    <n v="10.326000000000001"/>
    <n v="7.5"/>
  </r>
  <r>
    <s v="548-48-3156"/>
    <s v="A"/>
    <x v="0"/>
    <x v="0"/>
    <s v="Female"/>
    <x v="4"/>
    <n v="83.34"/>
    <n v="2"/>
    <n v="8.3339999999999996"/>
    <n v="175.01400000000001"/>
    <x v="35"/>
    <x v="1"/>
    <n v="166.68"/>
    <n v="4.7619047620000003"/>
    <n v="8.3339999999999996"/>
    <n v="7.6"/>
  </r>
  <r>
    <s v="460-93-5834"/>
    <s v="A"/>
    <x v="0"/>
    <x v="1"/>
    <s v="Male"/>
    <x v="3"/>
    <n v="45.58"/>
    <n v="7"/>
    <n v="15.952999999999999"/>
    <n v="335.01299999999998"/>
    <x v="50"/>
    <x v="1"/>
    <n v="319.06"/>
    <n v="4.7619047620000003"/>
    <n v="15.952999999999999"/>
    <n v="5"/>
  </r>
  <r>
    <s v="325-89-4209"/>
    <s v="A"/>
    <x v="0"/>
    <x v="0"/>
    <s v="Male"/>
    <x v="4"/>
    <n v="87.9"/>
    <n v="1"/>
    <n v="4.3949999999999996"/>
    <n v="92.295000000000002"/>
    <x v="63"/>
    <x v="0"/>
    <n v="87.9"/>
    <n v="4.7619047620000003"/>
    <n v="4.3949999999999996"/>
    <n v="6.7"/>
  </r>
  <r>
    <s v="884-80-6021"/>
    <s v="A"/>
    <x v="0"/>
    <x v="0"/>
    <s v="Female"/>
    <x v="1"/>
    <n v="73.47"/>
    <n v="10"/>
    <n v="36.734999999999999"/>
    <n v="771.43499999999995"/>
    <x v="28"/>
    <x v="0"/>
    <n v="734.7"/>
    <n v="4.7619047620000003"/>
    <n v="36.734999999999999"/>
    <n v="9.5"/>
  </r>
  <r>
    <s v="137-74-8729"/>
    <s v="C"/>
    <x v="1"/>
    <x v="1"/>
    <s v="Female"/>
    <x v="5"/>
    <n v="12.19"/>
    <n v="8"/>
    <n v="4.8760000000000003"/>
    <n v="102.396"/>
    <x v="45"/>
    <x v="0"/>
    <n v="97.52"/>
    <n v="4.7619047620000003"/>
    <n v="4.8760000000000003"/>
    <n v="6.8"/>
  </r>
  <r>
    <s v="880-46-5796"/>
    <s v="A"/>
    <x v="0"/>
    <x v="0"/>
    <s v="Male"/>
    <x v="3"/>
    <n v="76.92"/>
    <n v="10"/>
    <n v="38.46"/>
    <n v="807.66"/>
    <x v="85"/>
    <x v="0"/>
    <n v="769.2"/>
    <n v="4.7619047620000003"/>
    <n v="38.46"/>
    <n v="5.6"/>
  </r>
  <r>
    <s v="389-70-2397"/>
    <s v="C"/>
    <x v="1"/>
    <x v="1"/>
    <s v="Female"/>
    <x v="0"/>
    <n v="83.66"/>
    <n v="5"/>
    <n v="20.914999999999999"/>
    <n v="439.21499999999997"/>
    <x v="81"/>
    <x v="1"/>
    <n v="418.3"/>
    <n v="4.7619047620000003"/>
    <n v="20.914999999999999"/>
    <n v="7.2"/>
  </r>
  <r>
    <s v="114-35-5271"/>
    <s v="B"/>
    <x v="2"/>
    <x v="1"/>
    <s v="Female"/>
    <x v="1"/>
    <n v="57.91"/>
    <n v="8"/>
    <n v="23.164000000000001"/>
    <n v="486.44400000000002"/>
    <x v="13"/>
    <x v="1"/>
    <n v="463.28"/>
    <n v="4.7619047620000003"/>
    <n v="23.164000000000001"/>
    <n v="8.1"/>
  </r>
  <r>
    <s v="607-76-6216"/>
    <s v="C"/>
    <x v="1"/>
    <x v="0"/>
    <s v="Female"/>
    <x v="5"/>
    <n v="92.49"/>
    <n v="5"/>
    <n v="23.122499999999999"/>
    <n v="485.57249999999999"/>
    <x v="22"/>
    <x v="2"/>
    <n v="462.45"/>
    <n v="4.7619047620000003"/>
    <n v="23.122499999999999"/>
    <n v="8.6"/>
  </r>
  <r>
    <s v="715-20-1673"/>
    <s v="B"/>
    <x v="2"/>
    <x v="1"/>
    <s v="Male"/>
    <x v="1"/>
    <n v="28.38"/>
    <n v="5"/>
    <n v="7.0949999999999998"/>
    <n v="148.995"/>
    <x v="43"/>
    <x v="1"/>
    <n v="141.9"/>
    <n v="4.7619047620000003"/>
    <n v="7.0949999999999998"/>
    <n v="9.4"/>
  </r>
  <r>
    <s v="811-35-1094"/>
    <s v="B"/>
    <x v="2"/>
    <x v="0"/>
    <s v="Male"/>
    <x v="1"/>
    <n v="50.45"/>
    <n v="6"/>
    <n v="15.135"/>
    <n v="317.83499999999998"/>
    <x v="10"/>
    <x v="2"/>
    <n v="302.7"/>
    <n v="4.7619047620000003"/>
    <n v="15.135"/>
    <n v="8.9"/>
  </r>
  <r>
    <s v="699-88-1972"/>
    <s v="B"/>
    <x v="2"/>
    <x v="1"/>
    <s v="Male"/>
    <x v="0"/>
    <n v="99.16"/>
    <n v="8"/>
    <n v="39.664000000000001"/>
    <n v="832.94399999999996"/>
    <x v="26"/>
    <x v="2"/>
    <n v="793.28"/>
    <n v="4.7619047620000003"/>
    <n v="39.664000000000001"/>
    <n v="4.2"/>
  </r>
  <r>
    <s v="781-84-8059"/>
    <s v="C"/>
    <x v="1"/>
    <x v="1"/>
    <s v="Male"/>
    <x v="5"/>
    <n v="60.74"/>
    <n v="7"/>
    <n v="21.259"/>
    <n v="446.43900000000002"/>
    <x v="68"/>
    <x v="0"/>
    <n v="425.18"/>
    <n v="4.7619047620000003"/>
    <n v="21.259"/>
    <n v="5"/>
  </r>
  <r>
    <s v="409-49-6995"/>
    <s v="C"/>
    <x v="1"/>
    <x v="0"/>
    <s v="Female"/>
    <x v="4"/>
    <n v="47.27"/>
    <n v="6"/>
    <n v="14.180999999999999"/>
    <n v="297.80099999999999"/>
    <x v="63"/>
    <x v="1"/>
    <n v="283.62"/>
    <n v="4.7619047620000003"/>
    <n v="14.180999999999999"/>
    <n v="8.8000000000000007"/>
  </r>
  <r>
    <s v="725-54-0677"/>
    <s v="C"/>
    <x v="1"/>
    <x v="0"/>
    <s v="Male"/>
    <x v="0"/>
    <n v="85.6"/>
    <n v="7"/>
    <n v="29.96"/>
    <n v="629.16"/>
    <x v="22"/>
    <x v="1"/>
    <n v="599.20000000000005"/>
    <n v="4.7619047620000003"/>
    <n v="29.96"/>
    <n v="5.3"/>
  </r>
  <r>
    <s v="146-09-5432"/>
    <s v="A"/>
    <x v="0"/>
    <x v="0"/>
    <s v="Male"/>
    <x v="4"/>
    <n v="35.04"/>
    <n v="9"/>
    <n v="15.768000000000001"/>
    <n v="331.12799999999999"/>
    <x v="57"/>
    <x v="0"/>
    <n v="315.36"/>
    <n v="4.7619047620000003"/>
    <n v="15.768000000000001"/>
    <n v="4.5999999999999996"/>
  </r>
  <r>
    <s v="377-79-7592"/>
    <s v="C"/>
    <x v="1"/>
    <x v="0"/>
    <s v="Female"/>
    <x v="1"/>
    <n v="44.84"/>
    <n v="9"/>
    <n v="20.178000000000001"/>
    <n v="423.738"/>
    <x v="78"/>
    <x v="2"/>
    <n v="403.56"/>
    <n v="4.7619047620000003"/>
    <n v="20.178000000000001"/>
    <n v="7.5"/>
  </r>
  <r>
    <s v="509-10-0516"/>
    <s v="B"/>
    <x v="2"/>
    <x v="1"/>
    <s v="Male"/>
    <x v="2"/>
    <n v="45.97"/>
    <n v="4"/>
    <n v="9.1940000000000008"/>
    <n v="193.07400000000001"/>
    <x v="57"/>
    <x v="0"/>
    <n v="183.88"/>
    <n v="4.7619047620000003"/>
    <n v="9.1940000000000008"/>
    <n v="5.0999999999999996"/>
  </r>
  <r>
    <s v="595-94-9924"/>
    <s v="A"/>
    <x v="0"/>
    <x v="0"/>
    <s v="Female"/>
    <x v="0"/>
    <n v="27.73"/>
    <n v="5"/>
    <n v="6.9325000000000001"/>
    <n v="145.58250000000001"/>
    <x v="58"/>
    <x v="2"/>
    <n v="138.65"/>
    <n v="4.7619047620000003"/>
    <n v="6.9325000000000001"/>
    <n v="4.2"/>
  </r>
  <r>
    <s v="865-41-9075"/>
    <s v="A"/>
    <x v="0"/>
    <x v="1"/>
    <s v="Male"/>
    <x v="4"/>
    <n v="11.53"/>
    <n v="7"/>
    <n v="4.0354999999999999"/>
    <n v="84.745500000000007"/>
    <x v="26"/>
    <x v="1"/>
    <n v="80.709999999999994"/>
    <n v="4.7619047620000003"/>
    <n v="4.0354999999999999"/>
    <n v="8.1"/>
  </r>
  <r>
    <s v="545-07-8534"/>
    <s v="C"/>
    <x v="1"/>
    <x v="1"/>
    <s v="Female"/>
    <x v="0"/>
    <n v="58.32"/>
    <n v="2"/>
    <n v="5.8319999999999999"/>
    <n v="122.47199999999999"/>
    <x v="44"/>
    <x v="0"/>
    <n v="116.64"/>
    <n v="4.7619047620000003"/>
    <n v="5.8319999999999999"/>
    <n v="6"/>
  </r>
  <r>
    <s v="118-62-1812"/>
    <s v="C"/>
    <x v="1"/>
    <x v="0"/>
    <s v="Female"/>
    <x v="2"/>
    <n v="78.38"/>
    <n v="4"/>
    <n v="15.676"/>
    <n v="329.19600000000003"/>
    <x v="62"/>
    <x v="1"/>
    <n v="313.52"/>
    <n v="4.7619047620000003"/>
    <n v="15.676"/>
    <n v="7.9"/>
  </r>
  <r>
    <s v="450-42-3339"/>
    <s v="C"/>
    <x v="1"/>
    <x v="1"/>
    <s v="Male"/>
    <x v="0"/>
    <n v="84.61"/>
    <n v="10"/>
    <n v="42.305"/>
    <n v="888.40499999999997"/>
    <x v="57"/>
    <x v="2"/>
    <n v="846.1"/>
    <n v="4.7619047620000003"/>
    <n v="42.305"/>
    <n v="8.8000000000000007"/>
  </r>
  <r>
    <s v="851-98-3555"/>
    <s v="B"/>
    <x v="2"/>
    <x v="1"/>
    <s v="Female"/>
    <x v="0"/>
    <n v="82.88"/>
    <n v="5"/>
    <n v="20.72"/>
    <n v="435.12"/>
    <x v="62"/>
    <x v="2"/>
    <n v="414.4"/>
    <n v="4.7619047620000003"/>
    <n v="20.72"/>
    <n v="6.6"/>
  </r>
  <r>
    <s v="186-71-5196"/>
    <s v="A"/>
    <x v="0"/>
    <x v="0"/>
    <s v="Female"/>
    <x v="4"/>
    <n v="79.540000000000006"/>
    <n v="2"/>
    <n v="7.9539999999999997"/>
    <n v="167.03399999999999"/>
    <x v="39"/>
    <x v="0"/>
    <n v="159.08000000000001"/>
    <n v="4.7619047620000003"/>
    <n v="7.9539999999999997"/>
    <n v="6.2"/>
  </r>
  <r>
    <s v="624-01-8356"/>
    <s v="B"/>
    <x v="2"/>
    <x v="1"/>
    <s v="Female"/>
    <x v="2"/>
    <n v="49.01"/>
    <n v="10"/>
    <n v="24.504999999999999"/>
    <n v="514.60500000000002"/>
    <x v="3"/>
    <x v="2"/>
    <n v="490.1"/>
    <n v="4.7619047620000003"/>
    <n v="24.504999999999999"/>
    <n v="4.2"/>
  </r>
  <r>
    <s v="313-66-9943"/>
    <s v="B"/>
    <x v="2"/>
    <x v="0"/>
    <s v="Female"/>
    <x v="4"/>
    <n v="29.15"/>
    <n v="3"/>
    <n v="4.3724999999999996"/>
    <n v="91.822500000000005"/>
    <x v="39"/>
    <x v="2"/>
    <n v="87.45"/>
    <n v="4.7619047620000003"/>
    <n v="4.3724999999999996"/>
    <n v="7.3"/>
  </r>
  <r>
    <s v="151-27-8496"/>
    <s v="C"/>
    <x v="1"/>
    <x v="1"/>
    <s v="Female"/>
    <x v="1"/>
    <n v="56.13"/>
    <n v="4"/>
    <n v="11.226000000000001"/>
    <n v="235.74600000000001"/>
    <x v="64"/>
    <x v="0"/>
    <n v="224.52"/>
    <n v="4.7619047620000003"/>
    <n v="11.226000000000001"/>
    <n v="8.6"/>
  </r>
  <r>
    <s v="453-33-6436"/>
    <s v="A"/>
    <x v="0"/>
    <x v="1"/>
    <s v="Female"/>
    <x v="2"/>
    <n v="93.12"/>
    <n v="8"/>
    <n v="37.247999999999998"/>
    <n v="782.20799999999997"/>
    <x v="13"/>
    <x v="1"/>
    <n v="744.96"/>
    <n v="4.7619047620000003"/>
    <n v="37.247999999999998"/>
    <n v="6.8"/>
  </r>
  <r>
    <s v="522-57-8364"/>
    <s v="A"/>
    <x v="0"/>
    <x v="0"/>
    <s v="Male"/>
    <x v="5"/>
    <n v="51.34"/>
    <n v="8"/>
    <n v="20.536000000000001"/>
    <n v="431.25599999999997"/>
    <x v="82"/>
    <x v="0"/>
    <n v="410.72"/>
    <n v="4.7619047620000003"/>
    <n v="20.536000000000001"/>
    <n v="7.6"/>
  </r>
  <r>
    <s v="459-45-2396"/>
    <s v="A"/>
    <x v="0"/>
    <x v="0"/>
    <s v="Female"/>
    <x v="4"/>
    <n v="99.6"/>
    <n v="3"/>
    <n v="14.94"/>
    <n v="313.74"/>
    <x v="6"/>
    <x v="1"/>
    <n v="298.8"/>
    <n v="4.7619047620000003"/>
    <n v="14.94"/>
    <n v="5.8"/>
  </r>
  <r>
    <s v="717-96-4189"/>
    <s v="C"/>
    <x v="1"/>
    <x v="1"/>
    <s v="Female"/>
    <x v="1"/>
    <n v="35.49"/>
    <n v="6"/>
    <n v="10.647"/>
    <n v="223.58699999999999"/>
    <x v="30"/>
    <x v="1"/>
    <n v="212.94"/>
    <n v="4.7619047620000003"/>
    <n v="10.647"/>
    <n v="4.0999999999999996"/>
  </r>
  <r>
    <s v="722-13-2115"/>
    <s v="C"/>
    <x v="1"/>
    <x v="0"/>
    <s v="Male"/>
    <x v="3"/>
    <n v="42.85"/>
    <n v="1"/>
    <n v="2.1425000000000001"/>
    <n v="44.9925"/>
    <x v="86"/>
    <x v="2"/>
    <n v="42.85"/>
    <n v="4.7619047620000003"/>
    <n v="2.1425000000000001"/>
    <n v="9.3000000000000007"/>
  </r>
  <r>
    <s v="749-81-8133"/>
    <s v="A"/>
    <x v="0"/>
    <x v="1"/>
    <s v="Female"/>
    <x v="5"/>
    <n v="94.67"/>
    <n v="4"/>
    <n v="18.934000000000001"/>
    <n v="397.61399999999998"/>
    <x v="16"/>
    <x v="1"/>
    <n v="378.68"/>
    <n v="4.7619047620000003"/>
    <n v="18.934000000000001"/>
    <n v="6.8"/>
  </r>
  <r>
    <s v="777-67-2495"/>
    <s v="B"/>
    <x v="2"/>
    <x v="1"/>
    <s v="Male"/>
    <x v="2"/>
    <n v="68.97"/>
    <n v="3"/>
    <n v="10.345499999999999"/>
    <n v="217.25550000000001"/>
    <x v="70"/>
    <x v="0"/>
    <n v="206.91"/>
    <n v="4.7619047620000003"/>
    <n v="10.345499999999999"/>
    <n v="8.6999999999999993"/>
  </r>
  <r>
    <s v="636-98-3364"/>
    <s v="B"/>
    <x v="2"/>
    <x v="0"/>
    <s v="Female"/>
    <x v="1"/>
    <n v="26.26"/>
    <n v="3"/>
    <n v="3.9390000000000001"/>
    <n v="82.718999999999994"/>
    <x v="22"/>
    <x v="0"/>
    <n v="78.78"/>
    <n v="4.7619047620000003"/>
    <n v="3.9390000000000001"/>
    <n v="6.3"/>
  </r>
  <r>
    <s v="246-55-6923"/>
    <s v="C"/>
    <x v="1"/>
    <x v="0"/>
    <s v="Female"/>
    <x v="2"/>
    <n v="35.79"/>
    <n v="9"/>
    <n v="16.105499999999999"/>
    <n v="338.21550000000002"/>
    <x v="24"/>
    <x v="2"/>
    <n v="322.11"/>
    <n v="4.7619047620000003"/>
    <n v="16.105499999999999"/>
    <n v="5.0999999999999996"/>
  </r>
  <r>
    <s v="181-82-6255"/>
    <s v="B"/>
    <x v="2"/>
    <x v="1"/>
    <s v="Female"/>
    <x v="2"/>
    <n v="16.37"/>
    <n v="6"/>
    <n v="4.9109999999999996"/>
    <n v="103.131"/>
    <x v="4"/>
    <x v="1"/>
    <n v="98.22"/>
    <n v="4.7619047620000003"/>
    <n v="4.9109999999999996"/>
    <n v="7"/>
  </r>
  <r>
    <s v="838-02-1821"/>
    <s v="C"/>
    <x v="1"/>
    <x v="0"/>
    <s v="Female"/>
    <x v="2"/>
    <n v="12.73"/>
    <n v="2"/>
    <n v="1.2729999999999999"/>
    <n v="26.733000000000001"/>
    <x v="70"/>
    <x v="2"/>
    <n v="25.46"/>
    <n v="4.7619047620000003"/>
    <n v="1.2729999999999999"/>
    <n v="5.2"/>
  </r>
  <r>
    <s v="887-42-0517"/>
    <s v="C"/>
    <x v="1"/>
    <x v="1"/>
    <s v="Female"/>
    <x v="3"/>
    <n v="83.14"/>
    <n v="7"/>
    <n v="29.099"/>
    <n v="611.07899999999995"/>
    <x v="8"/>
    <x v="2"/>
    <n v="581.98"/>
    <n v="4.7619047620000003"/>
    <n v="29.099"/>
    <n v="6.6"/>
  </r>
  <r>
    <s v="457-12-0244"/>
    <s v="C"/>
    <x v="1"/>
    <x v="0"/>
    <s v="Female"/>
    <x v="3"/>
    <n v="35.22"/>
    <n v="6"/>
    <n v="10.566000000000001"/>
    <n v="221.886"/>
    <x v="86"/>
    <x v="0"/>
    <n v="211.32"/>
    <n v="4.7619047620000003"/>
    <n v="10.566000000000001"/>
    <n v="6.5"/>
  </r>
  <r>
    <s v="226-34-0034"/>
    <s v="B"/>
    <x v="2"/>
    <x v="1"/>
    <s v="Female"/>
    <x v="1"/>
    <n v="13.78"/>
    <n v="4"/>
    <n v="2.7559999999999998"/>
    <n v="57.875999999999998"/>
    <x v="8"/>
    <x v="0"/>
    <n v="55.12"/>
    <n v="4.7619047620000003"/>
    <n v="2.7559999999999998"/>
    <n v="9"/>
  </r>
  <r>
    <s v="321-49-7382"/>
    <s v="B"/>
    <x v="2"/>
    <x v="0"/>
    <s v="Male"/>
    <x v="3"/>
    <n v="88.31"/>
    <n v="1"/>
    <n v="4.4154999999999998"/>
    <n v="92.725499999999997"/>
    <x v="42"/>
    <x v="2"/>
    <n v="88.31"/>
    <n v="4.7619047620000003"/>
    <n v="4.4154999999999998"/>
    <n v="5.2"/>
  </r>
  <r>
    <s v="397-25-8725"/>
    <s v="A"/>
    <x v="0"/>
    <x v="0"/>
    <s v="Female"/>
    <x v="0"/>
    <n v="39.619999999999997"/>
    <n v="9"/>
    <n v="17.829000000000001"/>
    <n v="374.40899999999999"/>
    <x v="50"/>
    <x v="2"/>
    <n v="356.58"/>
    <n v="4.7619047620000003"/>
    <n v="17.829000000000001"/>
    <n v="6.8"/>
  </r>
  <r>
    <s v="431-66-2305"/>
    <s v="B"/>
    <x v="2"/>
    <x v="1"/>
    <s v="Female"/>
    <x v="1"/>
    <n v="88.25"/>
    <n v="9"/>
    <n v="39.712499999999999"/>
    <n v="833.96249999999998"/>
    <x v="42"/>
    <x v="2"/>
    <n v="794.25"/>
    <n v="4.7619047620000003"/>
    <n v="39.712499999999999"/>
    <n v="7.6"/>
  </r>
  <r>
    <s v="825-94-5922"/>
    <s v="B"/>
    <x v="2"/>
    <x v="1"/>
    <s v="Male"/>
    <x v="3"/>
    <n v="25.31"/>
    <n v="2"/>
    <n v="2.5310000000000001"/>
    <n v="53.151000000000003"/>
    <x v="22"/>
    <x v="0"/>
    <n v="50.62"/>
    <n v="4.7619047620000003"/>
    <n v="2.5310000000000001"/>
    <n v="7.2"/>
  </r>
  <r>
    <s v="641-62-7288"/>
    <s v="B"/>
    <x v="2"/>
    <x v="1"/>
    <s v="Male"/>
    <x v="2"/>
    <n v="99.92"/>
    <n v="6"/>
    <n v="29.975999999999999"/>
    <n v="629.49599999999998"/>
    <x v="62"/>
    <x v="0"/>
    <n v="599.52"/>
    <n v="4.7619047620000003"/>
    <n v="29.975999999999999"/>
    <n v="7.1"/>
  </r>
  <r>
    <s v="756-93-1854"/>
    <s v="C"/>
    <x v="1"/>
    <x v="0"/>
    <s v="Female"/>
    <x v="5"/>
    <n v="83.35"/>
    <n v="2"/>
    <n v="8.3350000000000009"/>
    <n v="175.035"/>
    <x v="30"/>
    <x v="2"/>
    <n v="166.7"/>
    <n v="4.7619047620000003"/>
    <n v="8.3350000000000009"/>
    <n v="9.5"/>
  </r>
  <r>
    <s v="243-55-8457"/>
    <s v="A"/>
    <x v="0"/>
    <x v="1"/>
    <s v="Female"/>
    <x v="4"/>
    <n v="74.44"/>
    <n v="10"/>
    <n v="37.22"/>
    <n v="781.62"/>
    <x v="33"/>
    <x v="0"/>
    <n v="744.4"/>
    <n v="4.7619047620000003"/>
    <n v="37.22"/>
    <n v="5.0999999999999996"/>
  </r>
  <r>
    <s v="458-10-8612"/>
    <s v="C"/>
    <x v="1"/>
    <x v="1"/>
    <s v="Male"/>
    <x v="0"/>
    <n v="64.08"/>
    <n v="7"/>
    <n v="22.428000000000001"/>
    <n v="470.988"/>
    <x v="40"/>
    <x v="0"/>
    <n v="448.56"/>
    <n v="4.7619047620000003"/>
    <n v="22.428000000000001"/>
    <n v="7.6"/>
  </r>
  <r>
    <s v="501-61-1753"/>
    <s v="B"/>
    <x v="2"/>
    <x v="1"/>
    <s v="Female"/>
    <x v="2"/>
    <n v="63.15"/>
    <n v="6"/>
    <n v="18.945"/>
    <n v="397.84500000000003"/>
    <x v="75"/>
    <x v="0"/>
    <n v="378.9"/>
    <n v="4.7619047620000003"/>
    <n v="18.945"/>
    <n v="9.8000000000000007"/>
  </r>
  <r>
    <s v="235-06-8510"/>
    <s v="C"/>
    <x v="1"/>
    <x v="0"/>
    <s v="Male"/>
    <x v="2"/>
    <n v="85.72"/>
    <n v="3"/>
    <n v="12.858000000000001"/>
    <n v="270.01799999999997"/>
    <x v="46"/>
    <x v="0"/>
    <n v="257.16000000000003"/>
    <n v="4.7619047620000003"/>
    <n v="12.858000000000001"/>
    <n v="5.0999999999999996"/>
  </r>
  <r>
    <s v="433-08-7822"/>
    <s v="C"/>
    <x v="1"/>
    <x v="1"/>
    <s v="Female"/>
    <x v="0"/>
    <n v="78.89"/>
    <n v="7"/>
    <n v="27.611499999999999"/>
    <n v="579.8415"/>
    <x v="0"/>
    <x v="0"/>
    <n v="552.23"/>
    <n v="4.7619047620000003"/>
    <n v="27.611499999999999"/>
    <n v="7.5"/>
  </r>
  <r>
    <s v="361-85-2571"/>
    <s v="A"/>
    <x v="0"/>
    <x v="1"/>
    <s v="Female"/>
    <x v="3"/>
    <n v="89.48"/>
    <n v="5"/>
    <n v="22.37"/>
    <n v="469.77"/>
    <x v="73"/>
    <x v="1"/>
    <n v="447.4"/>
    <n v="4.7619047620000003"/>
    <n v="22.37"/>
    <n v="7.4"/>
  </r>
  <r>
    <s v="131-70-8179"/>
    <s v="A"/>
    <x v="0"/>
    <x v="0"/>
    <s v="Female"/>
    <x v="0"/>
    <n v="92.09"/>
    <n v="3"/>
    <n v="13.813499999999999"/>
    <n v="290.08350000000002"/>
    <x v="21"/>
    <x v="1"/>
    <n v="276.27"/>
    <n v="4.7619047620000003"/>
    <n v="13.813499999999999"/>
    <n v="4.2"/>
  </r>
  <r>
    <s v="500-02-2261"/>
    <s v="C"/>
    <x v="1"/>
    <x v="1"/>
    <s v="Female"/>
    <x v="4"/>
    <n v="57.29"/>
    <n v="6"/>
    <n v="17.187000000000001"/>
    <n v="360.92700000000002"/>
    <x v="76"/>
    <x v="0"/>
    <n v="343.74"/>
    <n v="4.7619047620000003"/>
    <n v="17.187000000000001"/>
    <n v="5.9"/>
  </r>
  <r>
    <s v="720-72-2436"/>
    <s v="A"/>
    <x v="0"/>
    <x v="1"/>
    <s v="Male"/>
    <x v="4"/>
    <n v="66.52"/>
    <n v="4"/>
    <n v="13.304"/>
    <n v="279.38400000000001"/>
    <x v="22"/>
    <x v="0"/>
    <n v="266.08"/>
    <n v="4.7619047620000003"/>
    <n v="13.304"/>
    <n v="6.9"/>
  </r>
  <r>
    <s v="702-83-5291"/>
    <s v="C"/>
    <x v="1"/>
    <x v="0"/>
    <s v="Male"/>
    <x v="5"/>
    <n v="99.82"/>
    <n v="9"/>
    <n v="44.918999999999997"/>
    <n v="943.29899999999998"/>
    <x v="39"/>
    <x v="1"/>
    <n v="898.38"/>
    <n v="4.7619047620000003"/>
    <n v="44.918999999999997"/>
    <n v="6.6"/>
  </r>
  <r>
    <s v="809-69-9497"/>
    <s v="A"/>
    <x v="0"/>
    <x v="1"/>
    <s v="Female"/>
    <x v="2"/>
    <n v="45.68"/>
    <n v="10"/>
    <n v="22.84"/>
    <n v="479.64"/>
    <x v="64"/>
    <x v="0"/>
    <n v="456.8"/>
    <n v="4.7619047620000003"/>
    <n v="22.84"/>
    <n v="5.7"/>
  </r>
  <r>
    <s v="449-16-6770"/>
    <s v="A"/>
    <x v="0"/>
    <x v="1"/>
    <s v="Male"/>
    <x v="0"/>
    <n v="50.79"/>
    <n v="5"/>
    <n v="12.6975"/>
    <n v="266.64749999999998"/>
    <x v="88"/>
    <x v="2"/>
    <n v="253.95"/>
    <n v="4.7619047620000003"/>
    <n v="12.6975"/>
    <n v="5.3"/>
  </r>
  <r>
    <s v="333-23-2632"/>
    <s v="A"/>
    <x v="0"/>
    <x v="0"/>
    <s v="Male"/>
    <x v="0"/>
    <n v="10.08"/>
    <n v="7"/>
    <n v="3.528"/>
    <n v="74.087999999999994"/>
    <x v="61"/>
    <x v="1"/>
    <n v="70.56"/>
    <n v="4.7619047620000003"/>
    <n v="3.528"/>
    <n v="4.2"/>
  </r>
  <r>
    <s v="489-82-1237"/>
    <s v="A"/>
    <x v="0"/>
    <x v="1"/>
    <s v="Female"/>
    <x v="1"/>
    <n v="93.88"/>
    <n v="7"/>
    <n v="32.857999999999997"/>
    <n v="690.01800000000003"/>
    <x v="0"/>
    <x v="2"/>
    <n v="657.16"/>
    <n v="4.7619047620000003"/>
    <n v="32.857999999999997"/>
    <n v="7.3"/>
  </r>
  <r>
    <s v="859-97-6048"/>
    <s v="C"/>
    <x v="1"/>
    <x v="0"/>
    <s v="Male"/>
    <x v="1"/>
    <n v="84.25"/>
    <n v="2"/>
    <n v="8.4250000000000007"/>
    <n v="176.92500000000001"/>
    <x v="58"/>
    <x v="2"/>
    <n v="168.5"/>
    <n v="4.7619047620000003"/>
    <n v="8.4250000000000007"/>
    <n v="5.3"/>
  </r>
  <r>
    <s v="676-10-2200"/>
    <s v="B"/>
    <x v="2"/>
    <x v="0"/>
    <s v="Male"/>
    <x v="5"/>
    <n v="53.78"/>
    <n v="1"/>
    <n v="2.6890000000000001"/>
    <n v="56.469000000000001"/>
    <x v="36"/>
    <x v="0"/>
    <n v="53.78"/>
    <n v="4.7619047620000003"/>
    <n v="2.6890000000000001"/>
    <n v="4.7"/>
  </r>
  <r>
    <s v="373-88-1424"/>
    <s v="C"/>
    <x v="1"/>
    <x v="0"/>
    <s v="Male"/>
    <x v="2"/>
    <n v="35.81"/>
    <n v="5"/>
    <n v="8.9525000000000006"/>
    <n v="188.0025"/>
    <x v="10"/>
    <x v="0"/>
    <n v="179.05"/>
    <n v="4.7619047620000003"/>
    <n v="8.9525000000000006"/>
    <n v="7.9"/>
  </r>
  <r>
    <s v="365-16-4334"/>
    <s v="B"/>
    <x v="2"/>
    <x v="1"/>
    <s v="Female"/>
    <x v="4"/>
    <n v="26.43"/>
    <n v="8"/>
    <n v="10.571999999999999"/>
    <n v="222.012"/>
    <x v="7"/>
    <x v="0"/>
    <n v="211.44"/>
    <n v="4.7619047620000003"/>
    <n v="10.571999999999999"/>
    <n v="8.9"/>
  </r>
  <r>
    <s v="503-21-4385"/>
    <s v="B"/>
    <x v="2"/>
    <x v="0"/>
    <s v="Male"/>
    <x v="0"/>
    <n v="39.909999999999997"/>
    <n v="3"/>
    <n v="5.9865000000000004"/>
    <n v="125.7165"/>
    <x v="81"/>
    <x v="0"/>
    <n v="119.73"/>
    <n v="4.7619047620000003"/>
    <n v="5.9865000000000004"/>
    <n v="9.3000000000000007"/>
  </r>
  <r>
    <s v="305-89-2768"/>
    <s v="B"/>
    <x v="2"/>
    <x v="0"/>
    <s v="Female"/>
    <x v="2"/>
    <n v="21.9"/>
    <n v="3"/>
    <n v="3.2850000000000001"/>
    <n v="68.984999999999999"/>
    <x v="51"/>
    <x v="0"/>
    <n v="65.7"/>
    <n v="4.7619047620000003"/>
    <n v="3.2850000000000001"/>
    <n v="4.7"/>
  </r>
  <r>
    <s v="574-80-1489"/>
    <s v="B"/>
    <x v="2"/>
    <x v="0"/>
    <s v="Female"/>
    <x v="4"/>
    <n v="62.85"/>
    <n v="4"/>
    <n v="12.57"/>
    <n v="263.97000000000003"/>
    <x v="6"/>
    <x v="0"/>
    <n v="251.4"/>
    <n v="4.7619047620000003"/>
    <n v="12.57"/>
    <n v="8.6999999999999993"/>
  </r>
  <r>
    <s v="784-08-0310"/>
    <s v="C"/>
    <x v="1"/>
    <x v="0"/>
    <s v="Female"/>
    <x v="4"/>
    <n v="21.04"/>
    <n v="4"/>
    <n v="4.2080000000000002"/>
    <n v="88.367999999999995"/>
    <x v="50"/>
    <x v="1"/>
    <n v="84.16"/>
    <n v="4.7619047620000003"/>
    <n v="4.2080000000000002"/>
    <n v="7.6"/>
  </r>
  <r>
    <s v="200-40-6154"/>
    <s v="B"/>
    <x v="2"/>
    <x v="0"/>
    <s v="Male"/>
    <x v="2"/>
    <n v="65.91"/>
    <n v="6"/>
    <n v="19.773"/>
    <n v="415.233"/>
    <x v="57"/>
    <x v="1"/>
    <n v="395.46"/>
    <n v="4.7619047620000003"/>
    <n v="19.773"/>
    <n v="5.7"/>
  </r>
  <r>
    <s v="846-10-0341"/>
    <s v="A"/>
    <x v="0"/>
    <x v="1"/>
    <s v="Female"/>
    <x v="5"/>
    <n v="42.57"/>
    <n v="7"/>
    <n v="14.8995"/>
    <n v="312.8895"/>
    <x v="47"/>
    <x v="1"/>
    <n v="297.99"/>
    <n v="4.7619047620000003"/>
    <n v="14.8995"/>
    <n v="6.8"/>
  </r>
  <r>
    <s v="577-34-7579"/>
    <s v="C"/>
    <x v="1"/>
    <x v="0"/>
    <s v="Male"/>
    <x v="4"/>
    <n v="50.49"/>
    <n v="9"/>
    <n v="22.720500000000001"/>
    <n v="477.13049999999998"/>
    <x v="8"/>
    <x v="1"/>
    <n v="454.41"/>
    <n v="4.7619047620000003"/>
    <n v="22.720500000000001"/>
    <n v="5.4"/>
  </r>
  <r>
    <s v="430-02-3888"/>
    <s v="B"/>
    <x v="2"/>
    <x v="1"/>
    <s v="Male"/>
    <x v="1"/>
    <n v="46.02"/>
    <n v="6"/>
    <n v="13.805999999999999"/>
    <n v="289.92599999999999"/>
    <x v="13"/>
    <x v="1"/>
    <n v="276.12"/>
    <n v="4.7619047620000003"/>
    <n v="13.805999999999999"/>
    <n v="7.1"/>
  </r>
  <r>
    <s v="867-47-1948"/>
    <s v="C"/>
    <x v="1"/>
    <x v="1"/>
    <s v="Female"/>
    <x v="2"/>
    <n v="15.8"/>
    <n v="10"/>
    <n v="7.9"/>
    <n v="165.9"/>
    <x v="51"/>
    <x v="1"/>
    <n v="158"/>
    <n v="4.7619047620000003"/>
    <n v="7.9"/>
    <n v="7.8"/>
  </r>
  <r>
    <s v="384-59-6655"/>
    <s v="A"/>
    <x v="0"/>
    <x v="0"/>
    <s v="Female"/>
    <x v="4"/>
    <n v="98.66"/>
    <n v="9"/>
    <n v="44.396999999999998"/>
    <n v="932.33699999999999"/>
    <x v="88"/>
    <x v="1"/>
    <n v="887.94"/>
    <n v="4.7619047620000003"/>
    <n v="44.396999999999998"/>
    <n v="8.4"/>
  </r>
  <r>
    <s v="256-58-3609"/>
    <s v="C"/>
    <x v="1"/>
    <x v="0"/>
    <s v="Male"/>
    <x v="5"/>
    <n v="91.98"/>
    <n v="1"/>
    <n v="4.5990000000000002"/>
    <n v="96.578999999999994"/>
    <x v="79"/>
    <x v="1"/>
    <n v="91.98"/>
    <n v="4.7619047620000003"/>
    <n v="4.5990000000000002"/>
    <n v="9.8000000000000007"/>
  </r>
  <r>
    <s v="324-92-3863"/>
    <s v="A"/>
    <x v="0"/>
    <x v="0"/>
    <s v="Male"/>
    <x v="1"/>
    <n v="20.89"/>
    <n v="2"/>
    <n v="2.089"/>
    <n v="43.869"/>
    <x v="63"/>
    <x v="1"/>
    <n v="41.78"/>
    <n v="4.7619047620000003"/>
    <n v="2.089"/>
    <n v="9.8000000000000007"/>
  </r>
  <r>
    <s v="593-08-5916"/>
    <s v="A"/>
    <x v="0"/>
    <x v="1"/>
    <s v="Female"/>
    <x v="5"/>
    <n v="15.5"/>
    <n v="1"/>
    <n v="0.77500000000000002"/>
    <n v="16.274999999999999"/>
    <x v="35"/>
    <x v="2"/>
    <n v="15.5"/>
    <n v="4.7619047620000003"/>
    <n v="0.77500000000000002"/>
    <n v="7.4"/>
  </r>
  <r>
    <s v="364-34-2972"/>
    <s v="C"/>
    <x v="1"/>
    <x v="0"/>
    <s v="Male"/>
    <x v="1"/>
    <n v="96.82"/>
    <n v="3"/>
    <n v="14.523"/>
    <n v="304.983"/>
    <x v="73"/>
    <x v="1"/>
    <n v="290.45999999999998"/>
    <n v="4.7619047620000003"/>
    <n v="14.523"/>
    <n v="6.7"/>
  </r>
  <r>
    <s v="794-42-3736"/>
    <s v="B"/>
    <x v="2"/>
    <x v="1"/>
    <s v="Male"/>
    <x v="4"/>
    <n v="33.33"/>
    <n v="2"/>
    <n v="3.3330000000000002"/>
    <n v="69.992999999999995"/>
    <x v="53"/>
    <x v="2"/>
    <n v="66.66"/>
    <n v="4.7619047620000003"/>
    <n v="3.3330000000000002"/>
    <n v="6.4"/>
  </r>
  <r>
    <s v="172-42-8274"/>
    <s v="B"/>
    <x v="2"/>
    <x v="1"/>
    <s v="Female"/>
    <x v="1"/>
    <n v="38.270000000000003"/>
    <n v="2"/>
    <n v="3.827"/>
    <n v="80.367000000000004"/>
    <x v="22"/>
    <x v="2"/>
    <n v="76.540000000000006"/>
    <n v="4.7619047620000003"/>
    <n v="3.827"/>
    <n v="5.8"/>
  </r>
  <r>
    <s v="558-60-5016"/>
    <s v="A"/>
    <x v="0"/>
    <x v="1"/>
    <s v="Female"/>
    <x v="2"/>
    <n v="33.299999999999997"/>
    <n v="9"/>
    <n v="14.984999999999999"/>
    <n v="314.685"/>
    <x v="31"/>
    <x v="0"/>
    <n v="299.7"/>
    <n v="4.7619047620000003"/>
    <n v="14.984999999999999"/>
    <n v="7.2"/>
  </r>
  <r>
    <s v="195-06-0432"/>
    <s v="A"/>
    <x v="0"/>
    <x v="0"/>
    <s v="Male"/>
    <x v="2"/>
    <n v="81.010000000000005"/>
    <n v="3"/>
    <n v="12.1515"/>
    <n v="255.1815"/>
    <x v="50"/>
    <x v="2"/>
    <n v="243.03"/>
    <n v="4.7619047620000003"/>
    <n v="12.1515"/>
    <n v="9.3000000000000007"/>
  </r>
  <r>
    <s v="605-03-2706"/>
    <s v="A"/>
    <x v="0"/>
    <x v="1"/>
    <s v="Female"/>
    <x v="0"/>
    <n v="15.8"/>
    <n v="3"/>
    <n v="2.37"/>
    <n v="49.77"/>
    <x v="5"/>
    <x v="1"/>
    <n v="47.4"/>
    <n v="4.7619047620000003"/>
    <n v="2.37"/>
    <n v="9.5"/>
  </r>
  <r>
    <s v="214-30-2776"/>
    <s v="B"/>
    <x v="2"/>
    <x v="0"/>
    <s v="Female"/>
    <x v="1"/>
    <n v="34.49"/>
    <n v="5"/>
    <n v="8.6225000000000005"/>
    <n v="181.07249999999999"/>
    <x v="16"/>
    <x v="2"/>
    <n v="172.45"/>
    <n v="4.7619047620000003"/>
    <n v="8.6225000000000005"/>
    <n v="9"/>
  </r>
  <r>
    <s v="746-04-1077"/>
    <s v="B"/>
    <x v="2"/>
    <x v="0"/>
    <s v="Female"/>
    <x v="4"/>
    <n v="84.63"/>
    <n v="10"/>
    <n v="42.314999999999998"/>
    <n v="888.61500000000001"/>
    <x v="17"/>
    <x v="2"/>
    <n v="846.3"/>
    <n v="4.7619047620000003"/>
    <n v="42.314999999999998"/>
    <n v="9"/>
  </r>
  <r>
    <s v="448-34-8700"/>
    <s v="B"/>
    <x v="2"/>
    <x v="0"/>
    <s v="Male"/>
    <x v="2"/>
    <n v="36.909999999999997"/>
    <n v="7"/>
    <n v="12.9185"/>
    <n v="271.2885"/>
    <x v="34"/>
    <x v="0"/>
    <n v="258.37"/>
    <n v="4.7619047620000003"/>
    <n v="12.9185"/>
    <n v="6.7"/>
  </r>
  <r>
    <s v="452-04-8808"/>
    <s v="B"/>
    <x v="2"/>
    <x v="1"/>
    <s v="Male"/>
    <x v="1"/>
    <n v="87.08"/>
    <n v="7"/>
    <n v="30.478000000000002"/>
    <n v="640.03800000000001"/>
    <x v="53"/>
    <x v="1"/>
    <n v="609.55999999999995"/>
    <n v="4.7619047620000003"/>
    <n v="30.478000000000002"/>
    <n v="5.5"/>
  </r>
  <r>
    <s v="531-56-4728"/>
    <s v="A"/>
    <x v="0"/>
    <x v="1"/>
    <s v="Male"/>
    <x v="2"/>
    <n v="80.08"/>
    <n v="3"/>
    <n v="12.012"/>
    <n v="252.25200000000001"/>
    <x v="48"/>
    <x v="1"/>
    <n v="240.24"/>
    <n v="4.7619047620000003"/>
    <n v="12.012"/>
    <n v="5.4"/>
  </r>
  <r>
    <s v="744-82-9138"/>
    <s v="C"/>
    <x v="1"/>
    <x v="1"/>
    <s v="Male"/>
    <x v="5"/>
    <n v="86.13"/>
    <n v="2"/>
    <n v="8.6129999999999995"/>
    <n v="180.87299999999999"/>
    <x v="13"/>
    <x v="1"/>
    <n v="172.26"/>
    <n v="4.7619047620000003"/>
    <n v="8.6129999999999995"/>
    <n v="8.1999999999999993"/>
  </r>
  <r>
    <s v="883-69-1285"/>
    <s v="B"/>
    <x v="2"/>
    <x v="0"/>
    <s v="Male"/>
    <x v="5"/>
    <n v="49.92"/>
    <n v="2"/>
    <n v="4.992"/>
    <n v="104.83199999999999"/>
    <x v="43"/>
    <x v="2"/>
    <n v="99.84"/>
    <n v="4.7619047620000003"/>
    <n v="4.992"/>
    <n v="7"/>
  </r>
  <r>
    <s v="221-25-5073"/>
    <s v="A"/>
    <x v="0"/>
    <x v="1"/>
    <s v="Female"/>
    <x v="4"/>
    <n v="74.66"/>
    <n v="4"/>
    <n v="14.932"/>
    <n v="313.572"/>
    <x v="31"/>
    <x v="1"/>
    <n v="298.64"/>
    <n v="4.7619047620000003"/>
    <n v="14.932"/>
    <n v="8.5"/>
  </r>
  <r>
    <s v="518-71-6847"/>
    <s v="B"/>
    <x v="2"/>
    <x v="0"/>
    <s v="Male"/>
    <x v="4"/>
    <n v="26.6"/>
    <n v="6"/>
    <n v="7.98"/>
    <n v="167.58"/>
    <x v="84"/>
    <x v="0"/>
    <n v="159.6"/>
    <n v="4.7619047620000003"/>
    <n v="7.98"/>
    <n v="4.9000000000000004"/>
  </r>
  <r>
    <s v="156-20-0370"/>
    <s v="B"/>
    <x v="2"/>
    <x v="1"/>
    <s v="Female"/>
    <x v="1"/>
    <n v="25.45"/>
    <n v="1"/>
    <n v="1.2725"/>
    <n v="26.7225"/>
    <x v="24"/>
    <x v="2"/>
    <n v="25.45"/>
    <n v="4.7619047620000003"/>
    <n v="1.2725"/>
    <n v="5.0999999999999996"/>
  </r>
  <r>
    <s v="151-33-7434"/>
    <s v="B"/>
    <x v="2"/>
    <x v="1"/>
    <s v="Female"/>
    <x v="4"/>
    <n v="67.77"/>
    <n v="1"/>
    <n v="3.3885000000000001"/>
    <n v="71.158500000000004"/>
    <x v="87"/>
    <x v="2"/>
    <n v="67.77"/>
    <n v="4.7619047620000003"/>
    <n v="3.3885000000000001"/>
    <n v="6.5"/>
  </r>
  <r>
    <s v="728-47-9078"/>
    <s v="C"/>
    <x v="1"/>
    <x v="0"/>
    <s v="Male"/>
    <x v="4"/>
    <n v="59.59"/>
    <n v="4"/>
    <n v="11.917999999999999"/>
    <n v="250.27799999999999"/>
    <x v="64"/>
    <x v="1"/>
    <n v="238.36"/>
    <n v="4.7619047620000003"/>
    <n v="11.917999999999999"/>
    <n v="9.8000000000000007"/>
  </r>
  <r>
    <s v="809-46-1866"/>
    <s v="A"/>
    <x v="0"/>
    <x v="1"/>
    <s v="Male"/>
    <x v="0"/>
    <n v="58.15"/>
    <n v="4"/>
    <n v="11.63"/>
    <n v="244.23"/>
    <x v="54"/>
    <x v="1"/>
    <n v="232.6"/>
    <n v="4.7619047620000003"/>
    <n v="11.63"/>
    <n v="8.4"/>
  </r>
  <r>
    <s v="139-32-4183"/>
    <s v="A"/>
    <x v="0"/>
    <x v="0"/>
    <s v="Female"/>
    <x v="3"/>
    <n v="97.48"/>
    <n v="9"/>
    <n v="43.866"/>
    <n v="921.18600000000004"/>
    <x v="86"/>
    <x v="0"/>
    <n v="877.32"/>
    <n v="4.7619047620000003"/>
    <n v="43.866"/>
    <n v="7.4"/>
  </r>
  <r>
    <s v="148-41-7930"/>
    <s v="C"/>
    <x v="1"/>
    <x v="1"/>
    <s v="Male"/>
    <x v="0"/>
    <n v="99.96"/>
    <n v="7"/>
    <n v="34.985999999999997"/>
    <n v="734.70600000000002"/>
    <x v="54"/>
    <x v="1"/>
    <n v="699.72"/>
    <n v="4.7619047620000003"/>
    <n v="34.985999999999997"/>
    <n v="6.1"/>
  </r>
  <r>
    <s v="189-40-5216"/>
    <s v="C"/>
    <x v="1"/>
    <x v="1"/>
    <s v="Male"/>
    <x v="1"/>
    <n v="96.37"/>
    <n v="7"/>
    <n v="33.729500000000002"/>
    <n v="708.31949999999995"/>
    <x v="51"/>
    <x v="1"/>
    <n v="674.59"/>
    <n v="4.7619047620000003"/>
    <n v="33.729500000000002"/>
    <n v="6"/>
  </r>
  <r>
    <s v="374-38-5555"/>
    <s v="B"/>
    <x v="2"/>
    <x v="1"/>
    <s v="Female"/>
    <x v="5"/>
    <n v="63.71"/>
    <n v="5"/>
    <n v="15.9275"/>
    <n v="334.47750000000002"/>
    <x v="13"/>
    <x v="0"/>
    <n v="318.55"/>
    <n v="4.7619047620000003"/>
    <n v="15.9275"/>
    <n v="8.5"/>
  </r>
  <r>
    <s v="764-44-8999"/>
    <s v="B"/>
    <x v="2"/>
    <x v="1"/>
    <s v="Female"/>
    <x v="0"/>
    <n v="14.76"/>
    <n v="2"/>
    <n v="1.476"/>
    <n v="30.995999999999999"/>
    <x v="67"/>
    <x v="0"/>
    <n v="29.52"/>
    <n v="4.7619047620000003"/>
    <n v="1.476"/>
    <n v="4.3"/>
  </r>
  <r>
    <s v="552-44-5977"/>
    <s v="B"/>
    <x v="2"/>
    <x v="0"/>
    <s v="Male"/>
    <x v="0"/>
    <n v="62"/>
    <n v="8"/>
    <n v="24.8"/>
    <n v="520.79999999999995"/>
    <x v="75"/>
    <x v="2"/>
    <n v="496"/>
    <n v="4.7619047620000003"/>
    <n v="24.8"/>
    <n v="6.2"/>
  </r>
  <r>
    <s v="267-62-7380"/>
    <s v="C"/>
    <x v="1"/>
    <x v="0"/>
    <s v="Male"/>
    <x v="1"/>
    <n v="82.34"/>
    <n v="10"/>
    <n v="41.17"/>
    <n v="864.57"/>
    <x v="14"/>
    <x v="0"/>
    <n v="823.4"/>
    <n v="4.7619047620000003"/>
    <n v="41.17"/>
    <n v="4.3"/>
  </r>
  <r>
    <s v="430-53-4718"/>
    <s v="B"/>
    <x v="2"/>
    <x v="0"/>
    <s v="Male"/>
    <x v="0"/>
    <n v="75.37"/>
    <n v="8"/>
    <n v="30.148"/>
    <n v="633.10799999999995"/>
    <x v="26"/>
    <x v="2"/>
    <n v="602.96"/>
    <n v="4.7619047620000003"/>
    <n v="30.148"/>
    <n v="8.4"/>
  </r>
  <r>
    <s v="886-18-2897"/>
    <s v="A"/>
    <x v="0"/>
    <x v="1"/>
    <s v="Female"/>
    <x v="4"/>
    <n v="56.56"/>
    <n v="5"/>
    <n v="14.14"/>
    <n v="296.94"/>
    <x v="23"/>
    <x v="2"/>
    <n v="282.8"/>
    <n v="4.7619047620000003"/>
    <n v="14.14"/>
    <n v="4.5"/>
  </r>
  <r>
    <s v="602-16-6955"/>
    <s v="B"/>
    <x v="2"/>
    <x v="1"/>
    <s v="Female"/>
    <x v="3"/>
    <n v="76.599999999999994"/>
    <n v="10"/>
    <n v="38.299999999999997"/>
    <n v="804.3"/>
    <x v="46"/>
    <x v="0"/>
    <n v="766"/>
    <n v="4.7619047620000003"/>
    <n v="38.299999999999997"/>
    <n v="6"/>
  </r>
  <r>
    <s v="745-74-0715"/>
    <s v="A"/>
    <x v="0"/>
    <x v="1"/>
    <s v="Male"/>
    <x v="1"/>
    <n v="58.03"/>
    <n v="2"/>
    <n v="5.8029999999999999"/>
    <n v="121.863"/>
    <x v="24"/>
    <x v="0"/>
    <n v="116.06"/>
    <n v="4.7619047620000003"/>
    <n v="5.8029999999999999"/>
    <n v="8.8000000000000007"/>
  </r>
  <r>
    <s v="690-01-6631"/>
    <s v="B"/>
    <x v="2"/>
    <x v="1"/>
    <s v="Male"/>
    <x v="5"/>
    <n v="17.489999999999998"/>
    <n v="10"/>
    <n v="8.7449999999999992"/>
    <n v="183.64500000000001"/>
    <x v="70"/>
    <x v="0"/>
    <n v="174.9"/>
    <n v="4.7619047620000003"/>
    <n v="8.7449999999999992"/>
    <n v="6.6"/>
  </r>
  <r>
    <s v="652-49-6720"/>
    <s v="C"/>
    <x v="1"/>
    <x v="0"/>
    <s v="Female"/>
    <x v="1"/>
    <n v="60.95"/>
    <n v="1"/>
    <n v="3.0474999999999999"/>
    <n v="63.997500000000002"/>
    <x v="67"/>
    <x v="0"/>
    <n v="60.95"/>
    <n v="4.7619047620000003"/>
    <n v="3.0474999999999999"/>
    <n v="5.9"/>
  </r>
  <r>
    <s v="233-67-5758"/>
    <s v="C"/>
    <x v="1"/>
    <x v="1"/>
    <s v="Male"/>
    <x v="0"/>
    <n v="40.35"/>
    <n v="1"/>
    <n v="2.0175000000000001"/>
    <n v="42.3675"/>
    <x v="71"/>
    <x v="0"/>
    <n v="40.35"/>
    <n v="4.7619047620000003"/>
    <n v="2.0175000000000001"/>
    <n v="6.2"/>
  </r>
  <r>
    <s v="303-96-2227"/>
    <s v="B"/>
    <x v="2"/>
    <x v="1"/>
    <s v="Female"/>
    <x v="2"/>
    <n v="97.38"/>
    <n v="10"/>
    <n v="48.69"/>
    <n v="1022.49"/>
    <x v="22"/>
    <x v="0"/>
    <n v="973.8"/>
    <n v="4.7619047620000003"/>
    <n v="48.69"/>
    <n v="4.4000000000000004"/>
  </r>
  <r>
    <s v="727-02-1313"/>
    <s v="A"/>
    <x v="0"/>
    <x v="0"/>
    <s v="Male"/>
    <x v="4"/>
    <n v="31.84"/>
    <n v="1"/>
    <n v="1.5920000000000001"/>
    <n v="33.432000000000002"/>
    <x v="57"/>
    <x v="1"/>
    <n v="31.84"/>
    <n v="4.7619047620000003"/>
    <n v="1.5920000000000001"/>
    <n v="7.7"/>
  </r>
  <r>
    <s v="347-56-2442"/>
    <s v="A"/>
    <x v="0"/>
    <x v="1"/>
    <s v="Male"/>
    <x v="2"/>
    <n v="65.819999999999993"/>
    <n v="1"/>
    <n v="3.2909999999999999"/>
    <n v="69.111000000000004"/>
    <x v="70"/>
    <x v="1"/>
    <n v="65.819999999999993"/>
    <n v="4.7619047620000003"/>
    <n v="3.2909999999999999"/>
    <n v="4.0999999999999996"/>
  </r>
  <r>
    <s v="849-09-3807"/>
    <s v="A"/>
    <x v="0"/>
    <x v="0"/>
    <s v="Female"/>
    <x v="5"/>
    <n v="88.34"/>
    <n v="7"/>
    <n v="30.919"/>
    <n v="649.29899999999998"/>
    <x v="67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1A84A-2220-4FC3-913B-EF7CE07617B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C96" firstHeaderRow="0" firstDataRow="1" firstDataCol="1"/>
  <pivotFields count="17"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dataField="1" numFmtId="164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numFmtId="164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6"/>
    <field x="10"/>
  </rowFields>
  <rowItems count="93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/>
    <dataField name="Sum of gross income" fld="14" baseField="0" baseItem="0"/>
  </dataFields>
  <chartFormats count="4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CAE39-8584-4D82-94AE-FD77B31F6F9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showAll="0"/>
    <pivotField showAll="0"/>
    <pivotField axis="axisRow" showAll="0">
      <items count="7">
        <item m="1" x="4"/>
        <item m="1" x="3"/>
        <item m="1" x="5"/>
        <item x="0"/>
        <item x="1"/>
        <item x="2"/>
        <item t="default"/>
      </items>
    </pivotField>
    <pivotField showAll="0"/>
    <pivotField showAll="0"/>
    <pivotField showAll="0"/>
    <pivotField numFmtId="164" showAll="0"/>
    <pivotField showAll="0"/>
    <pivotField numFmtId="164" showAll="0"/>
    <pivotField dataField="1" numFmtId="164" showAll="0"/>
    <pivotField numFmtId="14" showAll="0"/>
    <pivotField showAll="0"/>
    <pivotField showAll="0"/>
    <pivotField showAll="0"/>
    <pivotField numFmtId="164" showAll="0"/>
    <pivotField showAll="0"/>
    <pivotField showAll="0" defaultSubtotal="0"/>
  </pivotFields>
  <rowFields count="1">
    <field x="2"/>
  </rowFields>
  <rowItems count="4">
    <i>
      <x v="3"/>
    </i>
    <i>
      <x v="4"/>
    </i>
    <i>
      <x v="5"/>
    </i>
    <i t="grand">
      <x/>
    </i>
  </rowItems>
  <colItems count="1">
    <i/>
  </colItems>
  <dataFields count="1">
    <dataField name="Sum of Tot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89D80-210C-4636-8F60-70A2C7877CB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showAll="0"/>
    <pivotField numFmtId="164" showAll="0"/>
    <pivotField dataField="1" numFmtId="164" showAll="0"/>
    <pivotField numFmtId="14" showAll="0"/>
    <pivotField showAll="0"/>
    <pivotField showAll="0"/>
    <pivotField showAll="0"/>
    <pivotField dataField="1" numFmtId="164" showAll="0"/>
    <pivotField showAll="0"/>
    <pivotField showAll="0" defaultSubtota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9" baseField="0" baseItem="0"/>
    <dataField name="Sum of gross incom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93AC3-098E-4ED3-AF46-E6BAC6794A4A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" firstHeaderRow="1" firstDataRow="2" firstDataCol="1"/>
  <pivotFields count="17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dataField="1" showAll="0"/>
    <pivotField numFmtId="164" showAll="0"/>
    <pivotField numFmtId="164" showAll="0"/>
    <pivotField numFmtId="14" showAll="0"/>
    <pivotField showAll="0"/>
    <pivotField showAll="0"/>
    <pivotField showAll="0"/>
    <pivotField numFmtId="164" showAll="0"/>
    <pivotField showAll="0"/>
    <pivotField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Quantit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E9415-75A4-4E28-A8BA-23F9AD54BBD5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numFmtId="164" showAll="0"/>
    <pivotField numFmtId="14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64" showAll="0"/>
    <pivotField showAll="0"/>
    <pivotField showAll="0" defaultSubtota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17627244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EADDDC-6A26-40DB-84F8-5DC3D820F49D}" autoFormatId="16" applyNumberFormats="0" applyBorderFormats="0" applyFontFormats="0" applyPatternFormats="0" applyAlignmentFormats="0" applyWidthHeightFormats="0">
  <queryTableRefresh nextId="17">
    <queryTableFields count="16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Payment" tableColumnId="12"/>
      <queryTableField id="13" name="cogs" tableColumnId="13"/>
      <queryTableField id="14" name="gross margin percentage" tableColumnId="14"/>
      <queryTableField id="15" name="gross income" tableColumnId="15"/>
      <queryTableField id="16" name="Rating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61CF3-AA32-413E-AB09-1B46A65BD677}" name="supermarket_sales___Sheet1" displayName="supermarket_sales___Sheet1" ref="A1:P1001" tableType="queryTable">
  <autoFilter ref="A1:P1001" xr:uid="{89461CF3-AA32-413E-AB09-1B46A65BD677}"/>
  <tableColumns count="16">
    <tableColumn id="1" xr3:uid="{2FE9B1EE-FA24-481F-8E65-6EF8E5596703}" uniqueName="1" name="Invoice ID" totalsRowLabel="Total" queryTableFieldId="1" dataDxfId="11"/>
    <tableColumn id="2" xr3:uid="{99899470-6B59-4A09-BD1F-735EB672B05F}" uniqueName="2" name="Branch" queryTableFieldId="2" dataDxfId="10"/>
    <tableColumn id="3" xr3:uid="{EBEE054E-07A3-45B4-A92E-436F402EFBBA}" uniqueName="3" name="City" queryTableFieldId="3" dataDxfId="9"/>
    <tableColumn id="4" xr3:uid="{86FAB247-D6C7-435B-AAB0-38BA89CC9C93}" uniqueName="4" name="Customer type" queryTableFieldId="4" dataDxfId="8"/>
    <tableColumn id="5" xr3:uid="{8F72534D-3928-4AD9-B4EC-4E0E1EBC4E49}" uniqueName="5" name="Gender" queryTableFieldId="5" dataDxfId="7"/>
    <tableColumn id="6" xr3:uid="{C9907F75-5B96-497A-B445-C9414E687C00}" uniqueName="6" name="Product line" queryTableFieldId="6" dataDxfId="6"/>
    <tableColumn id="7" xr3:uid="{5637733F-F84E-4CBB-AB94-81280AF2660D}" uniqueName="7" name="Unit price" queryTableFieldId="7" dataDxfId="5" totalsRowDxfId="15"/>
    <tableColumn id="8" xr3:uid="{CFE4D5CA-CE3C-4E15-9700-53EBCEAEABD2}" uniqueName="8" name="Quantity" queryTableFieldId="8"/>
    <tableColumn id="9" xr3:uid="{2329EC59-A119-49DF-85B4-A88C6917DE06}" uniqueName="9" name="Tax 5%" queryTableFieldId="9" dataDxfId="4" totalsRowDxfId="14"/>
    <tableColumn id="10" xr3:uid="{21DCC435-E226-48A4-B722-0DC3E41CFE63}" uniqueName="10" name="Total" queryTableFieldId="10" dataDxfId="3" totalsRowDxfId="13"/>
    <tableColumn id="11" xr3:uid="{F9A8DCC8-7546-430F-8D3F-4F38D80A9545}" uniqueName="11" name="Date" queryTableFieldId="11" dataDxfId="2"/>
    <tableColumn id="12" xr3:uid="{ABE5AE97-742E-4DA3-A702-D7DC22BE427B}" uniqueName="12" name="Payment" queryTableFieldId="12" dataDxfId="1"/>
    <tableColumn id="13" xr3:uid="{7F53D928-B8DF-4E6D-A3F7-19395B3CB036}" uniqueName="13" name="cogs" queryTableFieldId="13"/>
    <tableColumn id="14" xr3:uid="{241BEC4A-ACB4-4A32-A047-E9997E70B92E}" uniqueName="14" name="gross margin percentage" queryTableFieldId="14"/>
    <tableColumn id="15" xr3:uid="{98D11BB3-845C-4B4E-BD3B-C453470AAA98}" uniqueName="15" name="gross income" queryTableFieldId="15" dataDxfId="0" totalsRowDxfId="12"/>
    <tableColumn id="16" xr3:uid="{01356D13-F46F-4618-B00B-AACD94BB3CD9}" uniqueName="16" name="Rating" totalsRowFunction="sum" queryTableFieldId="16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6CBB-AD25-473E-86DB-EA3C145D3C7D}">
  <dimension ref="A1"/>
  <sheetViews>
    <sheetView tabSelected="1" zoomScaleNormal="100" workbookViewId="0">
      <selection activeCell="AC50" sqref="AC50"/>
    </sheetView>
  </sheetViews>
  <sheetFormatPr defaultRowHeight="15" x14ac:dyDescent="0.25"/>
  <cols>
    <col min="1" max="16384" width="9.1406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FFBC-69EB-46C4-ABCE-BC0E4714E118}">
  <dimension ref="A1:P1001"/>
  <sheetViews>
    <sheetView workbookViewId="0">
      <selection activeCell="S25" sqref="S25"/>
    </sheetView>
  </sheetViews>
  <sheetFormatPr defaultRowHeight="15" x14ac:dyDescent="0.25"/>
  <cols>
    <col min="1" max="1" width="12" customWidth="1"/>
    <col min="2" max="2" width="9.28515625" customWidth="1"/>
    <col min="3" max="3" width="10.42578125" customWidth="1"/>
    <col min="4" max="4" width="16.42578125" customWidth="1"/>
    <col min="5" max="5" width="10" customWidth="1"/>
    <col min="6" max="6" width="20.42578125" customWidth="1"/>
    <col min="7" max="7" width="12" style="3" customWidth="1"/>
    <col min="8" max="8" width="11" customWidth="1"/>
    <col min="9" max="9" width="9.5703125" style="3" customWidth="1"/>
    <col min="10" max="10" width="12.140625" style="3" customWidth="1"/>
    <col min="11" max="11" width="10.7109375" customWidth="1"/>
    <col min="12" max="12" width="11.140625" customWidth="1"/>
    <col min="13" max="13" width="7.140625" customWidth="1"/>
    <col min="14" max="14" width="25.28515625" customWidth="1"/>
    <col min="15" max="15" width="14.85546875" style="3" customWidth="1"/>
    <col min="16" max="16" width="8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s="3" t="s">
        <v>8</v>
      </c>
      <c r="J1" s="3" t="s">
        <v>9</v>
      </c>
      <c r="K1" t="s">
        <v>10</v>
      </c>
      <c r="L1" t="s">
        <v>11</v>
      </c>
      <c r="M1" t="s">
        <v>12</v>
      </c>
      <c r="N1" t="s">
        <v>13</v>
      </c>
      <c r="O1" s="3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3">
        <v>74.69</v>
      </c>
      <c r="H2">
        <v>7</v>
      </c>
      <c r="I2" s="3">
        <v>26.141500000000001</v>
      </c>
      <c r="J2" s="3">
        <v>548.97149999999999</v>
      </c>
      <c r="K2" s="2">
        <v>43470</v>
      </c>
      <c r="L2" s="1" t="s">
        <v>22</v>
      </c>
      <c r="M2">
        <v>522.83000000000004</v>
      </c>
      <c r="N2">
        <v>4.7619047620000003</v>
      </c>
      <c r="O2" s="3">
        <v>26.141500000000001</v>
      </c>
      <c r="P2">
        <v>9.1</v>
      </c>
    </row>
    <row r="3" spans="1:16" x14ac:dyDescent="0.25">
      <c r="A3" s="1" t="s">
        <v>23</v>
      </c>
      <c r="B3" s="1" t="s">
        <v>24</v>
      </c>
      <c r="C3" s="1" t="s">
        <v>25</v>
      </c>
      <c r="D3" s="1" t="s">
        <v>26</v>
      </c>
      <c r="E3" s="1" t="s">
        <v>20</v>
      </c>
      <c r="F3" s="1" t="s">
        <v>27</v>
      </c>
      <c r="G3" s="3">
        <v>15.28</v>
      </c>
      <c r="H3">
        <v>5</v>
      </c>
      <c r="I3" s="3">
        <v>3.82</v>
      </c>
      <c r="J3" s="3">
        <v>80.22</v>
      </c>
      <c r="K3" s="2">
        <v>43532</v>
      </c>
      <c r="L3" s="1" t="s">
        <v>28</v>
      </c>
      <c r="M3">
        <v>76.400000000000006</v>
      </c>
      <c r="N3">
        <v>4.7619047620000003</v>
      </c>
      <c r="O3" s="3">
        <v>3.82</v>
      </c>
      <c r="P3">
        <v>9.6</v>
      </c>
    </row>
    <row r="4" spans="1:16" x14ac:dyDescent="0.25">
      <c r="A4" s="1" t="s">
        <v>29</v>
      </c>
      <c r="B4" s="1" t="s">
        <v>17</v>
      </c>
      <c r="C4" s="1" t="s">
        <v>18</v>
      </c>
      <c r="D4" s="1" t="s">
        <v>26</v>
      </c>
      <c r="E4" s="1" t="s">
        <v>30</v>
      </c>
      <c r="F4" s="1" t="s">
        <v>31</v>
      </c>
      <c r="G4" s="3">
        <v>46.33</v>
      </c>
      <c r="H4">
        <v>7</v>
      </c>
      <c r="I4" s="3">
        <v>16.215499999999999</v>
      </c>
      <c r="J4" s="3">
        <v>340.52550000000002</v>
      </c>
      <c r="K4" s="2">
        <v>43527</v>
      </c>
      <c r="L4" s="1" t="s">
        <v>32</v>
      </c>
      <c r="M4">
        <v>324.31</v>
      </c>
      <c r="N4">
        <v>4.7619047620000003</v>
      </c>
      <c r="O4" s="3">
        <v>16.215499999999999</v>
      </c>
      <c r="P4">
        <v>7.4</v>
      </c>
    </row>
    <row r="5" spans="1:16" x14ac:dyDescent="0.25">
      <c r="A5" s="1" t="s">
        <v>33</v>
      </c>
      <c r="B5" s="1" t="s">
        <v>17</v>
      </c>
      <c r="C5" s="1" t="s">
        <v>18</v>
      </c>
      <c r="D5" s="1" t="s">
        <v>19</v>
      </c>
      <c r="E5" s="1" t="s">
        <v>30</v>
      </c>
      <c r="F5" s="1" t="s">
        <v>21</v>
      </c>
      <c r="G5" s="3">
        <v>58.22</v>
      </c>
      <c r="H5">
        <v>8</v>
      </c>
      <c r="I5" s="3">
        <v>23.288</v>
      </c>
      <c r="J5" s="3">
        <v>489.048</v>
      </c>
      <c r="K5" s="2">
        <v>43492</v>
      </c>
      <c r="L5" s="1" t="s">
        <v>22</v>
      </c>
      <c r="M5">
        <v>465.76</v>
      </c>
      <c r="N5">
        <v>4.7619047620000003</v>
      </c>
      <c r="O5" s="3">
        <v>23.288</v>
      </c>
      <c r="P5">
        <v>8.4</v>
      </c>
    </row>
    <row r="6" spans="1:16" x14ac:dyDescent="0.25">
      <c r="A6" s="1" t="s">
        <v>34</v>
      </c>
      <c r="B6" s="1" t="s">
        <v>17</v>
      </c>
      <c r="C6" s="1" t="s">
        <v>18</v>
      </c>
      <c r="D6" s="1" t="s">
        <v>26</v>
      </c>
      <c r="E6" s="1" t="s">
        <v>30</v>
      </c>
      <c r="F6" s="1" t="s">
        <v>35</v>
      </c>
      <c r="G6" s="3">
        <v>86.31</v>
      </c>
      <c r="H6">
        <v>7</v>
      </c>
      <c r="I6" s="3">
        <v>30.208500000000001</v>
      </c>
      <c r="J6" s="3">
        <v>634.37850000000003</v>
      </c>
      <c r="K6" s="2">
        <v>43504</v>
      </c>
      <c r="L6" s="1" t="s">
        <v>22</v>
      </c>
      <c r="M6">
        <v>604.16999999999996</v>
      </c>
      <c r="N6">
        <v>4.7619047620000003</v>
      </c>
      <c r="O6" s="3">
        <v>30.208500000000001</v>
      </c>
      <c r="P6">
        <v>5.3</v>
      </c>
    </row>
    <row r="7" spans="1:16" x14ac:dyDescent="0.25">
      <c r="A7" s="1" t="s">
        <v>36</v>
      </c>
      <c r="B7" s="1" t="s">
        <v>24</v>
      </c>
      <c r="C7" s="1" t="s">
        <v>25</v>
      </c>
      <c r="D7" s="1" t="s">
        <v>26</v>
      </c>
      <c r="E7" s="1" t="s">
        <v>30</v>
      </c>
      <c r="F7" s="1" t="s">
        <v>27</v>
      </c>
      <c r="G7" s="3">
        <v>85.39</v>
      </c>
      <c r="H7">
        <v>7</v>
      </c>
      <c r="I7" s="3">
        <v>29.886500000000002</v>
      </c>
      <c r="J7" s="3">
        <v>627.61649999999997</v>
      </c>
      <c r="K7" s="2">
        <v>43549</v>
      </c>
      <c r="L7" s="1" t="s">
        <v>22</v>
      </c>
      <c r="M7">
        <v>597.73</v>
      </c>
      <c r="N7">
        <v>4.7619047620000003</v>
      </c>
      <c r="O7" s="3">
        <v>29.886500000000002</v>
      </c>
      <c r="P7">
        <v>4.0999999999999996</v>
      </c>
    </row>
    <row r="8" spans="1:16" x14ac:dyDescent="0.25">
      <c r="A8" s="1" t="s">
        <v>37</v>
      </c>
      <c r="B8" s="1" t="s">
        <v>17</v>
      </c>
      <c r="C8" s="1" t="s">
        <v>18</v>
      </c>
      <c r="D8" s="1" t="s">
        <v>19</v>
      </c>
      <c r="E8" s="1" t="s">
        <v>20</v>
      </c>
      <c r="F8" s="1" t="s">
        <v>27</v>
      </c>
      <c r="G8" s="3">
        <v>68.84</v>
      </c>
      <c r="H8">
        <v>6</v>
      </c>
      <c r="I8" s="3">
        <v>20.652000000000001</v>
      </c>
      <c r="J8" s="3">
        <v>433.69200000000001</v>
      </c>
      <c r="K8" s="2">
        <v>43521</v>
      </c>
      <c r="L8" s="1" t="s">
        <v>22</v>
      </c>
      <c r="M8">
        <v>413.04</v>
      </c>
      <c r="N8">
        <v>4.7619047620000003</v>
      </c>
      <c r="O8" s="3">
        <v>20.652000000000001</v>
      </c>
      <c r="P8">
        <v>5.8</v>
      </c>
    </row>
    <row r="9" spans="1:16" x14ac:dyDescent="0.25">
      <c r="A9" s="1" t="s">
        <v>38</v>
      </c>
      <c r="B9" s="1" t="s">
        <v>24</v>
      </c>
      <c r="C9" s="1" t="s">
        <v>25</v>
      </c>
      <c r="D9" s="1" t="s">
        <v>26</v>
      </c>
      <c r="E9" s="1" t="s">
        <v>20</v>
      </c>
      <c r="F9" s="1" t="s">
        <v>31</v>
      </c>
      <c r="G9" s="3">
        <v>73.56</v>
      </c>
      <c r="H9">
        <v>10</v>
      </c>
      <c r="I9" s="3">
        <v>36.78</v>
      </c>
      <c r="J9" s="3">
        <v>772.38</v>
      </c>
      <c r="K9" s="2">
        <v>43520</v>
      </c>
      <c r="L9" s="1" t="s">
        <v>22</v>
      </c>
      <c r="M9">
        <v>735.6</v>
      </c>
      <c r="N9">
        <v>4.7619047620000003</v>
      </c>
      <c r="O9" s="3">
        <v>36.78</v>
      </c>
      <c r="P9">
        <v>8</v>
      </c>
    </row>
    <row r="10" spans="1:16" x14ac:dyDescent="0.25">
      <c r="A10" s="1" t="s">
        <v>39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3">
        <v>36.26</v>
      </c>
      <c r="H10">
        <v>2</v>
      </c>
      <c r="I10" s="3">
        <v>3.6259999999999999</v>
      </c>
      <c r="J10" s="3">
        <v>76.146000000000001</v>
      </c>
      <c r="K10" s="2">
        <v>43475</v>
      </c>
      <c r="L10" s="1" t="s">
        <v>32</v>
      </c>
      <c r="M10">
        <v>72.52</v>
      </c>
      <c r="N10">
        <v>4.7619047620000003</v>
      </c>
      <c r="O10" s="3">
        <v>3.6259999999999999</v>
      </c>
      <c r="P10">
        <v>7.2</v>
      </c>
    </row>
    <row r="11" spans="1:16" x14ac:dyDescent="0.25">
      <c r="A11" s="1" t="s">
        <v>40</v>
      </c>
      <c r="B11" s="1" t="s">
        <v>41</v>
      </c>
      <c r="C11" s="1" t="s">
        <v>42</v>
      </c>
      <c r="D11" s="1" t="s">
        <v>19</v>
      </c>
      <c r="E11" s="1" t="s">
        <v>20</v>
      </c>
      <c r="F11" s="1" t="s">
        <v>43</v>
      </c>
      <c r="G11" s="3">
        <v>54.84</v>
      </c>
      <c r="H11">
        <v>3</v>
      </c>
      <c r="I11" s="3">
        <v>8.2260000000000009</v>
      </c>
      <c r="J11" s="3">
        <v>172.74600000000001</v>
      </c>
      <c r="K11" s="2">
        <v>43516</v>
      </c>
      <c r="L11" s="1" t="s">
        <v>32</v>
      </c>
      <c r="M11">
        <v>164.52</v>
      </c>
      <c r="N11">
        <v>4.7619047620000003</v>
      </c>
      <c r="O11" s="3">
        <v>8.2260000000000009</v>
      </c>
      <c r="P11">
        <v>5.9</v>
      </c>
    </row>
    <row r="12" spans="1:16" x14ac:dyDescent="0.25">
      <c r="A12" s="1" t="s">
        <v>44</v>
      </c>
      <c r="B12" s="1" t="s">
        <v>41</v>
      </c>
      <c r="C12" s="1" t="s">
        <v>42</v>
      </c>
      <c r="D12" s="1" t="s">
        <v>19</v>
      </c>
      <c r="E12" s="1" t="s">
        <v>20</v>
      </c>
      <c r="F12" s="1" t="s">
        <v>45</v>
      </c>
      <c r="G12" s="3">
        <v>14.48</v>
      </c>
      <c r="H12">
        <v>4</v>
      </c>
      <c r="I12" s="3">
        <v>2.8959999999999999</v>
      </c>
      <c r="J12" s="3">
        <v>60.816000000000003</v>
      </c>
      <c r="K12" s="2">
        <v>43502</v>
      </c>
      <c r="L12" s="1" t="s">
        <v>22</v>
      </c>
      <c r="M12">
        <v>57.92</v>
      </c>
      <c r="N12">
        <v>4.7619047620000003</v>
      </c>
      <c r="O12" s="3">
        <v>2.8959999999999999</v>
      </c>
      <c r="P12">
        <v>4.5</v>
      </c>
    </row>
    <row r="13" spans="1:16" x14ac:dyDescent="0.25">
      <c r="A13" s="1" t="s">
        <v>46</v>
      </c>
      <c r="B13" s="1" t="s">
        <v>41</v>
      </c>
      <c r="C13" s="1" t="s">
        <v>42</v>
      </c>
      <c r="D13" s="1" t="s">
        <v>19</v>
      </c>
      <c r="E13" s="1" t="s">
        <v>30</v>
      </c>
      <c r="F13" s="1" t="s">
        <v>27</v>
      </c>
      <c r="G13" s="3">
        <v>25.51</v>
      </c>
      <c r="H13">
        <v>4</v>
      </c>
      <c r="I13" s="3">
        <v>5.1020000000000003</v>
      </c>
      <c r="J13" s="3">
        <v>107.142</v>
      </c>
      <c r="K13" s="2">
        <v>43533</v>
      </c>
      <c r="L13" s="1" t="s">
        <v>28</v>
      </c>
      <c r="M13">
        <v>102.04</v>
      </c>
      <c r="N13">
        <v>4.7619047620000003</v>
      </c>
      <c r="O13" s="3">
        <v>5.1020000000000003</v>
      </c>
      <c r="P13">
        <v>6.8</v>
      </c>
    </row>
    <row r="14" spans="1:16" x14ac:dyDescent="0.25">
      <c r="A14" s="1" t="s">
        <v>47</v>
      </c>
      <c r="B14" s="1" t="s">
        <v>17</v>
      </c>
      <c r="C14" s="1" t="s">
        <v>18</v>
      </c>
      <c r="D14" s="1" t="s">
        <v>26</v>
      </c>
      <c r="E14" s="1" t="s">
        <v>20</v>
      </c>
      <c r="F14" s="1" t="s">
        <v>27</v>
      </c>
      <c r="G14" s="3">
        <v>46.95</v>
      </c>
      <c r="H14">
        <v>5</v>
      </c>
      <c r="I14" s="3">
        <v>11.737500000000001</v>
      </c>
      <c r="J14" s="3">
        <v>246.48750000000001</v>
      </c>
      <c r="K14" s="2">
        <v>43508</v>
      </c>
      <c r="L14" s="1" t="s">
        <v>22</v>
      </c>
      <c r="M14">
        <v>234.75</v>
      </c>
      <c r="N14">
        <v>4.7619047620000003</v>
      </c>
      <c r="O14" s="3">
        <v>11.737500000000001</v>
      </c>
      <c r="P14">
        <v>7.1</v>
      </c>
    </row>
    <row r="15" spans="1:16" x14ac:dyDescent="0.25">
      <c r="A15" s="1" t="s">
        <v>48</v>
      </c>
      <c r="B15" s="1" t="s">
        <v>17</v>
      </c>
      <c r="C15" s="1" t="s">
        <v>18</v>
      </c>
      <c r="D15" s="1" t="s">
        <v>26</v>
      </c>
      <c r="E15" s="1" t="s">
        <v>30</v>
      </c>
      <c r="F15" s="1" t="s">
        <v>43</v>
      </c>
      <c r="G15" s="3">
        <v>43.19</v>
      </c>
      <c r="H15">
        <v>10</v>
      </c>
      <c r="I15" s="3">
        <v>21.594999999999999</v>
      </c>
      <c r="J15" s="3">
        <v>453.495</v>
      </c>
      <c r="K15" s="2">
        <v>43503</v>
      </c>
      <c r="L15" s="1" t="s">
        <v>22</v>
      </c>
      <c r="M15">
        <v>431.9</v>
      </c>
      <c r="N15">
        <v>4.7619047620000003</v>
      </c>
      <c r="O15" s="3">
        <v>21.594999999999999</v>
      </c>
      <c r="P15">
        <v>8.1999999999999993</v>
      </c>
    </row>
    <row r="16" spans="1:16" x14ac:dyDescent="0.25">
      <c r="A16" s="1" t="s">
        <v>49</v>
      </c>
      <c r="B16" s="1" t="s">
        <v>17</v>
      </c>
      <c r="C16" s="1" t="s">
        <v>18</v>
      </c>
      <c r="D16" s="1" t="s">
        <v>26</v>
      </c>
      <c r="E16" s="1" t="s">
        <v>20</v>
      </c>
      <c r="F16" s="1" t="s">
        <v>21</v>
      </c>
      <c r="G16" s="3">
        <v>71.38</v>
      </c>
      <c r="H16">
        <v>10</v>
      </c>
      <c r="I16" s="3">
        <v>35.69</v>
      </c>
      <c r="J16" s="3">
        <v>749.49</v>
      </c>
      <c r="K16" s="2">
        <v>43553</v>
      </c>
      <c r="L16" s="1" t="s">
        <v>28</v>
      </c>
      <c r="M16">
        <v>713.8</v>
      </c>
      <c r="N16">
        <v>4.7619047620000003</v>
      </c>
      <c r="O16" s="3">
        <v>35.69</v>
      </c>
      <c r="P16">
        <v>5.7</v>
      </c>
    </row>
    <row r="17" spans="1:16" x14ac:dyDescent="0.25">
      <c r="A17" s="1" t="s">
        <v>50</v>
      </c>
      <c r="B17" s="1" t="s">
        <v>41</v>
      </c>
      <c r="C17" s="1" t="s">
        <v>42</v>
      </c>
      <c r="D17" s="1" t="s">
        <v>19</v>
      </c>
      <c r="E17" s="1" t="s">
        <v>20</v>
      </c>
      <c r="F17" s="1" t="s">
        <v>35</v>
      </c>
      <c r="G17" s="3">
        <v>93.72</v>
      </c>
      <c r="H17">
        <v>6</v>
      </c>
      <c r="I17" s="3">
        <v>28.116</v>
      </c>
      <c r="J17" s="3">
        <v>590.43600000000004</v>
      </c>
      <c r="K17" s="2">
        <v>43480</v>
      </c>
      <c r="L17" s="1" t="s">
        <v>28</v>
      </c>
      <c r="M17">
        <v>562.32000000000005</v>
      </c>
      <c r="N17">
        <v>4.7619047620000003</v>
      </c>
      <c r="O17" s="3">
        <v>28.116</v>
      </c>
      <c r="P17">
        <v>4.5</v>
      </c>
    </row>
    <row r="18" spans="1:16" x14ac:dyDescent="0.25">
      <c r="A18" s="1" t="s">
        <v>51</v>
      </c>
      <c r="B18" s="1" t="s">
        <v>17</v>
      </c>
      <c r="C18" s="1" t="s">
        <v>18</v>
      </c>
      <c r="D18" s="1" t="s">
        <v>19</v>
      </c>
      <c r="E18" s="1" t="s">
        <v>20</v>
      </c>
      <c r="F18" s="1" t="s">
        <v>21</v>
      </c>
      <c r="G18" s="3">
        <v>68.930000000000007</v>
      </c>
      <c r="H18">
        <v>7</v>
      </c>
      <c r="I18" s="3">
        <v>24.125499999999999</v>
      </c>
      <c r="J18" s="3">
        <v>506.63549999999998</v>
      </c>
      <c r="K18" s="2">
        <v>43535</v>
      </c>
      <c r="L18" s="1" t="s">
        <v>32</v>
      </c>
      <c r="M18">
        <v>482.51</v>
      </c>
      <c r="N18">
        <v>4.7619047620000003</v>
      </c>
      <c r="O18" s="3">
        <v>24.125499999999999</v>
      </c>
      <c r="P18">
        <v>4.5999999999999996</v>
      </c>
    </row>
    <row r="19" spans="1:16" x14ac:dyDescent="0.25">
      <c r="A19" s="1" t="s">
        <v>52</v>
      </c>
      <c r="B19" s="1" t="s">
        <v>17</v>
      </c>
      <c r="C19" s="1" t="s">
        <v>18</v>
      </c>
      <c r="D19" s="1" t="s">
        <v>26</v>
      </c>
      <c r="E19" s="1" t="s">
        <v>30</v>
      </c>
      <c r="F19" s="1" t="s">
        <v>35</v>
      </c>
      <c r="G19" s="3">
        <v>72.61</v>
      </c>
      <c r="H19">
        <v>6</v>
      </c>
      <c r="I19" s="3">
        <v>21.783000000000001</v>
      </c>
      <c r="J19" s="3">
        <v>457.44299999999998</v>
      </c>
      <c r="K19" s="2">
        <v>43466</v>
      </c>
      <c r="L19" s="1" t="s">
        <v>32</v>
      </c>
      <c r="M19">
        <v>435.66</v>
      </c>
      <c r="N19">
        <v>4.7619047620000003</v>
      </c>
      <c r="O19" s="3">
        <v>21.783000000000001</v>
      </c>
      <c r="P19">
        <v>6.9</v>
      </c>
    </row>
    <row r="20" spans="1:16" x14ac:dyDescent="0.25">
      <c r="A20" s="1" t="s">
        <v>53</v>
      </c>
      <c r="B20" s="1" t="s">
        <v>17</v>
      </c>
      <c r="C20" s="1" t="s">
        <v>18</v>
      </c>
      <c r="D20" s="1" t="s">
        <v>26</v>
      </c>
      <c r="E20" s="1" t="s">
        <v>30</v>
      </c>
      <c r="F20" s="1" t="s">
        <v>43</v>
      </c>
      <c r="G20" s="3">
        <v>54.67</v>
      </c>
      <c r="H20">
        <v>3</v>
      </c>
      <c r="I20" s="3">
        <v>8.2004999999999999</v>
      </c>
      <c r="J20" s="3">
        <v>172.2105</v>
      </c>
      <c r="K20" s="2">
        <v>43486</v>
      </c>
      <c r="L20" s="1" t="s">
        <v>32</v>
      </c>
      <c r="M20">
        <v>164.01</v>
      </c>
      <c r="N20">
        <v>4.7619047620000003</v>
      </c>
      <c r="O20" s="3">
        <v>8.2004999999999999</v>
      </c>
      <c r="P20">
        <v>8.6</v>
      </c>
    </row>
    <row r="21" spans="1:16" x14ac:dyDescent="0.25">
      <c r="A21" s="1" t="s">
        <v>54</v>
      </c>
      <c r="B21" s="1" t="s">
        <v>41</v>
      </c>
      <c r="C21" s="1" t="s">
        <v>42</v>
      </c>
      <c r="D21" s="1" t="s">
        <v>26</v>
      </c>
      <c r="E21" s="1" t="s">
        <v>20</v>
      </c>
      <c r="F21" s="1" t="s">
        <v>31</v>
      </c>
      <c r="G21" s="3">
        <v>40.299999999999997</v>
      </c>
      <c r="H21">
        <v>2</v>
      </c>
      <c r="I21" s="3">
        <v>4.03</v>
      </c>
      <c r="J21" s="3">
        <v>84.63</v>
      </c>
      <c r="K21" s="2">
        <v>43535</v>
      </c>
      <c r="L21" s="1" t="s">
        <v>22</v>
      </c>
      <c r="M21">
        <v>80.599999999999994</v>
      </c>
      <c r="N21">
        <v>4.7619047620000003</v>
      </c>
      <c r="O21" s="3">
        <v>4.03</v>
      </c>
      <c r="P21">
        <v>4.4000000000000004</v>
      </c>
    </row>
    <row r="22" spans="1:16" x14ac:dyDescent="0.25">
      <c r="A22" s="1" t="s">
        <v>55</v>
      </c>
      <c r="B22" s="1" t="s">
        <v>24</v>
      </c>
      <c r="C22" s="1" t="s">
        <v>25</v>
      </c>
      <c r="D22" s="1" t="s">
        <v>19</v>
      </c>
      <c r="E22" s="1" t="s">
        <v>30</v>
      </c>
      <c r="F22" s="1" t="s">
        <v>27</v>
      </c>
      <c r="G22" s="3">
        <v>86.04</v>
      </c>
      <c r="H22">
        <v>5</v>
      </c>
      <c r="I22" s="3">
        <v>21.51</v>
      </c>
      <c r="J22" s="3">
        <v>451.71</v>
      </c>
      <c r="K22" s="2">
        <v>43521</v>
      </c>
      <c r="L22" s="1" t="s">
        <v>22</v>
      </c>
      <c r="M22">
        <v>430.2</v>
      </c>
      <c r="N22">
        <v>4.7619047620000003</v>
      </c>
      <c r="O22" s="3">
        <v>21.51</v>
      </c>
      <c r="P22">
        <v>4.8</v>
      </c>
    </row>
    <row r="23" spans="1:16" x14ac:dyDescent="0.25">
      <c r="A23" s="1" t="s">
        <v>56</v>
      </c>
      <c r="B23" s="1" t="s">
        <v>41</v>
      </c>
      <c r="C23" s="1" t="s">
        <v>42</v>
      </c>
      <c r="D23" s="1" t="s">
        <v>26</v>
      </c>
      <c r="E23" s="1" t="s">
        <v>30</v>
      </c>
      <c r="F23" s="1" t="s">
        <v>21</v>
      </c>
      <c r="G23" s="3">
        <v>87.98</v>
      </c>
      <c r="H23">
        <v>3</v>
      </c>
      <c r="I23" s="3">
        <v>13.196999999999999</v>
      </c>
      <c r="J23" s="3">
        <v>277.137</v>
      </c>
      <c r="K23" s="2">
        <v>43529</v>
      </c>
      <c r="L23" s="1" t="s">
        <v>22</v>
      </c>
      <c r="M23">
        <v>263.94</v>
      </c>
      <c r="N23">
        <v>4.7619047620000003</v>
      </c>
      <c r="O23" s="3">
        <v>13.196999999999999</v>
      </c>
      <c r="P23">
        <v>5.0999999999999996</v>
      </c>
    </row>
    <row r="24" spans="1:16" x14ac:dyDescent="0.25">
      <c r="A24" s="1" t="s">
        <v>57</v>
      </c>
      <c r="B24" s="1" t="s">
        <v>41</v>
      </c>
      <c r="C24" s="1" t="s">
        <v>42</v>
      </c>
      <c r="D24" s="1" t="s">
        <v>26</v>
      </c>
      <c r="E24" s="1" t="s">
        <v>30</v>
      </c>
      <c r="F24" s="1" t="s">
        <v>31</v>
      </c>
      <c r="G24" s="3">
        <v>33.200000000000003</v>
      </c>
      <c r="H24">
        <v>2</v>
      </c>
      <c r="I24" s="3">
        <v>3.32</v>
      </c>
      <c r="J24" s="3">
        <v>69.72</v>
      </c>
      <c r="K24" s="2">
        <v>43539</v>
      </c>
      <c r="L24" s="1" t="s">
        <v>32</v>
      </c>
      <c r="M24">
        <v>66.400000000000006</v>
      </c>
      <c r="N24">
        <v>4.7619047620000003</v>
      </c>
      <c r="O24" s="3">
        <v>3.32</v>
      </c>
      <c r="P24">
        <v>4.4000000000000004</v>
      </c>
    </row>
    <row r="25" spans="1:16" x14ac:dyDescent="0.25">
      <c r="A25" s="1" t="s">
        <v>58</v>
      </c>
      <c r="B25" s="1" t="s">
        <v>17</v>
      </c>
      <c r="C25" s="1" t="s">
        <v>18</v>
      </c>
      <c r="D25" s="1" t="s">
        <v>26</v>
      </c>
      <c r="E25" s="1" t="s">
        <v>30</v>
      </c>
      <c r="F25" s="1" t="s">
        <v>27</v>
      </c>
      <c r="G25" s="3">
        <v>34.56</v>
      </c>
      <c r="H25">
        <v>5</v>
      </c>
      <c r="I25" s="3">
        <v>8.64</v>
      </c>
      <c r="J25" s="3">
        <v>181.44</v>
      </c>
      <c r="K25" s="2">
        <v>43513</v>
      </c>
      <c r="L25" s="1" t="s">
        <v>22</v>
      </c>
      <c r="M25">
        <v>172.8</v>
      </c>
      <c r="N25">
        <v>4.7619047620000003</v>
      </c>
      <c r="O25" s="3">
        <v>8.64</v>
      </c>
      <c r="P25">
        <v>9.9</v>
      </c>
    </row>
    <row r="26" spans="1:16" x14ac:dyDescent="0.25">
      <c r="A26" s="1" t="s">
        <v>59</v>
      </c>
      <c r="B26" s="1" t="s">
        <v>17</v>
      </c>
      <c r="C26" s="1" t="s">
        <v>18</v>
      </c>
      <c r="D26" s="1" t="s">
        <v>19</v>
      </c>
      <c r="E26" s="1" t="s">
        <v>30</v>
      </c>
      <c r="F26" s="1" t="s">
        <v>35</v>
      </c>
      <c r="G26" s="3">
        <v>88.63</v>
      </c>
      <c r="H26">
        <v>3</v>
      </c>
      <c r="I26" s="3">
        <v>13.294499999999999</v>
      </c>
      <c r="J26" s="3">
        <v>279.18450000000001</v>
      </c>
      <c r="K26" s="2">
        <v>43526</v>
      </c>
      <c r="L26" s="1" t="s">
        <v>22</v>
      </c>
      <c r="M26">
        <v>265.89</v>
      </c>
      <c r="N26">
        <v>4.7619047620000003</v>
      </c>
      <c r="O26" s="3">
        <v>13.294499999999999</v>
      </c>
      <c r="P26">
        <v>6</v>
      </c>
    </row>
    <row r="27" spans="1:16" x14ac:dyDescent="0.25">
      <c r="A27" s="1" t="s">
        <v>60</v>
      </c>
      <c r="B27" s="1" t="s">
        <v>17</v>
      </c>
      <c r="C27" s="1" t="s">
        <v>18</v>
      </c>
      <c r="D27" s="1" t="s">
        <v>19</v>
      </c>
      <c r="E27" s="1" t="s">
        <v>20</v>
      </c>
      <c r="F27" s="1" t="s">
        <v>31</v>
      </c>
      <c r="G27" s="3">
        <v>52.59</v>
      </c>
      <c r="H27">
        <v>8</v>
      </c>
      <c r="I27" s="3">
        <v>21.036000000000001</v>
      </c>
      <c r="J27" s="3">
        <v>441.75599999999997</v>
      </c>
      <c r="K27" s="2">
        <v>43546</v>
      </c>
      <c r="L27" s="1" t="s">
        <v>32</v>
      </c>
      <c r="M27">
        <v>420.72</v>
      </c>
      <c r="N27">
        <v>4.7619047620000003</v>
      </c>
      <c r="O27" s="3">
        <v>21.036000000000001</v>
      </c>
      <c r="P27">
        <v>8.5</v>
      </c>
    </row>
    <row r="28" spans="1:16" x14ac:dyDescent="0.25">
      <c r="A28" s="1" t="s">
        <v>61</v>
      </c>
      <c r="B28" s="1" t="s">
        <v>41</v>
      </c>
      <c r="C28" s="1" t="s">
        <v>42</v>
      </c>
      <c r="D28" s="1" t="s">
        <v>26</v>
      </c>
      <c r="E28" s="1" t="s">
        <v>30</v>
      </c>
      <c r="F28" s="1" t="s">
        <v>45</v>
      </c>
      <c r="G28" s="3">
        <v>33.520000000000003</v>
      </c>
      <c r="H28">
        <v>1</v>
      </c>
      <c r="I28" s="3">
        <v>1.6759999999999999</v>
      </c>
      <c r="J28" s="3">
        <v>35.195999999999998</v>
      </c>
      <c r="K28" s="2">
        <v>43504</v>
      </c>
      <c r="L28" s="1" t="s">
        <v>28</v>
      </c>
      <c r="M28">
        <v>33.520000000000003</v>
      </c>
      <c r="N28">
        <v>4.7619047620000003</v>
      </c>
      <c r="O28" s="3">
        <v>1.6759999999999999</v>
      </c>
      <c r="P28">
        <v>6.7</v>
      </c>
    </row>
    <row r="29" spans="1:16" x14ac:dyDescent="0.25">
      <c r="A29" s="1" t="s">
        <v>62</v>
      </c>
      <c r="B29" s="1" t="s">
        <v>17</v>
      </c>
      <c r="C29" s="1" t="s">
        <v>18</v>
      </c>
      <c r="D29" s="1" t="s">
        <v>26</v>
      </c>
      <c r="E29" s="1" t="s">
        <v>20</v>
      </c>
      <c r="F29" s="1" t="s">
        <v>45</v>
      </c>
      <c r="G29" s="3">
        <v>87.67</v>
      </c>
      <c r="H29">
        <v>2</v>
      </c>
      <c r="I29" s="3">
        <v>8.7669999999999995</v>
      </c>
      <c r="J29" s="3">
        <v>184.107</v>
      </c>
      <c r="K29" s="2">
        <v>43534</v>
      </c>
      <c r="L29" s="1" t="s">
        <v>32</v>
      </c>
      <c r="M29">
        <v>175.34</v>
      </c>
      <c r="N29">
        <v>4.7619047620000003</v>
      </c>
      <c r="O29" s="3">
        <v>8.7669999999999995</v>
      </c>
      <c r="P29">
        <v>7.7</v>
      </c>
    </row>
    <row r="30" spans="1:16" x14ac:dyDescent="0.25">
      <c r="A30" s="1" t="s">
        <v>63</v>
      </c>
      <c r="B30" s="1" t="s">
        <v>41</v>
      </c>
      <c r="C30" s="1" t="s">
        <v>42</v>
      </c>
      <c r="D30" s="1" t="s">
        <v>26</v>
      </c>
      <c r="E30" s="1" t="s">
        <v>20</v>
      </c>
      <c r="F30" s="1" t="s">
        <v>43</v>
      </c>
      <c r="G30" s="3">
        <v>88.36</v>
      </c>
      <c r="H30">
        <v>5</v>
      </c>
      <c r="I30" s="3">
        <v>22.09</v>
      </c>
      <c r="J30" s="3">
        <v>463.89</v>
      </c>
      <c r="K30" s="2">
        <v>43490</v>
      </c>
      <c r="L30" s="1" t="s">
        <v>28</v>
      </c>
      <c r="M30">
        <v>441.8</v>
      </c>
      <c r="N30">
        <v>4.7619047620000003</v>
      </c>
      <c r="O30" s="3">
        <v>22.09</v>
      </c>
      <c r="P30">
        <v>9.6</v>
      </c>
    </row>
    <row r="31" spans="1:16" x14ac:dyDescent="0.25">
      <c r="A31" s="1" t="s">
        <v>64</v>
      </c>
      <c r="B31" s="1" t="s">
        <v>17</v>
      </c>
      <c r="C31" s="1" t="s">
        <v>18</v>
      </c>
      <c r="D31" s="1" t="s">
        <v>26</v>
      </c>
      <c r="E31" s="1" t="s">
        <v>30</v>
      </c>
      <c r="F31" s="1" t="s">
        <v>21</v>
      </c>
      <c r="G31" s="3">
        <v>24.89</v>
      </c>
      <c r="H31">
        <v>9</v>
      </c>
      <c r="I31" s="3">
        <v>11.2005</v>
      </c>
      <c r="J31" s="3">
        <v>235.2105</v>
      </c>
      <c r="K31" s="2">
        <v>43539</v>
      </c>
      <c r="L31" s="1" t="s">
        <v>28</v>
      </c>
      <c r="M31">
        <v>224.01</v>
      </c>
      <c r="N31">
        <v>4.7619047620000003</v>
      </c>
      <c r="O31" s="3">
        <v>11.2005</v>
      </c>
      <c r="P31">
        <v>7.4</v>
      </c>
    </row>
    <row r="32" spans="1:16" x14ac:dyDescent="0.25">
      <c r="A32" s="1" t="s">
        <v>65</v>
      </c>
      <c r="B32" s="1" t="s">
        <v>41</v>
      </c>
      <c r="C32" s="1" t="s">
        <v>42</v>
      </c>
      <c r="D32" s="1" t="s">
        <v>26</v>
      </c>
      <c r="E32" s="1" t="s">
        <v>30</v>
      </c>
      <c r="F32" s="1" t="s">
        <v>45</v>
      </c>
      <c r="G32" s="3">
        <v>94.13</v>
      </c>
      <c r="H32">
        <v>5</v>
      </c>
      <c r="I32" s="3">
        <v>23.532499999999999</v>
      </c>
      <c r="J32" s="3">
        <v>494.1825</v>
      </c>
      <c r="K32" s="2">
        <v>43521</v>
      </c>
      <c r="L32" s="1" t="s">
        <v>32</v>
      </c>
      <c r="M32">
        <v>470.65</v>
      </c>
      <c r="N32">
        <v>4.7619047620000003</v>
      </c>
      <c r="O32" s="3">
        <v>23.532499999999999</v>
      </c>
      <c r="P32">
        <v>4.8</v>
      </c>
    </row>
    <row r="33" spans="1:16" x14ac:dyDescent="0.25">
      <c r="A33" s="1" t="s">
        <v>66</v>
      </c>
      <c r="B33" s="1" t="s">
        <v>41</v>
      </c>
      <c r="C33" s="1" t="s">
        <v>42</v>
      </c>
      <c r="D33" s="1" t="s">
        <v>19</v>
      </c>
      <c r="E33" s="1" t="s">
        <v>30</v>
      </c>
      <c r="F33" s="1" t="s">
        <v>35</v>
      </c>
      <c r="G33" s="3">
        <v>78.069999999999993</v>
      </c>
      <c r="H33">
        <v>9</v>
      </c>
      <c r="I33" s="3">
        <v>35.131500000000003</v>
      </c>
      <c r="J33" s="3">
        <v>737.76149999999996</v>
      </c>
      <c r="K33" s="2">
        <v>43493</v>
      </c>
      <c r="L33" s="1" t="s">
        <v>28</v>
      </c>
      <c r="M33">
        <v>702.63</v>
      </c>
      <c r="N33">
        <v>4.7619047620000003</v>
      </c>
      <c r="O33" s="3">
        <v>35.131500000000003</v>
      </c>
      <c r="P33">
        <v>4.5</v>
      </c>
    </row>
    <row r="34" spans="1:16" x14ac:dyDescent="0.25">
      <c r="A34" s="1" t="s">
        <v>67</v>
      </c>
      <c r="B34" s="1" t="s">
        <v>41</v>
      </c>
      <c r="C34" s="1" t="s">
        <v>42</v>
      </c>
      <c r="D34" s="1" t="s">
        <v>26</v>
      </c>
      <c r="E34" s="1" t="s">
        <v>30</v>
      </c>
      <c r="F34" s="1" t="s">
        <v>35</v>
      </c>
      <c r="G34" s="3">
        <v>83.78</v>
      </c>
      <c r="H34">
        <v>8</v>
      </c>
      <c r="I34" s="3">
        <v>33.512</v>
      </c>
      <c r="J34" s="3">
        <v>703.75199999999995</v>
      </c>
      <c r="K34" s="2">
        <v>43475</v>
      </c>
      <c r="L34" s="1" t="s">
        <v>28</v>
      </c>
      <c r="M34">
        <v>670.24</v>
      </c>
      <c r="N34">
        <v>4.7619047620000003</v>
      </c>
      <c r="O34" s="3">
        <v>33.512</v>
      </c>
      <c r="P34">
        <v>5.0999999999999996</v>
      </c>
    </row>
    <row r="35" spans="1:16" x14ac:dyDescent="0.25">
      <c r="A35" s="1" t="s">
        <v>68</v>
      </c>
      <c r="B35" s="1" t="s">
        <v>17</v>
      </c>
      <c r="C35" s="1" t="s">
        <v>18</v>
      </c>
      <c r="D35" s="1" t="s">
        <v>26</v>
      </c>
      <c r="E35" s="1" t="s">
        <v>30</v>
      </c>
      <c r="F35" s="1" t="s">
        <v>21</v>
      </c>
      <c r="G35" s="3">
        <v>96.58</v>
      </c>
      <c r="H35">
        <v>2</v>
      </c>
      <c r="I35" s="3">
        <v>9.6579999999999995</v>
      </c>
      <c r="J35" s="3">
        <v>202.81800000000001</v>
      </c>
      <c r="K35" s="2">
        <v>43539</v>
      </c>
      <c r="L35" s="1" t="s">
        <v>32</v>
      </c>
      <c r="M35">
        <v>193.16</v>
      </c>
      <c r="N35">
        <v>4.7619047620000003</v>
      </c>
      <c r="O35" s="3">
        <v>9.6579999999999995</v>
      </c>
      <c r="P35">
        <v>5.0999999999999996</v>
      </c>
    </row>
    <row r="36" spans="1:16" x14ac:dyDescent="0.25">
      <c r="A36" s="1" t="s">
        <v>69</v>
      </c>
      <c r="B36" s="1" t="s">
        <v>24</v>
      </c>
      <c r="C36" s="1" t="s">
        <v>25</v>
      </c>
      <c r="D36" s="1" t="s">
        <v>19</v>
      </c>
      <c r="E36" s="1" t="s">
        <v>20</v>
      </c>
      <c r="F36" s="1" t="s">
        <v>43</v>
      </c>
      <c r="G36" s="3">
        <v>99.42</v>
      </c>
      <c r="H36">
        <v>4</v>
      </c>
      <c r="I36" s="3">
        <v>19.884</v>
      </c>
      <c r="J36" s="3">
        <v>417.56400000000002</v>
      </c>
      <c r="K36" s="2">
        <v>43502</v>
      </c>
      <c r="L36" s="1" t="s">
        <v>22</v>
      </c>
      <c r="M36">
        <v>397.68</v>
      </c>
      <c r="N36">
        <v>4.7619047620000003</v>
      </c>
      <c r="O36" s="3">
        <v>19.884</v>
      </c>
      <c r="P36">
        <v>7.5</v>
      </c>
    </row>
    <row r="37" spans="1:16" x14ac:dyDescent="0.25">
      <c r="A37" s="1" t="s">
        <v>70</v>
      </c>
      <c r="B37" s="1" t="s">
        <v>24</v>
      </c>
      <c r="C37" s="1" t="s">
        <v>25</v>
      </c>
      <c r="D37" s="1" t="s">
        <v>19</v>
      </c>
      <c r="E37" s="1" t="s">
        <v>20</v>
      </c>
      <c r="F37" s="1" t="s">
        <v>35</v>
      </c>
      <c r="G37" s="3">
        <v>68.12</v>
      </c>
      <c r="H37">
        <v>1</v>
      </c>
      <c r="I37" s="3">
        <v>3.4060000000000001</v>
      </c>
      <c r="J37" s="3">
        <v>71.525999999999996</v>
      </c>
      <c r="K37" s="2">
        <v>43472</v>
      </c>
      <c r="L37" s="1" t="s">
        <v>22</v>
      </c>
      <c r="M37">
        <v>68.12</v>
      </c>
      <c r="N37">
        <v>4.7619047620000003</v>
      </c>
      <c r="O37" s="3">
        <v>3.4060000000000001</v>
      </c>
      <c r="P37">
        <v>6.8</v>
      </c>
    </row>
    <row r="38" spans="1:16" x14ac:dyDescent="0.25">
      <c r="A38" s="1" t="s">
        <v>71</v>
      </c>
      <c r="B38" s="1" t="s">
        <v>17</v>
      </c>
      <c r="C38" s="1" t="s">
        <v>18</v>
      </c>
      <c r="D38" s="1" t="s">
        <v>19</v>
      </c>
      <c r="E38" s="1" t="s">
        <v>30</v>
      </c>
      <c r="F38" s="1" t="s">
        <v>35</v>
      </c>
      <c r="G38" s="3">
        <v>62.62</v>
      </c>
      <c r="H38">
        <v>5</v>
      </c>
      <c r="I38" s="3">
        <v>15.654999999999999</v>
      </c>
      <c r="J38" s="3">
        <v>328.755</v>
      </c>
      <c r="K38" s="2">
        <v>43534</v>
      </c>
      <c r="L38" s="1" t="s">
        <v>22</v>
      </c>
      <c r="M38">
        <v>313.10000000000002</v>
      </c>
      <c r="N38">
        <v>4.7619047620000003</v>
      </c>
      <c r="O38" s="3">
        <v>15.654999999999999</v>
      </c>
      <c r="P38">
        <v>7</v>
      </c>
    </row>
    <row r="39" spans="1:16" x14ac:dyDescent="0.25">
      <c r="A39" s="1" t="s">
        <v>72</v>
      </c>
      <c r="B39" s="1" t="s">
        <v>17</v>
      </c>
      <c r="C39" s="1" t="s">
        <v>18</v>
      </c>
      <c r="D39" s="1" t="s">
        <v>26</v>
      </c>
      <c r="E39" s="1" t="s">
        <v>20</v>
      </c>
      <c r="F39" s="1" t="s">
        <v>27</v>
      </c>
      <c r="G39" s="3">
        <v>60.88</v>
      </c>
      <c r="H39">
        <v>9</v>
      </c>
      <c r="I39" s="3">
        <v>27.396000000000001</v>
      </c>
      <c r="J39" s="3">
        <v>575.31600000000003</v>
      </c>
      <c r="K39" s="2">
        <v>43480</v>
      </c>
      <c r="L39" s="1" t="s">
        <v>22</v>
      </c>
      <c r="M39">
        <v>547.91999999999996</v>
      </c>
      <c r="N39">
        <v>4.7619047620000003</v>
      </c>
      <c r="O39" s="3">
        <v>27.396000000000001</v>
      </c>
      <c r="P39">
        <v>4.7</v>
      </c>
    </row>
    <row r="40" spans="1:16" x14ac:dyDescent="0.25">
      <c r="A40" s="1" t="s">
        <v>73</v>
      </c>
      <c r="B40" s="1" t="s">
        <v>24</v>
      </c>
      <c r="C40" s="1" t="s">
        <v>25</v>
      </c>
      <c r="D40" s="1" t="s">
        <v>26</v>
      </c>
      <c r="E40" s="1" t="s">
        <v>20</v>
      </c>
      <c r="F40" s="1" t="s">
        <v>21</v>
      </c>
      <c r="G40" s="3">
        <v>54.92</v>
      </c>
      <c r="H40">
        <v>8</v>
      </c>
      <c r="I40" s="3">
        <v>21.968</v>
      </c>
      <c r="J40" s="3">
        <v>461.32799999999997</v>
      </c>
      <c r="K40" s="2">
        <v>43547</v>
      </c>
      <c r="L40" s="1" t="s">
        <v>22</v>
      </c>
      <c r="M40">
        <v>439.36</v>
      </c>
      <c r="N40">
        <v>4.7619047620000003</v>
      </c>
      <c r="O40" s="3">
        <v>21.968</v>
      </c>
      <c r="P40">
        <v>7.6</v>
      </c>
    </row>
    <row r="41" spans="1:16" x14ac:dyDescent="0.25">
      <c r="A41" s="1" t="s">
        <v>74</v>
      </c>
      <c r="B41" s="1" t="s">
        <v>41</v>
      </c>
      <c r="C41" s="1" t="s">
        <v>42</v>
      </c>
      <c r="D41" s="1" t="s">
        <v>19</v>
      </c>
      <c r="E41" s="1" t="s">
        <v>30</v>
      </c>
      <c r="F41" s="1" t="s">
        <v>31</v>
      </c>
      <c r="G41" s="3">
        <v>30.12</v>
      </c>
      <c r="H41">
        <v>8</v>
      </c>
      <c r="I41" s="3">
        <v>12.048</v>
      </c>
      <c r="J41" s="3">
        <v>253.00800000000001</v>
      </c>
      <c r="K41" s="2">
        <v>43527</v>
      </c>
      <c r="L41" s="1" t="s">
        <v>28</v>
      </c>
      <c r="M41">
        <v>240.96</v>
      </c>
      <c r="N41">
        <v>4.7619047620000003</v>
      </c>
      <c r="O41" s="3">
        <v>12.048</v>
      </c>
      <c r="P41">
        <v>7.7</v>
      </c>
    </row>
    <row r="42" spans="1:16" x14ac:dyDescent="0.25">
      <c r="A42" s="1" t="s">
        <v>75</v>
      </c>
      <c r="B42" s="1" t="s">
        <v>41</v>
      </c>
      <c r="C42" s="1" t="s">
        <v>42</v>
      </c>
      <c r="D42" s="1" t="s">
        <v>19</v>
      </c>
      <c r="E42" s="1" t="s">
        <v>20</v>
      </c>
      <c r="F42" s="1" t="s">
        <v>31</v>
      </c>
      <c r="G42" s="3">
        <v>86.72</v>
      </c>
      <c r="H42">
        <v>1</v>
      </c>
      <c r="I42" s="3">
        <v>4.3360000000000003</v>
      </c>
      <c r="J42" s="3">
        <v>91.055999999999997</v>
      </c>
      <c r="K42" s="2">
        <v>43482</v>
      </c>
      <c r="L42" s="1" t="s">
        <v>22</v>
      </c>
      <c r="M42">
        <v>86.72</v>
      </c>
      <c r="N42">
        <v>4.7619047620000003</v>
      </c>
      <c r="O42" s="3">
        <v>4.3360000000000003</v>
      </c>
      <c r="P42">
        <v>7.9</v>
      </c>
    </row>
    <row r="43" spans="1:16" x14ac:dyDescent="0.25">
      <c r="A43" s="1" t="s">
        <v>76</v>
      </c>
      <c r="B43" s="1" t="s">
        <v>24</v>
      </c>
      <c r="C43" s="1" t="s">
        <v>25</v>
      </c>
      <c r="D43" s="1" t="s">
        <v>19</v>
      </c>
      <c r="E43" s="1" t="s">
        <v>30</v>
      </c>
      <c r="F43" s="1" t="s">
        <v>31</v>
      </c>
      <c r="G43" s="3">
        <v>56.11</v>
      </c>
      <c r="H43">
        <v>2</v>
      </c>
      <c r="I43" s="3">
        <v>5.6109999999999998</v>
      </c>
      <c r="J43" s="3">
        <v>117.831</v>
      </c>
      <c r="K43" s="2">
        <v>43498</v>
      </c>
      <c r="L43" s="1" t="s">
        <v>28</v>
      </c>
      <c r="M43">
        <v>112.22</v>
      </c>
      <c r="N43">
        <v>4.7619047620000003</v>
      </c>
      <c r="O43" s="3">
        <v>5.6109999999999998</v>
      </c>
      <c r="P43">
        <v>6.3</v>
      </c>
    </row>
    <row r="44" spans="1:16" x14ac:dyDescent="0.25">
      <c r="A44" s="1" t="s">
        <v>77</v>
      </c>
      <c r="B44" s="1" t="s">
        <v>41</v>
      </c>
      <c r="C44" s="1" t="s">
        <v>42</v>
      </c>
      <c r="D44" s="1" t="s">
        <v>19</v>
      </c>
      <c r="E44" s="1" t="s">
        <v>20</v>
      </c>
      <c r="F44" s="1" t="s">
        <v>35</v>
      </c>
      <c r="G44" s="3">
        <v>69.12</v>
      </c>
      <c r="H44">
        <v>6</v>
      </c>
      <c r="I44" s="3">
        <v>20.736000000000001</v>
      </c>
      <c r="J44" s="3">
        <v>435.45600000000002</v>
      </c>
      <c r="K44" s="2">
        <v>43504</v>
      </c>
      <c r="L44" s="1" t="s">
        <v>28</v>
      </c>
      <c r="M44">
        <v>414.72</v>
      </c>
      <c r="N44">
        <v>4.7619047620000003</v>
      </c>
      <c r="O44" s="3">
        <v>20.736000000000001</v>
      </c>
      <c r="P44">
        <v>5.6</v>
      </c>
    </row>
    <row r="45" spans="1:16" x14ac:dyDescent="0.25">
      <c r="A45" s="1" t="s">
        <v>78</v>
      </c>
      <c r="B45" s="1" t="s">
        <v>24</v>
      </c>
      <c r="C45" s="1" t="s">
        <v>25</v>
      </c>
      <c r="D45" s="1" t="s">
        <v>19</v>
      </c>
      <c r="E45" s="1" t="s">
        <v>20</v>
      </c>
      <c r="F45" s="1" t="s">
        <v>43</v>
      </c>
      <c r="G45" s="3">
        <v>98.7</v>
      </c>
      <c r="H45">
        <v>8</v>
      </c>
      <c r="I45" s="3">
        <v>39.479999999999997</v>
      </c>
      <c r="J45" s="3">
        <v>829.08</v>
      </c>
      <c r="K45" s="2">
        <v>43528</v>
      </c>
      <c r="L45" s="1" t="s">
        <v>28</v>
      </c>
      <c r="M45">
        <v>789.6</v>
      </c>
      <c r="N45">
        <v>4.7619047620000003</v>
      </c>
      <c r="O45" s="3">
        <v>39.479999999999997</v>
      </c>
      <c r="P45">
        <v>7.6</v>
      </c>
    </row>
    <row r="46" spans="1:16" x14ac:dyDescent="0.25">
      <c r="A46" s="1" t="s">
        <v>79</v>
      </c>
      <c r="B46" s="1" t="s">
        <v>24</v>
      </c>
      <c r="C46" s="1" t="s">
        <v>25</v>
      </c>
      <c r="D46" s="1" t="s">
        <v>19</v>
      </c>
      <c r="E46" s="1" t="s">
        <v>30</v>
      </c>
      <c r="F46" s="1" t="s">
        <v>21</v>
      </c>
      <c r="G46" s="3">
        <v>15.37</v>
      </c>
      <c r="H46">
        <v>2</v>
      </c>
      <c r="I46" s="3">
        <v>1.5369999999999999</v>
      </c>
      <c r="J46" s="3">
        <v>32.277000000000001</v>
      </c>
      <c r="K46" s="2">
        <v>43540</v>
      </c>
      <c r="L46" s="1" t="s">
        <v>28</v>
      </c>
      <c r="M46">
        <v>30.74</v>
      </c>
      <c r="N46">
        <v>4.7619047620000003</v>
      </c>
      <c r="O46" s="3">
        <v>1.5369999999999999</v>
      </c>
      <c r="P46">
        <v>7.2</v>
      </c>
    </row>
    <row r="47" spans="1:16" x14ac:dyDescent="0.25">
      <c r="A47" s="1" t="s">
        <v>80</v>
      </c>
      <c r="B47" s="1" t="s">
        <v>41</v>
      </c>
      <c r="C47" s="1" t="s">
        <v>42</v>
      </c>
      <c r="D47" s="1" t="s">
        <v>19</v>
      </c>
      <c r="E47" s="1" t="s">
        <v>20</v>
      </c>
      <c r="F47" s="1" t="s">
        <v>27</v>
      </c>
      <c r="G47" s="3">
        <v>93.96</v>
      </c>
      <c r="H47">
        <v>4</v>
      </c>
      <c r="I47" s="3">
        <v>18.792000000000002</v>
      </c>
      <c r="J47" s="3">
        <v>394.63200000000001</v>
      </c>
      <c r="K47" s="2">
        <v>43533</v>
      </c>
      <c r="L47" s="1" t="s">
        <v>28</v>
      </c>
      <c r="M47">
        <v>375.84</v>
      </c>
      <c r="N47">
        <v>4.7619047620000003</v>
      </c>
      <c r="O47" s="3">
        <v>18.792000000000002</v>
      </c>
      <c r="P47">
        <v>9.5</v>
      </c>
    </row>
    <row r="48" spans="1:16" x14ac:dyDescent="0.25">
      <c r="A48" s="1" t="s">
        <v>81</v>
      </c>
      <c r="B48" s="1" t="s">
        <v>41</v>
      </c>
      <c r="C48" s="1" t="s">
        <v>42</v>
      </c>
      <c r="D48" s="1" t="s">
        <v>19</v>
      </c>
      <c r="E48" s="1" t="s">
        <v>30</v>
      </c>
      <c r="F48" s="1" t="s">
        <v>21</v>
      </c>
      <c r="G48" s="3">
        <v>56.69</v>
      </c>
      <c r="H48">
        <v>9</v>
      </c>
      <c r="I48" s="3">
        <v>25.5105</v>
      </c>
      <c r="J48" s="3">
        <v>535.72050000000002</v>
      </c>
      <c r="K48" s="2">
        <v>43523</v>
      </c>
      <c r="L48" s="1" t="s">
        <v>32</v>
      </c>
      <c r="M48">
        <v>510.21</v>
      </c>
      <c r="N48">
        <v>4.7619047620000003</v>
      </c>
      <c r="O48" s="3">
        <v>25.5105</v>
      </c>
      <c r="P48">
        <v>8.4</v>
      </c>
    </row>
    <row r="49" spans="1:16" x14ac:dyDescent="0.25">
      <c r="A49" s="1" t="s">
        <v>82</v>
      </c>
      <c r="B49" s="1" t="s">
        <v>41</v>
      </c>
      <c r="C49" s="1" t="s">
        <v>42</v>
      </c>
      <c r="D49" s="1" t="s">
        <v>19</v>
      </c>
      <c r="E49" s="1" t="s">
        <v>20</v>
      </c>
      <c r="F49" s="1" t="s">
        <v>43</v>
      </c>
      <c r="G49" s="3">
        <v>20.010000000000002</v>
      </c>
      <c r="H49">
        <v>9</v>
      </c>
      <c r="I49" s="3">
        <v>9.0045000000000002</v>
      </c>
      <c r="J49" s="3">
        <v>189.09450000000001</v>
      </c>
      <c r="K49" s="2">
        <v>43502</v>
      </c>
      <c r="L49" s="1" t="s">
        <v>22</v>
      </c>
      <c r="M49">
        <v>180.09</v>
      </c>
      <c r="N49">
        <v>4.7619047620000003</v>
      </c>
      <c r="O49" s="3">
        <v>9.0045000000000002</v>
      </c>
      <c r="P49">
        <v>4.0999999999999996</v>
      </c>
    </row>
    <row r="50" spans="1:16" x14ac:dyDescent="0.25">
      <c r="A50" s="1" t="s">
        <v>83</v>
      </c>
      <c r="B50" s="1" t="s">
        <v>41</v>
      </c>
      <c r="C50" s="1" t="s">
        <v>42</v>
      </c>
      <c r="D50" s="1" t="s">
        <v>19</v>
      </c>
      <c r="E50" s="1" t="s">
        <v>30</v>
      </c>
      <c r="F50" s="1" t="s">
        <v>27</v>
      </c>
      <c r="G50" s="3">
        <v>18.93</v>
      </c>
      <c r="H50">
        <v>6</v>
      </c>
      <c r="I50" s="3">
        <v>5.6790000000000003</v>
      </c>
      <c r="J50" s="3">
        <v>119.259</v>
      </c>
      <c r="K50" s="2">
        <v>43506</v>
      </c>
      <c r="L50" s="1" t="s">
        <v>32</v>
      </c>
      <c r="M50">
        <v>113.58</v>
      </c>
      <c r="N50">
        <v>4.7619047620000003</v>
      </c>
      <c r="O50" s="3">
        <v>5.6790000000000003</v>
      </c>
      <c r="P50">
        <v>8.1</v>
      </c>
    </row>
    <row r="51" spans="1:16" x14ac:dyDescent="0.25">
      <c r="A51" s="1" t="s">
        <v>84</v>
      </c>
      <c r="B51" s="1" t="s">
        <v>24</v>
      </c>
      <c r="C51" s="1" t="s">
        <v>25</v>
      </c>
      <c r="D51" s="1" t="s">
        <v>19</v>
      </c>
      <c r="E51" s="1" t="s">
        <v>20</v>
      </c>
      <c r="F51" s="1" t="s">
        <v>45</v>
      </c>
      <c r="G51" s="3">
        <v>82.63</v>
      </c>
      <c r="H51">
        <v>10</v>
      </c>
      <c r="I51" s="3">
        <v>41.314999999999998</v>
      </c>
      <c r="J51" s="3">
        <v>867.61500000000001</v>
      </c>
      <c r="K51" s="2">
        <v>43543</v>
      </c>
      <c r="L51" s="1" t="s">
        <v>22</v>
      </c>
      <c r="M51">
        <v>826.3</v>
      </c>
      <c r="N51">
        <v>4.7619047620000003</v>
      </c>
      <c r="O51" s="3">
        <v>41.314999999999998</v>
      </c>
      <c r="P51">
        <v>7.9</v>
      </c>
    </row>
    <row r="52" spans="1:16" x14ac:dyDescent="0.25">
      <c r="A52" s="1" t="s">
        <v>85</v>
      </c>
      <c r="B52" s="1" t="s">
        <v>24</v>
      </c>
      <c r="C52" s="1" t="s">
        <v>25</v>
      </c>
      <c r="D52" s="1" t="s">
        <v>19</v>
      </c>
      <c r="E52" s="1" t="s">
        <v>30</v>
      </c>
      <c r="F52" s="1" t="s">
        <v>43</v>
      </c>
      <c r="G52" s="3">
        <v>91.4</v>
      </c>
      <c r="H52">
        <v>7</v>
      </c>
      <c r="I52" s="3">
        <v>31.99</v>
      </c>
      <c r="J52" s="3">
        <v>671.79</v>
      </c>
      <c r="K52" s="2">
        <v>43499</v>
      </c>
      <c r="L52" s="1" t="s">
        <v>28</v>
      </c>
      <c r="M52">
        <v>639.79999999999995</v>
      </c>
      <c r="N52">
        <v>4.7619047620000003</v>
      </c>
      <c r="O52" s="3">
        <v>31.99</v>
      </c>
      <c r="P52">
        <v>9.5</v>
      </c>
    </row>
    <row r="53" spans="1:16" x14ac:dyDescent="0.25">
      <c r="A53" s="1" t="s">
        <v>86</v>
      </c>
      <c r="B53" s="1" t="s">
        <v>17</v>
      </c>
      <c r="C53" s="1" t="s">
        <v>18</v>
      </c>
      <c r="D53" s="1" t="s">
        <v>19</v>
      </c>
      <c r="E53" s="1" t="s">
        <v>20</v>
      </c>
      <c r="F53" s="1" t="s">
        <v>43</v>
      </c>
      <c r="G53" s="3">
        <v>44.59</v>
      </c>
      <c r="H53">
        <v>5</v>
      </c>
      <c r="I53" s="3">
        <v>11.147500000000001</v>
      </c>
      <c r="J53" s="3">
        <v>234.0975</v>
      </c>
      <c r="K53" s="2">
        <v>43506</v>
      </c>
      <c r="L53" s="1" t="s">
        <v>28</v>
      </c>
      <c r="M53">
        <v>222.95</v>
      </c>
      <c r="N53">
        <v>4.7619047620000003</v>
      </c>
      <c r="O53" s="3">
        <v>11.147500000000001</v>
      </c>
      <c r="P53">
        <v>8.5</v>
      </c>
    </row>
    <row r="54" spans="1:16" x14ac:dyDescent="0.25">
      <c r="A54" s="1" t="s">
        <v>87</v>
      </c>
      <c r="B54" s="1" t="s">
        <v>41</v>
      </c>
      <c r="C54" s="1" t="s">
        <v>42</v>
      </c>
      <c r="D54" s="1" t="s">
        <v>19</v>
      </c>
      <c r="E54" s="1" t="s">
        <v>20</v>
      </c>
      <c r="F54" s="1" t="s">
        <v>45</v>
      </c>
      <c r="G54" s="3">
        <v>17.87</v>
      </c>
      <c r="H54">
        <v>4</v>
      </c>
      <c r="I54" s="3">
        <v>3.5739999999999998</v>
      </c>
      <c r="J54" s="3">
        <v>75.054000000000002</v>
      </c>
      <c r="K54" s="2">
        <v>43546</v>
      </c>
      <c r="L54" s="1" t="s">
        <v>22</v>
      </c>
      <c r="M54">
        <v>71.48</v>
      </c>
      <c r="N54">
        <v>4.7619047620000003</v>
      </c>
      <c r="O54" s="3">
        <v>3.5739999999999998</v>
      </c>
      <c r="P54">
        <v>6.5</v>
      </c>
    </row>
    <row r="55" spans="1:16" x14ac:dyDescent="0.25">
      <c r="A55" s="1" t="s">
        <v>88</v>
      </c>
      <c r="B55" s="1" t="s">
        <v>24</v>
      </c>
      <c r="C55" s="1" t="s">
        <v>25</v>
      </c>
      <c r="D55" s="1" t="s">
        <v>19</v>
      </c>
      <c r="E55" s="1" t="s">
        <v>30</v>
      </c>
      <c r="F55" s="1" t="s">
        <v>45</v>
      </c>
      <c r="G55" s="3">
        <v>15.43</v>
      </c>
      <c r="H55">
        <v>1</v>
      </c>
      <c r="I55" s="3">
        <v>0.77149999999999996</v>
      </c>
      <c r="J55" s="3">
        <v>16.201499999999999</v>
      </c>
      <c r="K55" s="2">
        <v>43490</v>
      </c>
      <c r="L55" s="1" t="s">
        <v>32</v>
      </c>
      <c r="M55">
        <v>15.43</v>
      </c>
      <c r="N55">
        <v>4.7619047620000003</v>
      </c>
      <c r="O55" s="3">
        <v>0.77149999999999996</v>
      </c>
      <c r="P55">
        <v>6.1</v>
      </c>
    </row>
    <row r="56" spans="1:16" x14ac:dyDescent="0.25">
      <c r="A56" s="1" t="s">
        <v>89</v>
      </c>
      <c r="B56" s="1" t="s">
        <v>41</v>
      </c>
      <c r="C56" s="1" t="s">
        <v>42</v>
      </c>
      <c r="D56" s="1" t="s">
        <v>26</v>
      </c>
      <c r="E56" s="1" t="s">
        <v>30</v>
      </c>
      <c r="F56" s="1" t="s">
        <v>31</v>
      </c>
      <c r="G56" s="3">
        <v>16.16</v>
      </c>
      <c r="H56">
        <v>2</v>
      </c>
      <c r="I56" s="3">
        <v>1.6160000000000001</v>
      </c>
      <c r="J56" s="3">
        <v>33.936</v>
      </c>
      <c r="K56" s="2">
        <v>43531</v>
      </c>
      <c r="L56" s="1" t="s">
        <v>22</v>
      </c>
      <c r="M56">
        <v>32.32</v>
      </c>
      <c r="N56">
        <v>4.7619047620000003</v>
      </c>
      <c r="O56" s="3">
        <v>1.6160000000000001</v>
      </c>
      <c r="P56">
        <v>6.5</v>
      </c>
    </row>
    <row r="57" spans="1:16" x14ac:dyDescent="0.25">
      <c r="A57" s="1" t="s">
        <v>90</v>
      </c>
      <c r="B57" s="1" t="s">
        <v>24</v>
      </c>
      <c r="C57" s="1" t="s">
        <v>25</v>
      </c>
      <c r="D57" s="1" t="s">
        <v>26</v>
      </c>
      <c r="E57" s="1" t="s">
        <v>20</v>
      </c>
      <c r="F57" s="1" t="s">
        <v>27</v>
      </c>
      <c r="G57" s="3">
        <v>85.98</v>
      </c>
      <c r="H57">
        <v>8</v>
      </c>
      <c r="I57" s="3">
        <v>34.392000000000003</v>
      </c>
      <c r="J57" s="3">
        <v>722.23199999999997</v>
      </c>
      <c r="K57" s="2">
        <v>43524</v>
      </c>
      <c r="L57" s="1" t="s">
        <v>28</v>
      </c>
      <c r="M57">
        <v>687.84</v>
      </c>
      <c r="N57">
        <v>4.7619047620000003</v>
      </c>
      <c r="O57" s="3">
        <v>34.392000000000003</v>
      </c>
      <c r="P57">
        <v>8.1999999999999993</v>
      </c>
    </row>
    <row r="58" spans="1:16" x14ac:dyDescent="0.25">
      <c r="A58" s="1" t="s">
        <v>91</v>
      </c>
      <c r="B58" s="1" t="s">
        <v>17</v>
      </c>
      <c r="C58" s="1" t="s">
        <v>18</v>
      </c>
      <c r="D58" s="1" t="s">
        <v>19</v>
      </c>
      <c r="E58" s="1" t="s">
        <v>30</v>
      </c>
      <c r="F58" s="1" t="s">
        <v>31</v>
      </c>
      <c r="G58" s="3">
        <v>44.34</v>
      </c>
      <c r="H58">
        <v>2</v>
      </c>
      <c r="I58" s="3">
        <v>4.4340000000000002</v>
      </c>
      <c r="J58" s="3">
        <v>93.114000000000004</v>
      </c>
      <c r="K58" s="2">
        <v>43551</v>
      </c>
      <c r="L58" s="1" t="s">
        <v>28</v>
      </c>
      <c r="M58">
        <v>88.68</v>
      </c>
      <c r="N58">
        <v>4.7619047620000003</v>
      </c>
      <c r="O58" s="3">
        <v>4.4340000000000002</v>
      </c>
      <c r="P58">
        <v>5.8</v>
      </c>
    </row>
    <row r="59" spans="1:16" x14ac:dyDescent="0.25">
      <c r="A59" s="1" t="s">
        <v>92</v>
      </c>
      <c r="B59" s="1" t="s">
        <v>17</v>
      </c>
      <c r="C59" s="1" t="s">
        <v>18</v>
      </c>
      <c r="D59" s="1" t="s">
        <v>26</v>
      </c>
      <c r="E59" s="1" t="s">
        <v>30</v>
      </c>
      <c r="F59" s="1" t="s">
        <v>21</v>
      </c>
      <c r="G59" s="3">
        <v>89.6</v>
      </c>
      <c r="H59">
        <v>8</v>
      </c>
      <c r="I59" s="3">
        <v>35.840000000000003</v>
      </c>
      <c r="J59" s="3">
        <v>752.64</v>
      </c>
      <c r="K59" s="2">
        <v>43503</v>
      </c>
      <c r="L59" s="1" t="s">
        <v>22</v>
      </c>
      <c r="M59">
        <v>716.8</v>
      </c>
      <c r="N59">
        <v>4.7619047620000003</v>
      </c>
      <c r="O59" s="3">
        <v>35.840000000000003</v>
      </c>
      <c r="P59">
        <v>6.6</v>
      </c>
    </row>
    <row r="60" spans="1:16" x14ac:dyDescent="0.25">
      <c r="A60" s="1" t="s">
        <v>93</v>
      </c>
      <c r="B60" s="1" t="s">
        <v>17</v>
      </c>
      <c r="C60" s="1" t="s">
        <v>18</v>
      </c>
      <c r="D60" s="1" t="s">
        <v>19</v>
      </c>
      <c r="E60" s="1" t="s">
        <v>20</v>
      </c>
      <c r="F60" s="1" t="s">
        <v>31</v>
      </c>
      <c r="G60" s="3">
        <v>72.349999999999994</v>
      </c>
      <c r="H60">
        <v>10</v>
      </c>
      <c r="I60" s="3">
        <v>36.174999999999997</v>
      </c>
      <c r="J60" s="3">
        <v>759.67499999999995</v>
      </c>
      <c r="K60" s="2">
        <v>43485</v>
      </c>
      <c r="L60" s="1" t="s">
        <v>28</v>
      </c>
      <c r="M60">
        <v>723.5</v>
      </c>
      <c r="N60">
        <v>4.7619047620000003</v>
      </c>
      <c r="O60" s="3">
        <v>36.174999999999997</v>
      </c>
      <c r="P60">
        <v>5.4</v>
      </c>
    </row>
    <row r="61" spans="1:16" x14ac:dyDescent="0.25">
      <c r="A61" s="1" t="s">
        <v>94</v>
      </c>
      <c r="B61" s="1" t="s">
        <v>24</v>
      </c>
      <c r="C61" s="1" t="s">
        <v>25</v>
      </c>
      <c r="D61" s="1" t="s">
        <v>26</v>
      </c>
      <c r="E61" s="1" t="s">
        <v>30</v>
      </c>
      <c r="F61" s="1" t="s">
        <v>27</v>
      </c>
      <c r="G61" s="3">
        <v>30.61</v>
      </c>
      <c r="H61">
        <v>6</v>
      </c>
      <c r="I61" s="3">
        <v>9.1829999999999998</v>
      </c>
      <c r="J61" s="3">
        <v>192.84299999999999</v>
      </c>
      <c r="K61" s="2">
        <v>43536</v>
      </c>
      <c r="L61" s="1" t="s">
        <v>28</v>
      </c>
      <c r="M61">
        <v>183.66</v>
      </c>
      <c r="N61">
        <v>4.7619047620000003</v>
      </c>
      <c r="O61" s="3">
        <v>9.1829999999999998</v>
      </c>
      <c r="P61">
        <v>9.3000000000000007</v>
      </c>
    </row>
    <row r="62" spans="1:16" x14ac:dyDescent="0.25">
      <c r="A62" s="1" t="s">
        <v>95</v>
      </c>
      <c r="B62" s="1" t="s">
        <v>24</v>
      </c>
      <c r="C62" s="1" t="s">
        <v>25</v>
      </c>
      <c r="D62" s="1" t="s">
        <v>19</v>
      </c>
      <c r="E62" s="1" t="s">
        <v>20</v>
      </c>
      <c r="F62" s="1" t="s">
        <v>35</v>
      </c>
      <c r="G62" s="3">
        <v>24.74</v>
      </c>
      <c r="H62">
        <v>3</v>
      </c>
      <c r="I62" s="3">
        <v>3.7109999999999999</v>
      </c>
      <c r="J62" s="3">
        <v>77.930999999999997</v>
      </c>
      <c r="K62" s="2">
        <v>43511</v>
      </c>
      <c r="L62" s="1" t="s">
        <v>32</v>
      </c>
      <c r="M62">
        <v>74.22</v>
      </c>
      <c r="N62">
        <v>4.7619047620000003</v>
      </c>
      <c r="O62" s="3">
        <v>3.7109999999999999</v>
      </c>
      <c r="P62">
        <v>10</v>
      </c>
    </row>
    <row r="63" spans="1:16" x14ac:dyDescent="0.25">
      <c r="A63" s="1" t="s">
        <v>96</v>
      </c>
      <c r="B63" s="1" t="s">
        <v>24</v>
      </c>
      <c r="C63" s="1" t="s">
        <v>25</v>
      </c>
      <c r="D63" s="1" t="s">
        <v>26</v>
      </c>
      <c r="E63" s="1" t="s">
        <v>30</v>
      </c>
      <c r="F63" s="1" t="s">
        <v>31</v>
      </c>
      <c r="G63" s="3">
        <v>55.73</v>
      </c>
      <c r="H63">
        <v>6</v>
      </c>
      <c r="I63" s="3">
        <v>16.719000000000001</v>
      </c>
      <c r="J63" s="3">
        <v>351.09899999999999</v>
      </c>
      <c r="K63" s="2">
        <v>43520</v>
      </c>
      <c r="L63" s="1" t="s">
        <v>22</v>
      </c>
      <c r="M63">
        <v>334.38</v>
      </c>
      <c r="N63">
        <v>4.7619047620000003</v>
      </c>
      <c r="O63" s="3">
        <v>16.719000000000001</v>
      </c>
      <c r="P63">
        <v>7</v>
      </c>
    </row>
    <row r="64" spans="1:16" x14ac:dyDescent="0.25">
      <c r="A64" s="1" t="s">
        <v>97</v>
      </c>
      <c r="B64" s="1" t="s">
        <v>41</v>
      </c>
      <c r="C64" s="1" t="s">
        <v>42</v>
      </c>
      <c r="D64" s="1" t="s">
        <v>19</v>
      </c>
      <c r="E64" s="1" t="s">
        <v>20</v>
      </c>
      <c r="F64" s="1" t="s">
        <v>35</v>
      </c>
      <c r="G64" s="3">
        <v>55.07</v>
      </c>
      <c r="H64">
        <v>9</v>
      </c>
      <c r="I64" s="3">
        <v>24.781500000000001</v>
      </c>
      <c r="J64" s="3">
        <v>520.41150000000005</v>
      </c>
      <c r="K64" s="2">
        <v>43499</v>
      </c>
      <c r="L64" s="1" t="s">
        <v>22</v>
      </c>
      <c r="M64">
        <v>495.63</v>
      </c>
      <c r="N64">
        <v>4.7619047620000003</v>
      </c>
      <c r="O64" s="3">
        <v>24.781500000000001</v>
      </c>
      <c r="P64">
        <v>10</v>
      </c>
    </row>
    <row r="65" spans="1:16" x14ac:dyDescent="0.25">
      <c r="A65" s="1" t="s">
        <v>98</v>
      </c>
      <c r="B65" s="1" t="s">
        <v>17</v>
      </c>
      <c r="C65" s="1" t="s">
        <v>18</v>
      </c>
      <c r="D65" s="1" t="s">
        <v>19</v>
      </c>
      <c r="E65" s="1" t="s">
        <v>30</v>
      </c>
      <c r="F65" s="1" t="s">
        <v>35</v>
      </c>
      <c r="G65" s="3">
        <v>15.81</v>
      </c>
      <c r="H65">
        <v>10</v>
      </c>
      <c r="I65" s="3">
        <v>7.9050000000000002</v>
      </c>
      <c r="J65" s="3">
        <v>166.005</v>
      </c>
      <c r="K65" s="2">
        <v>43530</v>
      </c>
      <c r="L65" s="1" t="s">
        <v>32</v>
      </c>
      <c r="M65">
        <v>158.1</v>
      </c>
      <c r="N65">
        <v>4.7619047620000003</v>
      </c>
      <c r="O65" s="3">
        <v>7.9050000000000002</v>
      </c>
      <c r="P65">
        <v>8.6</v>
      </c>
    </row>
    <row r="66" spans="1:16" x14ac:dyDescent="0.25">
      <c r="A66" s="1" t="s">
        <v>99</v>
      </c>
      <c r="B66" s="1" t="s">
        <v>41</v>
      </c>
      <c r="C66" s="1" t="s">
        <v>42</v>
      </c>
      <c r="D66" s="1" t="s">
        <v>19</v>
      </c>
      <c r="E66" s="1" t="s">
        <v>30</v>
      </c>
      <c r="F66" s="1" t="s">
        <v>21</v>
      </c>
      <c r="G66" s="3">
        <v>75.739999999999995</v>
      </c>
      <c r="H66">
        <v>4</v>
      </c>
      <c r="I66" s="3">
        <v>15.148</v>
      </c>
      <c r="J66" s="3">
        <v>318.108</v>
      </c>
      <c r="K66" s="2">
        <v>43510</v>
      </c>
      <c r="L66" s="1" t="s">
        <v>28</v>
      </c>
      <c r="M66">
        <v>302.95999999999998</v>
      </c>
      <c r="N66">
        <v>4.7619047620000003</v>
      </c>
      <c r="O66" s="3">
        <v>15.148</v>
      </c>
      <c r="P66">
        <v>7.6</v>
      </c>
    </row>
    <row r="67" spans="1:16" x14ac:dyDescent="0.25">
      <c r="A67" s="1" t="s">
        <v>100</v>
      </c>
      <c r="B67" s="1" t="s">
        <v>17</v>
      </c>
      <c r="C67" s="1" t="s">
        <v>18</v>
      </c>
      <c r="D67" s="1" t="s">
        <v>19</v>
      </c>
      <c r="E67" s="1" t="s">
        <v>30</v>
      </c>
      <c r="F67" s="1" t="s">
        <v>21</v>
      </c>
      <c r="G67" s="3">
        <v>15.87</v>
      </c>
      <c r="H67">
        <v>10</v>
      </c>
      <c r="I67" s="3">
        <v>7.9349999999999996</v>
      </c>
      <c r="J67" s="3">
        <v>166.63499999999999</v>
      </c>
      <c r="K67" s="2">
        <v>43537</v>
      </c>
      <c r="L67" s="1" t="s">
        <v>28</v>
      </c>
      <c r="M67">
        <v>158.69999999999999</v>
      </c>
      <c r="N67">
        <v>4.7619047620000003</v>
      </c>
      <c r="O67" s="3">
        <v>7.9349999999999996</v>
      </c>
      <c r="P67">
        <v>5.8</v>
      </c>
    </row>
    <row r="68" spans="1:16" x14ac:dyDescent="0.25">
      <c r="A68" s="1" t="s">
        <v>101</v>
      </c>
      <c r="B68" s="1" t="s">
        <v>24</v>
      </c>
      <c r="C68" s="1" t="s">
        <v>25</v>
      </c>
      <c r="D68" s="1" t="s">
        <v>26</v>
      </c>
      <c r="E68" s="1" t="s">
        <v>20</v>
      </c>
      <c r="F68" s="1" t="s">
        <v>21</v>
      </c>
      <c r="G68" s="3">
        <v>33.47</v>
      </c>
      <c r="H68">
        <v>2</v>
      </c>
      <c r="I68" s="3">
        <v>3.347</v>
      </c>
      <c r="J68" s="3">
        <v>70.287000000000006</v>
      </c>
      <c r="K68" s="2">
        <v>43506</v>
      </c>
      <c r="L68" s="1" t="s">
        <v>22</v>
      </c>
      <c r="M68">
        <v>66.94</v>
      </c>
      <c r="N68">
        <v>4.7619047620000003</v>
      </c>
      <c r="O68" s="3">
        <v>3.347</v>
      </c>
      <c r="P68">
        <v>6.7</v>
      </c>
    </row>
    <row r="69" spans="1:16" x14ac:dyDescent="0.25">
      <c r="A69" s="1" t="s">
        <v>102</v>
      </c>
      <c r="B69" s="1" t="s">
        <v>41</v>
      </c>
      <c r="C69" s="1" t="s">
        <v>42</v>
      </c>
      <c r="D69" s="1" t="s">
        <v>19</v>
      </c>
      <c r="E69" s="1" t="s">
        <v>20</v>
      </c>
      <c r="F69" s="1" t="s">
        <v>45</v>
      </c>
      <c r="G69" s="3">
        <v>97.61</v>
      </c>
      <c r="H69">
        <v>6</v>
      </c>
      <c r="I69" s="3">
        <v>29.283000000000001</v>
      </c>
      <c r="J69" s="3">
        <v>614.94299999999998</v>
      </c>
      <c r="K69" s="2">
        <v>43472</v>
      </c>
      <c r="L69" s="1" t="s">
        <v>22</v>
      </c>
      <c r="M69">
        <v>585.66</v>
      </c>
      <c r="N69">
        <v>4.7619047620000003</v>
      </c>
      <c r="O69" s="3">
        <v>29.283000000000001</v>
      </c>
      <c r="P69">
        <v>9.9</v>
      </c>
    </row>
    <row r="70" spans="1:16" x14ac:dyDescent="0.25">
      <c r="A70" s="1" t="s">
        <v>103</v>
      </c>
      <c r="B70" s="1" t="s">
        <v>17</v>
      </c>
      <c r="C70" s="1" t="s">
        <v>18</v>
      </c>
      <c r="D70" s="1" t="s">
        <v>26</v>
      </c>
      <c r="E70" s="1" t="s">
        <v>30</v>
      </c>
      <c r="F70" s="1" t="s">
        <v>35</v>
      </c>
      <c r="G70" s="3">
        <v>78.77</v>
      </c>
      <c r="H70">
        <v>10</v>
      </c>
      <c r="I70" s="3">
        <v>39.384999999999998</v>
      </c>
      <c r="J70" s="3">
        <v>827.08500000000004</v>
      </c>
      <c r="K70" s="2">
        <v>43489</v>
      </c>
      <c r="L70" s="1" t="s">
        <v>28</v>
      </c>
      <c r="M70">
        <v>787.7</v>
      </c>
      <c r="N70">
        <v>4.7619047620000003</v>
      </c>
      <c r="O70" s="3">
        <v>39.384999999999998</v>
      </c>
      <c r="P70">
        <v>6.4</v>
      </c>
    </row>
    <row r="71" spans="1:16" x14ac:dyDescent="0.25">
      <c r="A71" s="1" t="s">
        <v>104</v>
      </c>
      <c r="B71" s="1" t="s">
        <v>17</v>
      </c>
      <c r="C71" s="1" t="s">
        <v>18</v>
      </c>
      <c r="D71" s="1" t="s">
        <v>19</v>
      </c>
      <c r="E71" s="1" t="s">
        <v>20</v>
      </c>
      <c r="F71" s="1" t="s">
        <v>21</v>
      </c>
      <c r="G71" s="3">
        <v>18.329999999999998</v>
      </c>
      <c r="H71">
        <v>1</v>
      </c>
      <c r="I71" s="3">
        <v>0.91649999999999998</v>
      </c>
      <c r="J71" s="3">
        <v>19.246500000000001</v>
      </c>
      <c r="K71" s="2">
        <v>43498</v>
      </c>
      <c r="L71" s="1" t="s">
        <v>28</v>
      </c>
      <c r="M71">
        <v>18.329999999999998</v>
      </c>
      <c r="N71">
        <v>4.7619047620000003</v>
      </c>
      <c r="O71" s="3">
        <v>0.91649999999999998</v>
      </c>
      <c r="P71">
        <v>4.3</v>
      </c>
    </row>
    <row r="72" spans="1:16" x14ac:dyDescent="0.25">
      <c r="A72" s="1" t="s">
        <v>105</v>
      </c>
      <c r="B72" s="1" t="s">
        <v>24</v>
      </c>
      <c r="C72" s="1" t="s">
        <v>25</v>
      </c>
      <c r="D72" s="1" t="s">
        <v>26</v>
      </c>
      <c r="E72" s="1" t="s">
        <v>30</v>
      </c>
      <c r="F72" s="1" t="s">
        <v>43</v>
      </c>
      <c r="G72" s="3">
        <v>89.48</v>
      </c>
      <c r="H72">
        <v>10</v>
      </c>
      <c r="I72" s="3">
        <v>44.74</v>
      </c>
      <c r="J72" s="3">
        <v>939.54</v>
      </c>
      <c r="K72" s="2">
        <v>43471</v>
      </c>
      <c r="L72" s="1" t="s">
        <v>32</v>
      </c>
      <c r="M72">
        <v>894.8</v>
      </c>
      <c r="N72">
        <v>4.7619047620000003</v>
      </c>
      <c r="O72" s="3">
        <v>44.74</v>
      </c>
      <c r="P72">
        <v>9.6</v>
      </c>
    </row>
    <row r="73" spans="1:16" x14ac:dyDescent="0.25">
      <c r="A73" s="1" t="s">
        <v>106</v>
      </c>
      <c r="B73" s="1" t="s">
        <v>24</v>
      </c>
      <c r="C73" s="1" t="s">
        <v>25</v>
      </c>
      <c r="D73" s="1" t="s">
        <v>26</v>
      </c>
      <c r="E73" s="1" t="s">
        <v>30</v>
      </c>
      <c r="F73" s="1" t="s">
        <v>45</v>
      </c>
      <c r="G73" s="3">
        <v>62.12</v>
      </c>
      <c r="H73">
        <v>10</v>
      </c>
      <c r="I73" s="3">
        <v>31.06</v>
      </c>
      <c r="J73" s="3">
        <v>652.26</v>
      </c>
      <c r="K73" s="2">
        <v>43507</v>
      </c>
      <c r="L73" s="1" t="s">
        <v>28</v>
      </c>
      <c r="M73">
        <v>621.20000000000005</v>
      </c>
      <c r="N73">
        <v>4.7619047620000003</v>
      </c>
      <c r="O73" s="3">
        <v>31.06</v>
      </c>
      <c r="P73">
        <v>5.9</v>
      </c>
    </row>
    <row r="74" spans="1:16" x14ac:dyDescent="0.25">
      <c r="A74" s="1" t="s">
        <v>107</v>
      </c>
      <c r="B74" s="1" t="s">
        <v>41</v>
      </c>
      <c r="C74" s="1" t="s">
        <v>42</v>
      </c>
      <c r="D74" s="1" t="s">
        <v>19</v>
      </c>
      <c r="E74" s="1" t="s">
        <v>20</v>
      </c>
      <c r="F74" s="1" t="s">
        <v>43</v>
      </c>
      <c r="G74" s="3">
        <v>48.52</v>
      </c>
      <c r="H74">
        <v>3</v>
      </c>
      <c r="I74" s="3">
        <v>7.2779999999999996</v>
      </c>
      <c r="J74" s="3">
        <v>152.83799999999999</v>
      </c>
      <c r="K74" s="2">
        <v>43529</v>
      </c>
      <c r="L74" s="1" t="s">
        <v>22</v>
      </c>
      <c r="M74">
        <v>145.56</v>
      </c>
      <c r="N74">
        <v>4.7619047620000003</v>
      </c>
      <c r="O74" s="3">
        <v>7.2779999999999996</v>
      </c>
      <c r="P74">
        <v>4</v>
      </c>
    </row>
    <row r="75" spans="1:16" x14ac:dyDescent="0.25">
      <c r="A75" s="1" t="s">
        <v>108</v>
      </c>
      <c r="B75" s="1" t="s">
        <v>24</v>
      </c>
      <c r="C75" s="1" t="s">
        <v>25</v>
      </c>
      <c r="D75" s="1" t="s">
        <v>26</v>
      </c>
      <c r="E75" s="1" t="s">
        <v>20</v>
      </c>
      <c r="F75" s="1" t="s">
        <v>27</v>
      </c>
      <c r="G75" s="3">
        <v>75.91</v>
      </c>
      <c r="H75">
        <v>6</v>
      </c>
      <c r="I75" s="3">
        <v>22.773</v>
      </c>
      <c r="J75" s="3">
        <v>478.233</v>
      </c>
      <c r="K75" s="2">
        <v>43533</v>
      </c>
      <c r="L75" s="1" t="s">
        <v>28</v>
      </c>
      <c r="M75">
        <v>455.46</v>
      </c>
      <c r="N75">
        <v>4.7619047620000003</v>
      </c>
      <c r="O75" s="3">
        <v>22.773</v>
      </c>
      <c r="P75">
        <v>8.6999999999999993</v>
      </c>
    </row>
    <row r="76" spans="1:16" x14ac:dyDescent="0.25">
      <c r="A76" s="1" t="s">
        <v>109</v>
      </c>
      <c r="B76" s="1" t="s">
        <v>17</v>
      </c>
      <c r="C76" s="1" t="s">
        <v>18</v>
      </c>
      <c r="D76" s="1" t="s">
        <v>26</v>
      </c>
      <c r="E76" s="1" t="s">
        <v>30</v>
      </c>
      <c r="F76" s="1" t="s">
        <v>31</v>
      </c>
      <c r="G76" s="3">
        <v>74.67</v>
      </c>
      <c r="H76">
        <v>9</v>
      </c>
      <c r="I76" s="3">
        <v>33.601500000000001</v>
      </c>
      <c r="J76" s="3">
        <v>705.63149999999996</v>
      </c>
      <c r="K76" s="2">
        <v>43487</v>
      </c>
      <c r="L76" s="1" t="s">
        <v>22</v>
      </c>
      <c r="M76">
        <v>672.03</v>
      </c>
      <c r="N76">
        <v>4.7619047620000003</v>
      </c>
      <c r="O76" s="3">
        <v>33.601500000000001</v>
      </c>
      <c r="P76">
        <v>9.4</v>
      </c>
    </row>
    <row r="77" spans="1:16" x14ac:dyDescent="0.25">
      <c r="A77" s="1" t="s">
        <v>110</v>
      </c>
      <c r="B77" s="1" t="s">
        <v>24</v>
      </c>
      <c r="C77" s="1" t="s">
        <v>25</v>
      </c>
      <c r="D77" s="1" t="s">
        <v>26</v>
      </c>
      <c r="E77" s="1" t="s">
        <v>20</v>
      </c>
      <c r="F77" s="1" t="s">
        <v>27</v>
      </c>
      <c r="G77" s="3">
        <v>41.65</v>
      </c>
      <c r="H77">
        <v>10</v>
      </c>
      <c r="I77" s="3">
        <v>20.824999999999999</v>
      </c>
      <c r="J77" s="3">
        <v>437.32499999999999</v>
      </c>
      <c r="K77" s="2">
        <v>43478</v>
      </c>
      <c r="L77" s="1" t="s">
        <v>32</v>
      </c>
      <c r="M77">
        <v>416.5</v>
      </c>
      <c r="N77">
        <v>4.7619047620000003</v>
      </c>
      <c r="O77" s="3">
        <v>20.824999999999999</v>
      </c>
      <c r="P77">
        <v>5.4</v>
      </c>
    </row>
    <row r="78" spans="1:16" x14ac:dyDescent="0.25">
      <c r="A78" s="1" t="s">
        <v>111</v>
      </c>
      <c r="B78" s="1" t="s">
        <v>24</v>
      </c>
      <c r="C78" s="1" t="s">
        <v>25</v>
      </c>
      <c r="D78" s="1" t="s">
        <v>19</v>
      </c>
      <c r="E78" s="1" t="s">
        <v>30</v>
      </c>
      <c r="F78" s="1" t="s">
        <v>45</v>
      </c>
      <c r="G78" s="3">
        <v>49.04</v>
      </c>
      <c r="H78">
        <v>9</v>
      </c>
      <c r="I78" s="3">
        <v>22.068000000000001</v>
      </c>
      <c r="J78" s="3">
        <v>463.428</v>
      </c>
      <c r="K78" s="2">
        <v>43474</v>
      </c>
      <c r="L78" s="1" t="s">
        <v>32</v>
      </c>
      <c r="M78">
        <v>441.36</v>
      </c>
      <c r="N78">
        <v>4.7619047620000003</v>
      </c>
      <c r="O78" s="3">
        <v>22.068000000000001</v>
      </c>
      <c r="P78">
        <v>8.6</v>
      </c>
    </row>
    <row r="79" spans="1:16" x14ac:dyDescent="0.25">
      <c r="A79" s="1" t="s">
        <v>112</v>
      </c>
      <c r="B79" s="1" t="s">
        <v>17</v>
      </c>
      <c r="C79" s="1" t="s">
        <v>18</v>
      </c>
      <c r="D79" s="1" t="s">
        <v>19</v>
      </c>
      <c r="E79" s="1" t="s">
        <v>20</v>
      </c>
      <c r="F79" s="1" t="s">
        <v>45</v>
      </c>
      <c r="G79" s="3">
        <v>20.010000000000002</v>
      </c>
      <c r="H79">
        <v>9</v>
      </c>
      <c r="I79" s="3">
        <v>9.0045000000000002</v>
      </c>
      <c r="J79" s="3">
        <v>189.09450000000001</v>
      </c>
      <c r="K79" s="2">
        <v>43477</v>
      </c>
      <c r="L79" s="1" t="s">
        <v>32</v>
      </c>
      <c r="M79">
        <v>180.09</v>
      </c>
      <c r="N79">
        <v>4.7619047620000003</v>
      </c>
      <c r="O79" s="3">
        <v>9.0045000000000002</v>
      </c>
      <c r="P79">
        <v>5.7</v>
      </c>
    </row>
    <row r="80" spans="1:16" x14ac:dyDescent="0.25">
      <c r="A80" s="1" t="s">
        <v>113</v>
      </c>
      <c r="B80" s="1" t="s">
        <v>24</v>
      </c>
      <c r="C80" s="1" t="s">
        <v>25</v>
      </c>
      <c r="D80" s="1" t="s">
        <v>19</v>
      </c>
      <c r="E80" s="1" t="s">
        <v>20</v>
      </c>
      <c r="F80" s="1" t="s">
        <v>43</v>
      </c>
      <c r="G80" s="3">
        <v>78.31</v>
      </c>
      <c r="H80">
        <v>10</v>
      </c>
      <c r="I80" s="3">
        <v>39.155000000000001</v>
      </c>
      <c r="J80" s="3">
        <v>822.255</v>
      </c>
      <c r="K80" s="2">
        <v>43529</v>
      </c>
      <c r="L80" s="1" t="s">
        <v>22</v>
      </c>
      <c r="M80">
        <v>783.1</v>
      </c>
      <c r="N80">
        <v>4.7619047620000003</v>
      </c>
      <c r="O80" s="3">
        <v>39.155000000000001</v>
      </c>
      <c r="P80">
        <v>6.6</v>
      </c>
    </row>
    <row r="81" spans="1:16" x14ac:dyDescent="0.25">
      <c r="A81" s="1" t="s">
        <v>114</v>
      </c>
      <c r="B81" s="1" t="s">
        <v>24</v>
      </c>
      <c r="C81" s="1" t="s">
        <v>25</v>
      </c>
      <c r="D81" s="1" t="s">
        <v>26</v>
      </c>
      <c r="E81" s="1" t="s">
        <v>20</v>
      </c>
      <c r="F81" s="1" t="s">
        <v>21</v>
      </c>
      <c r="G81" s="3">
        <v>20.38</v>
      </c>
      <c r="H81">
        <v>5</v>
      </c>
      <c r="I81" s="3">
        <v>5.0949999999999998</v>
      </c>
      <c r="J81" s="3">
        <v>106.995</v>
      </c>
      <c r="K81" s="2">
        <v>43487</v>
      </c>
      <c r="L81" s="1" t="s">
        <v>28</v>
      </c>
      <c r="M81">
        <v>101.9</v>
      </c>
      <c r="N81">
        <v>4.7619047620000003</v>
      </c>
      <c r="O81" s="3">
        <v>5.0949999999999998</v>
      </c>
      <c r="P81">
        <v>6</v>
      </c>
    </row>
    <row r="82" spans="1:16" x14ac:dyDescent="0.25">
      <c r="A82" s="1" t="s">
        <v>115</v>
      </c>
      <c r="B82" s="1" t="s">
        <v>24</v>
      </c>
      <c r="C82" s="1" t="s">
        <v>25</v>
      </c>
      <c r="D82" s="1" t="s">
        <v>26</v>
      </c>
      <c r="E82" s="1" t="s">
        <v>20</v>
      </c>
      <c r="F82" s="1" t="s">
        <v>21</v>
      </c>
      <c r="G82" s="3">
        <v>99.19</v>
      </c>
      <c r="H82">
        <v>6</v>
      </c>
      <c r="I82" s="3">
        <v>29.757000000000001</v>
      </c>
      <c r="J82" s="3">
        <v>624.89700000000005</v>
      </c>
      <c r="K82" s="2">
        <v>43486</v>
      </c>
      <c r="L82" s="1" t="s">
        <v>32</v>
      </c>
      <c r="M82">
        <v>595.14</v>
      </c>
      <c r="N82">
        <v>4.7619047620000003</v>
      </c>
      <c r="O82" s="3">
        <v>29.757000000000001</v>
      </c>
      <c r="P82">
        <v>5.5</v>
      </c>
    </row>
    <row r="83" spans="1:16" x14ac:dyDescent="0.25">
      <c r="A83" s="1" t="s">
        <v>116</v>
      </c>
      <c r="B83" s="1" t="s">
        <v>41</v>
      </c>
      <c r="C83" s="1" t="s">
        <v>42</v>
      </c>
      <c r="D83" s="1" t="s">
        <v>26</v>
      </c>
      <c r="E83" s="1" t="s">
        <v>20</v>
      </c>
      <c r="F83" s="1" t="s">
        <v>43</v>
      </c>
      <c r="G83" s="3">
        <v>96.68</v>
      </c>
      <c r="H83">
        <v>3</v>
      </c>
      <c r="I83" s="3">
        <v>14.502000000000001</v>
      </c>
      <c r="J83" s="3">
        <v>304.54199999999997</v>
      </c>
      <c r="K83" s="2">
        <v>43491</v>
      </c>
      <c r="L83" s="1" t="s">
        <v>22</v>
      </c>
      <c r="M83">
        <v>290.04000000000002</v>
      </c>
      <c r="N83">
        <v>4.7619047620000003</v>
      </c>
      <c r="O83" s="3">
        <v>14.502000000000001</v>
      </c>
      <c r="P83">
        <v>6.4</v>
      </c>
    </row>
    <row r="84" spans="1:16" x14ac:dyDescent="0.25">
      <c r="A84" s="1" t="s">
        <v>117</v>
      </c>
      <c r="B84" s="1" t="s">
        <v>24</v>
      </c>
      <c r="C84" s="1" t="s">
        <v>25</v>
      </c>
      <c r="D84" s="1" t="s">
        <v>26</v>
      </c>
      <c r="E84" s="1" t="s">
        <v>30</v>
      </c>
      <c r="F84" s="1" t="s">
        <v>43</v>
      </c>
      <c r="G84" s="3">
        <v>19.25</v>
      </c>
      <c r="H84">
        <v>8</v>
      </c>
      <c r="I84" s="3">
        <v>7.7</v>
      </c>
      <c r="J84" s="3">
        <v>161.69999999999999</v>
      </c>
      <c r="K84" s="2">
        <v>43488</v>
      </c>
      <c r="L84" s="1" t="s">
        <v>22</v>
      </c>
      <c r="M84">
        <v>154</v>
      </c>
      <c r="N84">
        <v>4.7619047620000003</v>
      </c>
      <c r="O84" s="3">
        <v>7.7</v>
      </c>
      <c r="P84">
        <v>6.6</v>
      </c>
    </row>
    <row r="85" spans="1:16" x14ac:dyDescent="0.25">
      <c r="A85" s="1" t="s">
        <v>118</v>
      </c>
      <c r="B85" s="1" t="s">
        <v>24</v>
      </c>
      <c r="C85" s="1" t="s">
        <v>25</v>
      </c>
      <c r="D85" s="1" t="s">
        <v>19</v>
      </c>
      <c r="E85" s="1" t="s">
        <v>20</v>
      </c>
      <c r="F85" s="1" t="s">
        <v>43</v>
      </c>
      <c r="G85" s="3">
        <v>80.36</v>
      </c>
      <c r="H85">
        <v>4</v>
      </c>
      <c r="I85" s="3">
        <v>16.071999999999999</v>
      </c>
      <c r="J85" s="3">
        <v>337.512</v>
      </c>
      <c r="K85" s="2">
        <v>43519</v>
      </c>
      <c r="L85" s="1" t="s">
        <v>32</v>
      </c>
      <c r="M85">
        <v>321.44</v>
      </c>
      <c r="N85">
        <v>4.7619047620000003</v>
      </c>
      <c r="O85" s="3">
        <v>16.071999999999999</v>
      </c>
      <c r="P85">
        <v>8.3000000000000007</v>
      </c>
    </row>
    <row r="86" spans="1:16" x14ac:dyDescent="0.25">
      <c r="A86" s="1" t="s">
        <v>119</v>
      </c>
      <c r="B86" s="1" t="s">
        <v>24</v>
      </c>
      <c r="C86" s="1" t="s">
        <v>25</v>
      </c>
      <c r="D86" s="1" t="s">
        <v>19</v>
      </c>
      <c r="E86" s="1" t="s">
        <v>30</v>
      </c>
      <c r="F86" s="1" t="s">
        <v>35</v>
      </c>
      <c r="G86" s="3">
        <v>48.91</v>
      </c>
      <c r="H86">
        <v>5</v>
      </c>
      <c r="I86" s="3">
        <v>12.227499999999999</v>
      </c>
      <c r="J86" s="3">
        <v>256.77749999999997</v>
      </c>
      <c r="K86" s="2">
        <v>43533</v>
      </c>
      <c r="L86" s="1" t="s">
        <v>28</v>
      </c>
      <c r="M86">
        <v>244.55</v>
      </c>
      <c r="N86">
        <v>4.7619047620000003</v>
      </c>
      <c r="O86" s="3">
        <v>12.227499999999999</v>
      </c>
      <c r="P86">
        <v>6.6</v>
      </c>
    </row>
    <row r="87" spans="1:16" x14ac:dyDescent="0.25">
      <c r="A87" s="1" t="s">
        <v>120</v>
      </c>
      <c r="B87" s="1" t="s">
        <v>24</v>
      </c>
      <c r="C87" s="1" t="s">
        <v>25</v>
      </c>
      <c r="D87" s="1" t="s">
        <v>26</v>
      </c>
      <c r="E87" s="1" t="s">
        <v>20</v>
      </c>
      <c r="F87" s="1" t="s">
        <v>35</v>
      </c>
      <c r="G87" s="3">
        <v>83.06</v>
      </c>
      <c r="H87">
        <v>7</v>
      </c>
      <c r="I87" s="3">
        <v>29.071000000000002</v>
      </c>
      <c r="J87" s="3">
        <v>610.49099999999999</v>
      </c>
      <c r="K87" s="2">
        <v>43529</v>
      </c>
      <c r="L87" s="1" t="s">
        <v>22</v>
      </c>
      <c r="M87">
        <v>581.41999999999996</v>
      </c>
      <c r="N87">
        <v>4.7619047620000003</v>
      </c>
      <c r="O87" s="3">
        <v>29.071000000000002</v>
      </c>
      <c r="P87">
        <v>4</v>
      </c>
    </row>
    <row r="88" spans="1:16" x14ac:dyDescent="0.25">
      <c r="A88" s="1" t="s">
        <v>121</v>
      </c>
      <c r="B88" s="1" t="s">
        <v>24</v>
      </c>
      <c r="C88" s="1" t="s">
        <v>25</v>
      </c>
      <c r="D88" s="1" t="s">
        <v>26</v>
      </c>
      <c r="E88" s="1" t="s">
        <v>30</v>
      </c>
      <c r="F88" s="1" t="s">
        <v>45</v>
      </c>
      <c r="G88" s="3">
        <v>76.52</v>
      </c>
      <c r="H88">
        <v>5</v>
      </c>
      <c r="I88" s="3">
        <v>19.13</v>
      </c>
      <c r="J88" s="3">
        <v>401.73</v>
      </c>
      <c r="K88" s="2">
        <v>43549</v>
      </c>
      <c r="L88" s="1" t="s">
        <v>28</v>
      </c>
      <c r="M88">
        <v>382.6</v>
      </c>
      <c r="N88">
        <v>4.7619047620000003</v>
      </c>
      <c r="O88" s="3">
        <v>19.13</v>
      </c>
      <c r="P88">
        <v>9.9</v>
      </c>
    </row>
    <row r="89" spans="1:16" x14ac:dyDescent="0.25">
      <c r="A89" s="1" t="s">
        <v>122</v>
      </c>
      <c r="B89" s="1" t="s">
        <v>17</v>
      </c>
      <c r="C89" s="1" t="s">
        <v>18</v>
      </c>
      <c r="D89" s="1" t="s">
        <v>19</v>
      </c>
      <c r="E89" s="1" t="s">
        <v>30</v>
      </c>
      <c r="F89" s="1" t="s">
        <v>43</v>
      </c>
      <c r="G89" s="3">
        <v>49.38</v>
      </c>
      <c r="H89">
        <v>7</v>
      </c>
      <c r="I89" s="3">
        <v>17.283000000000001</v>
      </c>
      <c r="J89" s="3">
        <v>362.94299999999998</v>
      </c>
      <c r="K89" s="2">
        <v>43551</v>
      </c>
      <c r="L89" s="1" t="s">
        <v>32</v>
      </c>
      <c r="M89">
        <v>345.66</v>
      </c>
      <c r="N89">
        <v>4.7619047620000003</v>
      </c>
      <c r="O89" s="3">
        <v>17.283000000000001</v>
      </c>
      <c r="P89">
        <v>7.3</v>
      </c>
    </row>
    <row r="90" spans="1:16" x14ac:dyDescent="0.25">
      <c r="A90" s="1" t="s">
        <v>123</v>
      </c>
      <c r="B90" s="1" t="s">
        <v>17</v>
      </c>
      <c r="C90" s="1" t="s">
        <v>18</v>
      </c>
      <c r="D90" s="1" t="s">
        <v>26</v>
      </c>
      <c r="E90" s="1" t="s">
        <v>30</v>
      </c>
      <c r="F90" s="1" t="s">
        <v>35</v>
      </c>
      <c r="G90" s="3">
        <v>42.47</v>
      </c>
      <c r="H90">
        <v>1</v>
      </c>
      <c r="I90" s="3">
        <v>2.1234999999999999</v>
      </c>
      <c r="J90" s="3">
        <v>44.593499999999999</v>
      </c>
      <c r="K90" s="2">
        <v>43467</v>
      </c>
      <c r="L90" s="1" t="s">
        <v>28</v>
      </c>
      <c r="M90">
        <v>42.47</v>
      </c>
      <c r="N90">
        <v>4.7619047620000003</v>
      </c>
      <c r="O90" s="3">
        <v>2.1234999999999999</v>
      </c>
      <c r="P90">
        <v>5.7</v>
      </c>
    </row>
    <row r="91" spans="1:16" x14ac:dyDescent="0.25">
      <c r="A91" s="1" t="s">
        <v>124</v>
      </c>
      <c r="B91" s="1" t="s">
        <v>41</v>
      </c>
      <c r="C91" s="1" t="s">
        <v>42</v>
      </c>
      <c r="D91" s="1" t="s">
        <v>26</v>
      </c>
      <c r="E91" s="1" t="s">
        <v>20</v>
      </c>
      <c r="F91" s="1" t="s">
        <v>21</v>
      </c>
      <c r="G91" s="3">
        <v>76.989999999999995</v>
      </c>
      <c r="H91">
        <v>6</v>
      </c>
      <c r="I91" s="3">
        <v>23.097000000000001</v>
      </c>
      <c r="J91" s="3">
        <v>485.03699999999998</v>
      </c>
      <c r="K91" s="2">
        <v>43523</v>
      </c>
      <c r="L91" s="1" t="s">
        <v>28</v>
      </c>
      <c r="M91">
        <v>461.94</v>
      </c>
      <c r="N91">
        <v>4.7619047620000003</v>
      </c>
      <c r="O91" s="3">
        <v>23.097000000000001</v>
      </c>
      <c r="P91">
        <v>6.1</v>
      </c>
    </row>
    <row r="92" spans="1:16" x14ac:dyDescent="0.25">
      <c r="A92" s="1" t="s">
        <v>125</v>
      </c>
      <c r="B92" s="1" t="s">
        <v>24</v>
      </c>
      <c r="C92" s="1" t="s">
        <v>25</v>
      </c>
      <c r="D92" s="1" t="s">
        <v>19</v>
      </c>
      <c r="E92" s="1" t="s">
        <v>20</v>
      </c>
      <c r="F92" s="1" t="s">
        <v>31</v>
      </c>
      <c r="G92" s="3">
        <v>47.38</v>
      </c>
      <c r="H92">
        <v>4</v>
      </c>
      <c r="I92" s="3">
        <v>9.4760000000000009</v>
      </c>
      <c r="J92" s="3">
        <v>198.99600000000001</v>
      </c>
      <c r="K92" s="2">
        <v>43488</v>
      </c>
      <c r="L92" s="1" t="s">
        <v>28</v>
      </c>
      <c r="M92">
        <v>189.52</v>
      </c>
      <c r="N92">
        <v>4.7619047620000003</v>
      </c>
      <c r="O92" s="3">
        <v>9.4760000000000009</v>
      </c>
      <c r="P92">
        <v>7.1</v>
      </c>
    </row>
    <row r="93" spans="1:16" x14ac:dyDescent="0.25">
      <c r="A93" s="1" t="s">
        <v>126</v>
      </c>
      <c r="B93" s="1" t="s">
        <v>24</v>
      </c>
      <c r="C93" s="1" t="s">
        <v>25</v>
      </c>
      <c r="D93" s="1" t="s">
        <v>26</v>
      </c>
      <c r="E93" s="1" t="s">
        <v>20</v>
      </c>
      <c r="F93" s="1" t="s">
        <v>35</v>
      </c>
      <c r="G93" s="3">
        <v>44.86</v>
      </c>
      <c r="H93">
        <v>10</v>
      </c>
      <c r="I93" s="3">
        <v>22.43</v>
      </c>
      <c r="J93" s="3">
        <v>471.03</v>
      </c>
      <c r="K93" s="2">
        <v>43491</v>
      </c>
      <c r="L93" s="1" t="s">
        <v>22</v>
      </c>
      <c r="M93">
        <v>448.6</v>
      </c>
      <c r="N93">
        <v>4.7619047620000003</v>
      </c>
      <c r="O93" s="3">
        <v>22.43</v>
      </c>
      <c r="P93">
        <v>8.1999999999999993</v>
      </c>
    </row>
    <row r="94" spans="1:16" x14ac:dyDescent="0.25">
      <c r="A94" s="1" t="s">
        <v>127</v>
      </c>
      <c r="B94" s="1" t="s">
        <v>17</v>
      </c>
      <c r="C94" s="1" t="s">
        <v>18</v>
      </c>
      <c r="D94" s="1" t="s">
        <v>19</v>
      </c>
      <c r="E94" s="1" t="s">
        <v>20</v>
      </c>
      <c r="F94" s="1" t="s">
        <v>35</v>
      </c>
      <c r="G94" s="3">
        <v>21.98</v>
      </c>
      <c r="H94">
        <v>7</v>
      </c>
      <c r="I94" s="3">
        <v>7.6929999999999996</v>
      </c>
      <c r="J94" s="3">
        <v>161.553</v>
      </c>
      <c r="K94" s="2">
        <v>43475</v>
      </c>
      <c r="L94" s="1" t="s">
        <v>22</v>
      </c>
      <c r="M94">
        <v>153.86000000000001</v>
      </c>
      <c r="N94">
        <v>4.7619047620000003</v>
      </c>
      <c r="O94" s="3">
        <v>7.6929999999999996</v>
      </c>
      <c r="P94">
        <v>5.0999999999999996</v>
      </c>
    </row>
    <row r="95" spans="1:16" x14ac:dyDescent="0.25">
      <c r="A95" s="1" t="s">
        <v>128</v>
      </c>
      <c r="B95" s="1" t="s">
        <v>41</v>
      </c>
      <c r="C95" s="1" t="s">
        <v>42</v>
      </c>
      <c r="D95" s="1" t="s">
        <v>19</v>
      </c>
      <c r="E95" s="1" t="s">
        <v>30</v>
      </c>
      <c r="F95" s="1" t="s">
        <v>21</v>
      </c>
      <c r="G95" s="3">
        <v>64.36</v>
      </c>
      <c r="H95">
        <v>9</v>
      </c>
      <c r="I95" s="3">
        <v>28.962</v>
      </c>
      <c r="J95" s="3">
        <v>608.202</v>
      </c>
      <c r="K95" s="2">
        <v>43536</v>
      </c>
      <c r="L95" s="1" t="s">
        <v>32</v>
      </c>
      <c r="M95">
        <v>579.24</v>
      </c>
      <c r="N95">
        <v>4.7619047620000003</v>
      </c>
      <c r="O95" s="3">
        <v>28.962</v>
      </c>
      <c r="P95">
        <v>8.6</v>
      </c>
    </row>
    <row r="96" spans="1:16" x14ac:dyDescent="0.25">
      <c r="A96" s="1" t="s">
        <v>129</v>
      </c>
      <c r="B96" s="1" t="s">
        <v>24</v>
      </c>
      <c r="C96" s="1" t="s">
        <v>25</v>
      </c>
      <c r="D96" s="1" t="s">
        <v>26</v>
      </c>
      <c r="E96" s="1" t="s">
        <v>30</v>
      </c>
      <c r="F96" s="1" t="s">
        <v>21</v>
      </c>
      <c r="G96" s="3">
        <v>89.75</v>
      </c>
      <c r="H96">
        <v>1</v>
      </c>
      <c r="I96" s="3">
        <v>4.4874999999999998</v>
      </c>
      <c r="J96" s="3">
        <v>94.237499999999997</v>
      </c>
      <c r="K96" s="2">
        <v>43502</v>
      </c>
      <c r="L96" s="1" t="s">
        <v>32</v>
      </c>
      <c r="M96">
        <v>89.75</v>
      </c>
      <c r="N96">
        <v>4.7619047620000003</v>
      </c>
      <c r="O96" s="3">
        <v>4.4874999999999998</v>
      </c>
      <c r="P96">
        <v>6.6</v>
      </c>
    </row>
    <row r="97" spans="1:16" x14ac:dyDescent="0.25">
      <c r="A97" s="1" t="s">
        <v>130</v>
      </c>
      <c r="B97" s="1" t="s">
        <v>17</v>
      </c>
      <c r="C97" s="1" t="s">
        <v>18</v>
      </c>
      <c r="D97" s="1" t="s">
        <v>26</v>
      </c>
      <c r="E97" s="1" t="s">
        <v>30</v>
      </c>
      <c r="F97" s="1" t="s">
        <v>27</v>
      </c>
      <c r="G97" s="3">
        <v>97.16</v>
      </c>
      <c r="H97">
        <v>1</v>
      </c>
      <c r="I97" s="3">
        <v>4.8579999999999997</v>
      </c>
      <c r="J97" s="3">
        <v>102.018</v>
      </c>
      <c r="K97" s="2">
        <v>43532</v>
      </c>
      <c r="L97" s="1" t="s">
        <v>22</v>
      </c>
      <c r="M97">
        <v>97.16</v>
      </c>
      <c r="N97">
        <v>4.7619047620000003</v>
      </c>
      <c r="O97" s="3">
        <v>4.8579999999999997</v>
      </c>
      <c r="P97">
        <v>7.2</v>
      </c>
    </row>
    <row r="98" spans="1:16" x14ac:dyDescent="0.25">
      <c r="A98" s="1" t="s">
        <v>131</v>
      </c>
      <c r="B98" s="1" t="s">
        <v>41</v>
      </c>
      <c r="C98" s="1" t="s">
        <v>42</v>
      </c>
      <c r="D98" s="1" t="s">
        <v>26</v>
      </c>
      <c r="E98" s="1" t="s">
        <v>30</v>
      </c>
      <c r="F98" s="1" t="s">
        <v>21</v>
      </c>
      <c r="G98" s="3">
        <v>87.87</v>
      </c>
      <c r="H98">
        <v>10</v>
      </c>
      <c r="I98" s="3">
        <v>43.935000000000002</v>
      </c>
      <c r="J98" s="3">
        <v>922.63499999999999</v>
      </c>
      <c r="K98" s="2">
        <v>43553</v>
      </c>
      <c r="L98" s="1" t="s">
        <v>22</v>
      </c>
      <c r="M98">
        <v>878.7</v>
      </c>
      <c r="N98">
        <v>4.7619047620000003</v>
      </c>
      <c r="O98" s="3">
        <v>43.935000000000002</v>
      </c>
      <c r="P98">
        <v>5.0999999999999996</v>
      </c>
    </row>
    <row r="99" spans="1:16" x14ac:dyDescent="0.25">
      <c r="A99" s="1" t="s">
        <v>132</v>
      </c>
      <c r="B99" s="1" t="s">
        <v>24</v>
      </c>
      <c r="C99" s="1" t="s">
        <v>25</v>
      </c>
      <c r="D99" s="1" t="s">
        <v>26</v>
      </c>
      <c r="E99" s="1" t="s">
        <v>20</v>
      </c>
      <c r="F99" s="1" t="s">
        <v>27</v>
      </c>
      <c r="G99" s="3">
        <v>12.45</v>
      </c>
      <c r="H99">
        <v>6</v>
      </c>
      <c r="I99" s="3">
        <v>3.7349999999999999</v>
      </c>
      <c r="J99" s="3">
        <v>78.435000000000002</v>
      </c>
      <c r="K99" s="2">
        <v>43505</v>
      </c>
      <c r="L99" s="1" t="s">
        <v>28</v>
      </c>
      <c r="M99">
        <v>74.7</v>
      </c>
      <c r="N99">
        <v>4.7619047620000003</v>
      </c>
      <c r="O99" s="3">
        <v>3.7349999999999999</v>
      </c>
      <c r="P99">
        <v>4.0999999999999996</v>
      </c>
    </row>
    <row r="100" spans="1:16" x14ac:dyDescent="0.25">
      <c r="A100" s="1" t="s">
        <v>133</v>
      </c>
      <c r="B100" s="1" t="s">
        <v>17</v>
      </c>
      <c r="C100" s="1" t="s">
        <v>18</v>
      </c>
      <c r="D100" s="1" t="s">
        <v>26</v>
      </c>
      <c r="E100" s="1" t="s">
        <v>30</v>
      </c>
      <c r="F100" s="1" t="s">
        <v>43</v>
      </c>
      <c r="G100" s="3">
        <v>52.75</v>
      </c>
      <c r="H100">
        <v>3</v>
      </c>
      <c r="I100" s="3">
        <v>7.9124999999999996</v>
      </c>
      <c r="J100" s="3">
        <v>166.16249999999999</v>
      </c>
      <c r="K100" s="2">
        <v>43547</v>
      </c>
      <c r="L100" s="1" t="s">
        <v>22</v>
      </c>
      <c r="M100">
        <v>158.25</v>
      </c>
      <c r="N100">
        <v>4.7619047620000003</v>
      </c>
      <c r="O100" s="3">
        <v>7.9124999999999996</v>
      </c>
      <c r="P100">
        <v>9.3000000000000007</v>
      </c>
    </row>
    <row r="101" spans="1:16" x14ac:dyDescent="0.25">
      <c r="A101" s="1" t="s">
        <v>134</v>
      </c>
      <c r="B101" s="1" t="s">
        <v>41</v>
      </c>
      <c r="C101" s="1" t="s">
        <v>42</v>
      </c>
      <c r="D101" s="1" t="s">
        <v>26</v>
      </c>
      <c r="E101" s="1" t="s">
        <v>30</v>
      </c>
      <c r="F101" s="1" t="s">
        <v>31</v>
      </c>
      <c r="G101" s="3">
        <v>82.7</v>
      </c>
      <c r="H101">
        <v>6</v>
      </c>
      <c r="I101" s="3">
        <v>24.81</v>
      </c>
      <c r="J101" s="3">
        <v>521.01</v>
      </c>
      <c r="K101" s="2">
        <v>43529</v>
      </c>
      <c r="L101" s="1" t="s">
        <v>28</v>
      </c>
      <c r="M101">
        <v>496.2</v>
      </c>
      <c r="N101">
        <v>4.7619047620000003</v>
      </c>
      <c r="O101" s="3">
        <v>24.81</v>
      </c>
      <c r="P101">
        <v>7.4</v>
      </c>
    </row>
    <row r="102" spans="1:16" x14ac:dyDescent="0.25">
      <c r="A102" s="1" t="s">
        <v>135</v>
      </c>
      <c r="B102" s="1" t="s">
        <v>24</v>
      </c>
      <c r="C102" s="1" t="s">
        <v>25</v>
      </c>
      <c r="D102" s="1" t="s">
        <v>19</v>
      </c>
      <c r="E102" s="1" t="s">
        <v>30</v>
      </c>
      <c r="F102" s="1" t="s">
        <v>45</v>
      </c>
      <c r="G102" s="3">
        <v>48.71</v>
      </c>
      <c r="H102">
        <v>1</v>
      </c>
      <c r="I102" s="3">
        <v>2.4355000000000002</v>
      </c>
      <c r="J102" s="3">
        <v>51.145499999999998</v>
      </c>
      <c r="K102" s="2">
        <v>43550</v>
      </c>
      <c r="L102" s="1" t="s">
        <v>28</v>
      </c>
      <c r="M102">
        <v>48.71</v>
      </c>
      <c r="N102">
        <v>4.7619047620000003</v>
      </c>
      <c r="O102" s="3">
        <v>2.4355000000000002</v>
      </c>
      <c r="P102">
        <v>4.0999999999999996</v>
      </c>
    </row>
    <row r="103" spans="1:16" x14ac:dyDescent="0.25">
      <c r="A103" s="1" t="s">
        <v>136</v>
      </c>
      <c r="B103" s="1" t="s">
        <v>24</v>
      </c>
      <c r="C103" s="1" t="s">
        <v>25</v>
      </c>
      <c r="D103" s="1" t="s">
        <v>26</v>
      </c>
      <c r="E103" s="1" t="s">
        <v>30</v>
      </c>
      <c r="F103" s="1" t="s">
        <v>45</v>
      </c>
      <c r="G103" s="3">
        <v>78.55</v>
      </c>
      <c r="H103">
        <v>9</v>
      </c>
      <c r="I103" s="3">
        <v>35.347499999999997</v>
      </c>
      <c r="J103" s="3">
        <v>742.29750000000001</v>
      </c>
      <c r="K103" s="2">
        <v>43525</v>
      </c>
      <c r="L103" s="1" t="s">
        <v>28</v>
      </c>
      <c r="M103">
        <v>706.95</v>
      </c>
      <c r="N103">
        <v>4.7619047620000003</v>
      </c>
      <c r="O103" s="3">
        <v>35.347499999999997</v>
      </c>
      <c r="P103">
        <v>7.2</v>
      </c>
    </row>
    <row r="104" spans="1:16" x14ac:dyDescent="0.25">
      <c r="A104" s="1" t="s">
        <v>137</v>
      </c>
      <c r="B104" s="1" t="s">
        <v>24</v>
      </c>
      <c r="C104" s="1" t="s">
        <v>25</v>
      </c>
      <c r="D104" s="1" t="s">
        <v>26</v>
      </c>
      <c r="E104" s="1" t="s">
        <v>20</v>
      </c>
      <c r="F104" s="1" t="s">
        <v>27</v>
      </c>
      <c r="G104" s="3">
        <v>23.07</v>
      </c>
      <c r="H104">
        <v>9</v>
      </c>
      <c r="I104" s="3">
        <v>10.381500000000001</v>
      </c>
      <c r="J104" s="3">
        <v>218.01150000000001</v>
      </c>
      <c r="K104" s="2">
        <v>43497</v>
      </c>
      <c r="L104" s="1" t="s">
        <v>28</v>
      </c>
      <c r="M104">
        <v>207.63</v>
      </c>
      <c r="N104">
        <v>4.7619047620000003</v>
      </c>
      <c r="O104" s="3">
        <v>10.381500000000001</v>
      </c>
      <c r="P104">
        <v>4.9000000000000004</v>
      </c>
    </row>
    <row r="105" spans="1:16" x14ac:dyDescent="0.25">
      <c r="A105" s="1" t="s">
        <v>138</v>
      </c>
      <c r="B105" s="1" t="s">
        <v>17</v>
      </c>
      <c r="C105" s="1" t="s">
        <v>18</v>
      </c>
      <c r="D105" s="1" t="s">
        <v>26</v>
      </c>
      <c r="E105" s="1" t="s">
        <v>30</v>
      </c>
      <c r="F105" s="1" t="s">
        <v>43</v>
      </c>
      <c r="G105" s="3">
        <v>58.26</v>
      </c>
      <c r="H105">
        <v>6</v>
      </c>
      <c r="I105" s="3">
        <v>17.478000000000002</v>
      </c>
      <c r="J105" s="3">
        <v>367.03800000000001</v>
      </c>
      <c r="K105" s="2">
        <v>43552</v>
      </c>
      <c r="L105" s="1" t="s">
        <v>28</v>
      </c>
      <c r="M105">
        <v>349.56</v>
      </c>
      <c r="N105">
        <v>4.7619047620000003</v>
      </c>
      <c r="O105" s="3">
        <v>17.478000000000002</v>
      </c>
      <c r="P105">
        <v>9.9</v>
      </c>
    </row>
    <row r="106" spans="1:16" x14ac:dyDescent="0.25">
      <c r="A106" s="1" t="s">
        <v>139</v>
      </c>
      <c r="B106" s="1" t="s">
        <v>41</v>
      </c>
      <c r="C106" s="1" t="s">
        <v>42</v>
      </c>
      <c r="D106" s="1" t="s">
        <v>26</v>
      </c>
      <c r="E106" s="1" t="s">
        <v>30</v>
      </c>
      <c r="F106" s="1" t="s">
        <v>21</v>
      </c>
      <c r="G106" s="3">
        <v>30.35</v>
      </c>
      <c r="H106">
        <v>7</v>
      </c>
      <c r="I106" s="3">
        <v>10.6225</v>
      </c>
      <c r="J106" s="3">
        <v>223.07249999999999</v>
      </c>
      <c r="K106" s="2">
        <v>43543</v>
      </c>
      <c r="L106" s="1" t="s">
        <v>28</v>
      </c>
      <c r="M106">
        <v>212.45</v>
      </c>
      <c r="N106">
        <v>4.7619047620000003</v>
      </c>
      <c r="O106" s="3">
        <v>10.6225</v>
      </c>
      <c r="P106">
        <v>8</v>
      </c>
    </row>
    <row r="107" spans="1:16" x14ac:dyDescent="0.25">
      <c r="A107" s="1" t="s">
        <v>140</v>
      </c>
      <c r="B107" s="1" t="s">
        <v>17</v>
      </c>
      <c r="C107" s="1" t="s">
        <v>18</v>
      </c>
      <c r="D107" s="1" t="s">
        <v>19</v>
      </c>
      <c r="E107" s="1" t="s">
        <v>30</v>
      </c>
      <c r="F107" s="1" t="s">
        <v>27</v>
      </c>
      <c r="G107" s="3">
        <v>88.67</v>
      </c>
      <c r="H107">
        <v>10</v>
      </c>
      <c r="I107" s="3">
        <v>44.335000000000001</v>
      </c>
      <c r="J107" s="3">
        <v>931.03499999999997</v>
      </c>
      <c r="K107" s="2">
        <v>43477</v>
      </c>
      <c r="L107" s="1" t="s">
        <v>22</v>
      </c>
      <c r="M107">
        <v>886.7</v>
      </c>
      <c r="N107">
        <v>4.7619047620000003</v>
      </c>
      <c r="O107" s="3">
        <v>44.335000000000001</v>
      </c>
      <c r="P107">
        <v>7.3</v>
      </c>
    </row>
    <row r="108" spans="1:16" x14ac:dyDescent="0.25">
      <c r="A108" s="1" t="s">
        <v>141</v>
      </c>
      <c r="B108" s="1" t="s">
        <v>24</v>
      </c>
      <c r="C108" s="1" t="s">
        <v>25</v>
      </c>
      <c r="D108" s="1" t="s">
        <v>26</v>
      </c>
      <c r="E108" s="1" t="s">
        <v>30</v>
      </c>
      <c r="F108" s="1" t="s">
        <v>45</v>
      </c>
      <c r="G108" s="3">
        <v>27.38</v>
      </c>
      <c r="H108">
        <v>6</v>
      </c>
      <c r="I108" s="3">
        <v>8.2140000000000004</v>
      </c>
      <c r="J108" s="3">
        <v>172.494</v>
      </c>
      <c r="K108" s="2">
        <v>43470</v>
      </c>
      <c r="L108" s="1" t="s">
        <v>32</v>
      </c>
      <c r="M108">
        <v>164.28</v>
      </c>
      <c r="N108">
        <v>4.7619047620000003</v>
      </c>
      <c r="O108" s="3">
        <v>8.2140000000000004</v>
      </c>
      <c r="P108">
        <v>7.9</v>
      </c>
    </row>
    <row r="109" spans="1:16" x14ac:dyDescent="0.25">
      <c r="A109" s="1" t="s">
        <v>142</v>
      </c>
      <c r="B109" s="1" t="s">
        <v>17</v>
      </c>
      <c r="C109" s="1" t="s">
        <v>18</v>
      </c>
      <c r="D109" s="1" t="s">
        <v>26</v>
      </c>
      <c r="E109" s="1" t="s">
        <v>30</v>
      </c>
      <c r="F109" s="1" t="s">
        <v>35</v>
      </c>
      <c r="G109" s="3">
        <v>62.13</v>
      </c>
      <c r="H109">
        <v>6</v>
      </c>
      <c r="I109" s="3">
        <v>18.638999999999999</v>
      </c>
      <c r="J109" s="3">
        <v>391.41899999999998</v>
      </c>
      <c r="K109" s="2">
        <v>43546</v>
      </c>
      <c r="L109" s="1" t="s">
        <v>28</v>
      </c>
      <c r="M109">
        <v>372.78</v>
      </c>
      <c r="N109">
        <v>4.7619047620000003</v>
      </c>
      <c r="O109" s="3">
        <v>18.638999999999999</v>
      </c>
      <c r="P109">
        <v>7.4</v>
      </c>
    </row>
    <row r="110" spans="1:16" x14ac:dyDescent="0.25">
      <c r="A110" s="1" t="s">
        <v>143</v>
      </c>
      <c r="B110" s="1" t="s">
        <v>24</v>
      </c>
      <c r="C110" s="1" t="s">
        <v>25</v>
      </c>
      <c r="D110" s="1" t="s">
        <v>26</v>
      </c>
      <c r="E110" s="1" t="s">
        <v>20</v>
      </c>
      <c r="F110" s="1" t="s">
        <v>43</v>
      </c>
      <c r="G110" s="3">
        <v>33.979999999999997</v>
      </c>
      <c r="H110">
        <v>9</v>
      </c>
      <c r="I110" s="3">
        <v>15.291</v>
      </c>
      <c r="J110" s="3">
        <v>321.11099999999999</v>
      </c>
      <c r="K110" s="2">
        <v>43548</v>
      </c>
      <c r="L110" s="1" t="s">
        <v>28</v>
      </c>
      <c r="M110">
        <v>305.82</v>
      </c>
      <c r="N110">
        <v>4.7619047620000003</v>
      </c>
      <c r="O110" s="3">
        <v>15.291</v>
      </c>
      <c r="P110">
        <v>4.2</v>
      </c>
    </row>
    <row r="111" spans="1:16" x14ac:dyDescent="0.25">
      <c r="A111" s="1" t="s">
        <v>144</v>
      </c>
      <c r="B111" s="1" t="s">
        <v>24</v>
      </c>
      <c r="C111" s="1" t="s">
        <v>25</v>
      </c>
      <c r="D111" s="1" t="s">
        <v>19</v>
      </c>
      <c r="E111" s="1" t="s">
        <v>30</v>
      </c>
      <c r="F111" s="1" t="s">
        <v>27</v>
      </c>
      <c r="G111" s="3">
        <v>81.97</v>
      </c>
      <c r="H111">
        <v>10</v>
      </c>
      <c r="I111" s="3">
        <v>40.984999999999999</v>
      </c>
      <c r="J111" s="3">
        <v>860.68499999999995</v>
      </c>
      <c r="K111" s="2">
        <v>43527</v>
      </c>
      <c r="L111" s="1" t="s">
        <v>28</v>
      </c>
      <c r="M111">
        <v>819.7</v>
      </c>
      <c r="N111">
        <v>4.7619047620000003</v>
      </c>
      <c r="O111" s="3">
        <v>40.984999999999999</v>
      </c>
      <c r="P111">
        <v>9.1999999999999993</v>
      </c>
    </row>
    <row r="112" spans="1:16" x14ac:dyDescent="0.25">
      <c r="A112" s="1" t="s">
        <v>145</v>
      </c>
      <c r="B112" s="1" t="s">
        <v>41</v>
      </c>
      <c r="C112" s="1" t="s">
        <v>42</v>
      </c>
      <c r="D112" s="1" t="s">
        <v>19</v>
      </c>
      <c r="E112" s="1" t="s">
        <v>20</v>
      </c>
      <c r="F112" s="1" t="s">
        <v>35</v>
      </c>
      <c r="G112" s="3">
        <v>16.489999999999998</v>
      </c>
      <c r="H112">
        <v>2</v>
      </c>
      <c r="I112" s="3">
        <v>1.649</v>
      </c>
      <c r="J112" s="3">
        <v>34.628999999999998</v>
      </c>
      <c r="K112" s="2">
        <v>43501</v>
      </c>
      <c r="L112" s="1" t="s">
        <v>22</v>
      </c>
      <c r="M112">
        <v>32.979999999999997</v>
      </c>
      <c r="N112">
        <v>4.7619047620000003</v>
      </c>
      <c r="O112" s="3">
        <v>1.649</v>
      </c>
      <c r="P112">
        <v>4.5999999999999996</v>
      </c>
    </row>
    <row r="113" spans="1:16" x14ac:dyDescent="0.25">
      <c r="A113" s="1" t="s">
        <v>146</v>
      </c>
      <c r="B113" s="1" t="s">
        <v>24</v>
      </c>
      <c r="C113" s="1" t="s">
        <v>25</v>
      </c>
      <c r="D113" s="1" t="s">
        <v>19</v>
      </c>
      <c r="E113" s="1" t="s">
        <v>20</v>
      </c>
      <c r="F113" s="1" t="s">
        <v>21</v>
      </c>
      <c r="G113" s="3">
        <v>98.21</v>
      </c>
      <c r="H113">
        <v>3</v>
      </c>
      <c r="I113" s="3">
        <v>14.7315</v>
      </c>
      <c r="J113" s="3">
        <v>309.36149999999998</v>
      </c>
      <c r="K113" s="2">
        <v>43501</v>
      </c>
      <c r="L113" s="1" t="s">
        <v>32</v>
      </c>
      <c r="M113">
        <v>294.63</v>
      </c>
      <c r="N113">
        <v>4.7619047620000003</v>
      </c>
      <c r="O113" s="3">
        <v>14.7315</v>
      </c>
      <c r="P113">
        <v>7.8</v>
      </c>
    </row>
    <row r="114" spans="1:16" x14ac:dyDescent="0.25">
      <c r="A114" s="1" t="s">
        <v>147</v>
      </c>
      <c r="B114" s="1" t="s">
        <v>41</v>
      </c>
      <c r="C114" s="1" t="s">
        <v>42</v>
      </c>
      <c r="D114" s="1" t="s">
        <v>26</v>
      </c>
      <c r="E114" s="1" t="s">
        <v>20</v>
      </c>
      <c r="F114" s="1" t="s">
        <v>45</v>
      </c>
      <c r="G114" s="3">
        <v>72.84</v>
      </c>
      <c r="H114">
        <v>7</v>
      </c>
      <c r="I114" s="3">
        <v>25.494</v>
      </c>
      <c r="J114" s="3">
        <v>535.37400000000002</v>
      </c>
      <c r="K114" s="2">
        <v>43511</v>
      </c>
      <c r="L114" s="1" t="s">
        <v>28</v>
      </c>
      <c r="M114">
        <v>509.88</v>
      </c>
      <c r="N114">
        <v>4.7619047620000003</v>
      </c>
      <c r="O114" s="3">
        <v>25.494</v>
      </c>
      <c r="P114">
        <v>8.4</v>
      </c>
    </row>
    <row r="115" spans="1:16" x14ac:dyDescent="0.25">
      <c r="A115" s="1" t="s">
        <v>148</v>
      </c>
      <c r="B115" s="1" t="s">
        <v>17</v>
      </c>
      <c r="C115" s="1" t="s">
        <v>18</v>
      </c>
      <c r="D115" s="1" t="s">
        <v>19</v>
      </c>
      <c r="E115" s="1" t="s">
        <v>30</v>
      </c>
      <c r="F115" s="1" t="s">
        <v>31</v>
      </c>
      <c r="G115" s="3">
        <v>58.07</v>
      </c>
      <c r="H115">
        <v>9</v>
      </c>
      <c r="I115" s="3">
        <v>26.131499999999999</v>
      </c>
      <c r="J115" s="3">
        <v>548.76149999999996</v>
      </c>
      <c r="K115" s="2">
        <v>43484</v>
      </c>
      <c r="L115" s="1" t="s">
        <v>22</v>
      </c>
      <c r="M115">
        <v>522.63</v>
      </c>
      <c r="N115">
        <v>4.7619047620000003</v>
      </c>
      <c r="O115" s="3">
        <v>26.131499999999999</v>
      </c>
      <c r="P115">
        <v>4.3</v>
      </c>
    </row>
    <row r="116" spans="1:16" x14ac:dyDescent="0.25">
      <c r="A116" s="1" t="s">
        <v>149</v>
      </c>
      <c r="B116" s="1" t="s">
        <v>24</v>
      </c>
      <c r="C116" s="1" t="s">
        <v>25</v>
      </c>
      <c r="D116" s="1" t="s">
        <v>19</v>
      </c>
      <c r="E116" s="1" t="s">
        <v>20</v>
      </c>
      <c r="F116" s="1" t="s">
        <v>31</v>
      </c>
      <c r="G116" s="3">
        <v>80.790000000000006</v>
      </c>
      <c r="H116">
        <v>9</v>
      </c>
      <c r="I116" s="3">
        <v>36.355499999999999</v>
      </c>
      <c r="J116" s="3">
        <v>763.46550000000002</v>
      </c>
      <c r="K116" s="2">
        <v>43497</v>
      </c>
      <c r="L116" s="1" t="s">
        <v>32</v>
      </c>
      <c r="M116">
        <v>727.11</v>
      </c>
      <c r="N116">
        <v>4.7619047620000003</v>
      </c>
      <c r="O116" s="3">
        <v>36.355499999999999</v>
      </c>
      <c r="P116">
        <v>9.5</v>
      </c>
    </row>
    <row r="117" spans="1:16" x14ac:dyDescent="0.25">
      <c r="A117" s="1" t="s">
        <v>150</v>
      </c>
      <c r="B117" s="1" t="s">
        <v>24</v>
      </c>
      <c r="C117" s="1" t="s">
        <v>25</v>
      </c>
      <c r="D117" s="1" t="s">
        <v>26</v>
      </c>
      <c r="E117" s="1" t="s">
        <v>20</v>
      </c>
      <c r="F117" s="1" t="s">
        <v>45</v>
      </c>
      <c r="G117" s="3">
        <v>27.02</v>
      </c>
      <c r="H117">
        <v>3</v>
      </c>
      <c r="I117" s="3">
        <v>4.0529999999999999</v>
      </c>
      <c r="J117" s="3">
        <v>85.113</v>
      </c>
      <c r="K117" s="2">
        <v>43526</v>
      </c>
      <c r="L117" s="1" t="s">
        <v>32</v>
      </c>
      <c r="M117">
        <v>81.06</v>
      </c>
      <c r="N117">
        <v>4.7619047620000003</v>
      </c>
      <c r="O117" s="3">
        <v>4.0529999999999999</v>
      </c>
      <c r="P117">
        <v>7.1</v>
      </c>
    </row>
    <row r="118" spans="1:16" x14ac:dyDescent="0.25">
      <c r="A118" s="1" t="s">
        <v>151</v>
      </c>
      <c r="B118" s="1" t="s">
        <v>41</v>
      </c>
      <c r="C118" s="1" t="s">
        <v>42</v>
      </c>
      <c r="D118" s="1" t="s">
        <v>19</v>
      </c>
      <c r="E118" s="1" t="s">
        <v>30</v>
      </c>
      <c r="F118" s="1" t="s">
        <v>45</v>
      </c>
      <c r="G118" s="3">
        <v>21.94</v>
      </c>
      <c r="H118">
        <v>5</v>
      </c>
      <c r="I118" s="3">
        <v>5.4850000000000003</v>
      </c>
      <c r="J118" s="3">
        <v>115.185</v>
      </c>
      <c r="K118" s="2">
        <v>43529</v>
      </c>
      <c r="L118" s="1" t="s">
        <v>22</v>
      </c>
      <c r="M118">
        <v>109.7</v>
      </c>
      <c r="N118">
        <v>4.7619047620000003</v>
      </c>
      <c r="O118" s="3">
        <v>5.4850000000000003</v>
      </c>
      <c r="P118">
        <v>5.3</v>
      </c>
    </row>
    <row r="119" spans="1:16" x14ac:dyDescent="0.25">
      <c r="A119" s="1" t="s">
        <v>152</v>
      </c>
      <c r="B119" s="1" t="s">
        <v>41</v>
      </c>
      <c r="C119" s="1" t="s">
        <v>42</v>
      </c>
      <c r="D119" s="1" t="s">
        <v>19</v>
      </c>
      <c r="E119" s="1" t="s">
        <v>30</v>
      </c>
      <c r="F119" s="1" t="s">
        <v>45</v>
      </c>
      <c r="G119" s="3">
        <v>51.36</v>
      </c>
      <c r="H119">
        <v>1</v>
      </c>
      <c r="I119" s="3">
        <v>2.5680000000000001</v>
      </c>
      <c r="J119" s="3">
        <v>53.927999999999997</v>
      </c>
      <c r="K119" s="2">
        <v>43481</v>
      </c>
      <c r="L119" s="1" t="s">
        <v>22</v>
      </c>
      <c r="M119">
        <v>51.36</v>
      </c>
      <c r="N119">
        <v>4.7619047620000003</v>
      </c>
      <c r="O119" s="3">
        <v>2.5680000000000001</v>
      </c>
      <c r="P119">
        <v>5.2</v>
      </c>
    </row>
    <row r="120" spans="1:16" x14ac:dyDescent="0.25">
      <c r="A120" s="1" t="s">
        <v>153</v>
      </c>
      <c r="B120" s="1" t="s">
        <v>17</v>
      </c>
      <c r="C120" s="1" t="s">
        <v>18</v>
      </c>
      <c r="D120" s="1" t="s">
        <v>26</v>
      </c>
      <c r="E120" s="1" t="s">
        <v>20</v>
      </c>
      <c r="F120" s="1" t="s">
        <v>43</v>
      </c>
      <c r="G120" s="3">
        <v>10.96</v>
      </c>
      <c r="H120">
        <v>10</v>
      </c>
      <c r="I120" s="3">
        <v>5.48</v>
      </c>
      <c r="J120" s="3">
        <v>115.08</v>
      </c>
      <c r="K120" s="2">
        <v>43498</v>
      </c>
      <c r="L120" s="1" t="s">
        <v>22</v>
      </c>
      <c r="M120">
        <v>109.6</v>
      </c>
      <c r="N120">
        <v>4.7619047620000003</v>
      </c>
      <c r="O120" s="3">
        <v>5.48</v>
      </c>
      <c r="P120">
        <v>6</v>
      </c>
    </row>
    <row r="121" spans="1:16" x14ac:dyDescent="0.25">
      <c r="A121" s="1" t="s">
        <v>154</v>
      </c>
      <c r="B121" s="1" t="s">
        <v>41</v>
      </c>
      <c r="C121" s="1" t="s">
        <v>42</v>
      </c>
      <c r="D121" s="1" t="s">
        <v>26</v>
      </c>
      <c r="E121" s="1" t="s">
        <v>30</v>
      </c>
      <c r="F121" s="1" t="s">
        <v>31</v>
      </c>
      <c r="G121" s="3">
        <v>53.44</v>
      </c>
      <c r="H121">
        <v>2</v>
      </c>
      <c r="I121" s="3">
        <v>5.3440000000000003</v>
      </c>
      <c r="J121" s="3">
        <v>112.224</v>
      </c>
      <c r="K121" s="2">
        <v>43485</v>
      </c>
      <c r="L121" s="1" t="s">
        <v>22</v>
      </c>
      <c r="M121">
        <v>106.88</v>
      </c>
      <c r="N121">
        <v>4.7619047620000003</v>
      </c>
      <c r="O121" s="3">
        <v>5.3440000000000003</v>
      </c>
      <c r="P121">
        <v>4.0999999999999996</v>
      </c>
    </row>
    <row r="122" spans="1:16" x14ac:dyDescent="0.25">
      <c r="A122" s="1" t="s">
        <v>155</v>
      </c>
      <c r="B122" s="1" t="s">
        <v>17</v>
      </c>
      <c r="C122" s="1" t="s">
        <v>18</v>
      </c>
      <c r="D122" s="1" t="s">
        <v>26</v>
      </c>
      <c r="E122" s="1" t="s">
        <v>20</v>
      </c>
      <c r="F122" s="1" t="s">
        <v>27</v>
      </c>
      <c r="G122" s="3">
        <v>99.56</v>
      </c>
      <c r="H122">
        <v>8</v>
      </c>
      <c r="I122" s="3">
        <v>39.823999999999998</v>
      </c>
      <c r="J122" s="3">
        <v>836.30399999999997</v>
      </c>
      <c r="K122" s="2">
        <v>43510</v>
      </c>
      <c r="L122" s="1" t="s">
        <v>32</v>
      </c>
      <c r="M122">
        <v>796.48</v>
      </c>
      <c r="N122">
        <v>4.7619047620000003</v>
      </c>
      <c r="O122" s="3">
        <v>39.823999999999998</v>
      </c>
      <c r="P122">
        <v>5.2</v>
      </c>
    </row>
    <row r="123" spans="1:16" x14ac:dyDescent="0.25">
      <c r="A123" s="1" t="s">
        <v>156</v>
      </c>
      <c r="B123" s="1" t="s">
        <v>24</v>
      </c>
      <c r="C123" s="1" t="s">
        <v>25</v>
      </c>
      <c r="D123" s="1" t="s">
        <v>19</v>
      </c>
      <c r="E123" s="1" t="s">
        <v>30</v>
      </c>
      <c r="F123" s="1" t="s">
        <v>35</v>
      </c>
      <c r="G123" s="3">
        <v>57.12</v>
      </c>
      <c r="H123">
        <v>7</v>
      </c>
      <c r="I123" s="3">
        <v>19.992000000000001</v>
      </c>
      <c r="J123" s="3">
        <v>419.83199999999999</v>
      </c>
      <c r="K123" s="2">
        <v>43477</v>
      </c>
      <c r="L123" s="1" t="s">
        <v>32</v>
      </c>
      <c r="M123">
        <v>399.84</v>
      </c>
      <c r="N123">
        <v>4.7619047620000003</v>
      </c>
      <c r="O123" s="3">
        <v>19.992000000000001</v>
      </c>
      <c r="P123">
        <v>6.5</v>
      </c>
    </row>
    <row r="124" spans="1:16" x14ac:dyDescent="0.25">
      <c r="A124" s="1" t="s">
        <v>157</v>
      </c>
      <c r="B124" s="1" t="s">
        <v>41</v>
      </c>
      <c r="C124" s="1" t="s">
        <v>42</v>
      </c>
      <c r="D124" s="1" t="s">
        <v>19</v>
      </c>
      <c r="E124" s="1" t="s">
        <v>30</v>
      </c>
      <c r="F124" s="1" t="s">
        <v>35</v>
      </c>
      <c r="G124" s="3">
        <v>99.96</v>
      </c>
      <c r="H124">
        <v>9</v>
      </c>
      <c r="I124" s="3">
        <v>44.981999999999999</v>
      </c>
      <c r="J124" s="3">
        <v>944.62199999999996</v>
      </c>
      <c r="K124" s="2">
        <v>43533</v>
      </c>
      <c r="L124" s="1" t="s">
        <v>32</v>
      </c>
      <c r="M124">
        <v>899.64</v>
      </c>
      <c r="N124">
        <v>4.7619047620000003</v>
      </c>
      <c r="O124" s="3">
        <v>44.981999999999999</v>
      </c>
      <c r="P124">
        <v>4.2</v>
      </c>
    </row>
    <row r="125" spans="1:16" x14ac:dyDescent="0.25">
      <c r="A125" s="1" t="s">
        <v>158</v>
      </c>
      <c r="B125" s="1" t="s">
        <v>24</v>
      </c>
      <c r="C125" s="1" t="s">
        <v>25</v>
      </c>
      <c r="D125" s="1" t="s">
        <v>19</v>
      </c>
      <c r="E125" s="1" t="s">
        <v>30</v>
      </c>
      <c r="F125" s="1" t="s">
        <v>31</v>
      </c>
      <c r="G125" s="3">
        <v>63.91</v>
      </c>
      <c r="H125">
        <v>8</v>
      </c>
      <c r="I125" s="3">
        <v>25.564</v>
      </c>
      <c r="J125" s="3">
        <v>536.84400000000005</v>
      </c>
      <c r="K125" s="2">
        <v>43537</v>
      </c>
      <c r="L125" s="1" t="s">
        <v>32</v>
      </c>
      <c r="M125">
        <v>511.28</v>
      </c>
      <c r="N125">
        <v>4.7619047620000003</v>
      </c>
      <c r="O125" s="3">
        <v>25.564</v>
      </c>
      <c r="P125">
        <v>4.5999999999999996</v>
      </c>
    </row>
    <row r="126" spans="1:16" x14ac:dyDescent="0.25">
      <c r="A126" s="1" t="s">
        <v>159</v>
      </c>
      <c r="B126" s="1" t="s">
        <v>41</v>
      </c>
      <c r="C126" s="1" t="s">
        <v>42</v>
      </c>
      <c r="D126" s="1" t="s">
        <v>19</v>
      </c>
      <c r="E126" s="1" t="s">
        <v>20</v>
      </c>
      <c r="F126" s="1" t="s">
        <v>45</v>
      </c>
      <c r="G126" s="3">
        <v>56.47</v>
      </c>
      <c r="H126">
        <v>8</v>
      </c>
      <c r="I126" s="3">
        <v>22.588000000000001</v>
      </c>
      <c r="J126" s="3">
        <v>474.34800000000001</v>
      </c>
      <c r="K126" s="2">
        <v>43533</v>
      </c>
      <c r="L126" s="1" t="s">
        <v>22</v>
      </c>
      <c r="M126">
        <v>451.76</v>
      </c>
      <c r="N126">
        <v>4.7619047620000003</v>
      </c>
      <c r="O126" s="3">
        <v>22.588000000000001</v>
      </c>
      <c r="P126">
        <v>7.3</v>
      </c>
    </row>
    <row r="127" spans="1:16" x14ac:dyDescent="0.25">
      <c r="A127" s="1" t="s">
        <v>160</v>
      </c>
      <c r="B127" s="1" t="s">
        <v>17</v>
      </c>
      <c r="C127" s="1" t="s">
        <v>18</v>
      </c>
      <c r="D127" s="1" t="s">
        <v>26</v>
      </c>
      <c r="E127" s="1" t="s">
        <v>20</v>
      </c>
      <c r="F127" s="1" t="s">
        <v>31</v>
      </c>
      <c r="G127" s="3">
        <v>93.69</v>
      </c>
      <c r="H127">
        <v>7</v>
      </c>
      <c r="I127" s="3">
        <v>32.791499999999999</v>
      </c>
      <c r="J127" s="3">
        <v>688.62149999999997</v>
      </c>
      <c r="K127" s="2">
        <v>43534</v>
      </c>
      <c r="L127" s="1" t="s">
        <v>32</v>
      </c>
      <c r="M127">
        <v>655.83</v>
      </c>
      <c r="N127">
        <v>4.7619047620000003</v>
      </c>
      <c r="O127" s="3">
        <v>32.791499999999999</v>
      </c>
      <c r="P127">
        <v>4.5</v>
      </c>
    </row>
    <row r="128" spans="1:16" x14ac:dyDescent="0.25">
      <c r="A128" s="1" t="s">
        <v>161</v>
      </c>
      <c r="B128" s="1" t="s">
        <v>17</v>
      </c>
      <c r="C128" s="1" t="s">
        <v>18</v>
      </c>
      <c r="D128" s="1" t="s">
        <v>26</v>
      </c>
      <c r="E128" s="1" t="s">
        <v>20</v>
      </c>
      <c r="F128" s="1" t="s">
        <v>35</v>
      </c>
      <c r="G128" s="3">
        <v>32.25</v>
      </c>
      <c r="H128">
        <v>5</v>
      </c>
      <c r="I128" s="3">
        <v>8.0625</v>
      </c>
      <c r="J128" s="3">
        <v>169.3125</v>
      </c>
      <c r="K128" s="2">
        <v>43492</v>
      </c>
      <c r="L128" s="1" t="s">
        <v>28</v>
      </c>
      <c r="M128">
        <v>161.25</v>
      </c>
      <c r="N128">
        <v>4.7619047620000003</v>
      </c>
      <c r="O128" s="3">
        <v>8.0625</v>
      </c>
      <c r="P128">
        <v>9</v>
      </c>
    </row>
    <row r="129" spans="1:16" x14ac:dyDescent="0.25">
      <c r="A129" s="1" t="s">
        <v>162</v>
      </c>
      <c r="B129" s="1" t="s">
        <v>24</v>
      </c>
      <c r="C129" s="1" t="s">
        <v>25</v>
      </c>
      <c r="D129" s="1" t="s">
        <v>26</v>
      </c>
      <c r="E129" s="1" t="s">
        <v>20</v>
      </c>
      <c r="F129" s="1" t="s">
        <v>45</v>
      </c>
      <c r="G129" s="3">
        <v>31.73</v>
      </c>
      <c r="H129">
        <v>9</v>
      </c>
      <c r="I129" s="3">
        <v>14.278499999999999</v>
      </c>
      <c r="J129" s="3">
        <v>299.8485</v>
      </c>
      <c r="K129" s="2">
        <v>43473</v>
      </c>
      <c r="L129" s="1" t="s">
        <v>32</v>
      </c>
      <c r="M129">
        <v>285.57</v>
      </c>
      <c r="N129">
        <v>4.7619047620000003</v>
      </c>
      <c r="O129" s="3">
        <v>14.278499999999999</v>
      </c>
      <c r="P129">
        <v>5.9</v>
      </c>
    </row>
    <row r="130" spans="1:16" x14ac:dyDescent="0.25">
      <c r="A130" s="1" t="s">
        <v>163</v>
      </c>
      <c r="B130" s="1" t="s">
        <v>24</v>
      </c>
      <c r="C130" s="1" t="s">
        <v>25</v>
      </c>
      <c r="D130" s="1" t="s">
        <v>19</v>
      </c>
      <c r="E130" s="1" t="s">
        <v>20</v>
      </c>
      <c r="F130" s="1" t="s">
        <v>43</v>
      </c>
      <c r="G130" s="3">
        <v>68.540000000000006</v>
      </c>
      <c r="H130">
        <v>8</v>
      </c>
      <c r="I130" s="3">
        <v>27.416</v>
      </c>
      <c r="J130" s="3">
        <v>575.73599999999999</v>
      </c>
      <c r="K130" s="2">
        <v>43473</v>
      </c>
      <c r="L130" s="1" t="s">
        <v>22</v>
      </c>
      <c r="M130">
        <v>548.32000000000005</v>
      </c>
      <c r="N130">
        <v>4.7619047620000003</v>
      </c>
      <c r="O130" s="3">
        <v>27.416</v>
      </c>
      <c r="P130">
        <v>8.5</v>
      </c>
    </row>
    <row r="131" spans="1:16" x14ac:dyDescent="0.25">
      <c r="A131" s="1" t="s">
        <v>164</v>
      </c>
      <c r="B131" s="1" t="s">
        <v>41</v>
      </c>
      <c r="C131" s="1" t="s">
        <v>42</v>
      </c>
      <c r="D131" s="1" t="s">
        <v>26</v>
      </c>
      <c r="E131" s="1" t="s">
        <v>20</v>
      </c>
      <c r="F131" s="1" t="s">
        <v>35</v>
      </c>
      <c r="G131" s="3">
        <v>90.28</v>
      </c>
      <c r="H131">
        <v>9</v>
      </c>
      <c r="I131" s="3">
        <v>40.625999999999998</v>
      </c>
      <c r="J131" s="3">
        <v>853.14599999999996</v>
      </c>
      <c r="K131" s="2">
        <v>43504</v>
      </c>
      <c r="L131" s="1" t="s">
        <v>22</v>
      </c>
      <c r="M131">
        <v>812.52</v>
      </c>
      <c r="N131">
        <v>4.7619047620000003</v>
      </c>
      <c r="O131" s="3">
        <v>40.625999999999998</v>
      </c>
      <c r="P131">
        <v>7.2</v>
      </c>
    </row>
    <row r="132" spans="1:16" x14ac:dyDescent="0.25">
      <c r="A132" s="1" t="s">
        <v>165</v>
      </c>
      <c r="B132" s="1" t="s">
        <v>41</v>
      </c>
      <c r="C132" s="1" t="s">
        <v>42</v>
      </c>
      <c r="D132" s="1" t="s">
        <v>26</v>
      </c>
      <c r="E132" s="1" t="s">
        <v>20</v>
      </c>
      <c r="F132" s="1" t="s">
        <v>45</v>
      </c>
      <c r="G132" s="3">
        <v>39.619999999999997</v>
      </c>
      <c r="H132">
        <v>7</v>
      </c>
      <c r="I132" s="3">
        <v>13.867000000000001</v>
      </c>
      <c r="J132" s="3">
        <v>291.20699999999999</v>
      </c>
      <c r="K132" s="2">
        <v>43490</v>
      </c>
      <c r="L132" s="1" t="s">
        <v>28</v>
      </c>
      <c r="M132">
        <v>277.33999999999997</v>
      </c>
      <c r="N132">
        <v>4.7619047620000003</v>
      </c>
      <c r="O132" s="3">
        <v>13.867000000000001</v>
      </c>
      <c r="P132">
        <v>7.5</v>
      </c>
    </row>
    <row r="133" spans="1:16" x14ac:dyDescent="0.25">
      <c r="A133" s="1" t="s">
        <v>166</v>
      </c>
      <c r="B133" s="1" t="s">
        <v>17</v>
      </c>
      <c r="C133" s="1" t="s">
        <v>18</v>
      </c>
      <c r="D133" s="1" t="s">
        <v>19</v>
      </c>
      <c r="E133" s="1" t="s">
        <v>20</v>
      </c>
      <c r="F133" s="1" t="s">
        <v>35</v>
      </c>
      <c r="G133" s="3">
        <v>92.13</v>
      </c>
      <c r="H133">
        <v>6</v>
      </c>
      <c r="I133" s="3">
        <v>27.638999999999999</v>
      </c>
      <c r="J133" s="3">
        <v>580.41899999999998</v>
      </c>
      <c r="K133" s="2">
        <v>43530</v>
      </c>
      <c r="L133" s="1" t="s">
        <v>28</v>
      </c>
      <c r="M133">
        <v>552.78</v>
      </c>
      <c r="N133">
        <v>4.7619047620000003</v>
      </c>
      <c r="O133" s="3">
        <v>27.638999999999999</v>
      </c>
      <c r="P133">
        <v>8.3000000000000007</v>
      </c>
    </row>
    <row r="134" spans="1:16" x14ac:dyDescent="0.25">
      <c r="A134" s="1" t="s">
        <v>167</v>
      </c>
      <c r="B134" s="1" t="s">
        <v>41</v>
      </c>
      <c r="C134" s="1" t="s">
        <v>42</v>
      </c>
      <c r="D134" s="1" t="s">
        <v>26</v>
      </c>
      <c r="E134" s="1" t="s">
        <v>20</v>
      </c>
      <c r="F134" s="1" t="s">
        <v>35</v>
      </c>
      <c r="G134" s="3">
        <v>34.840000000000003</v>
      </c>
      <c r="H134">
        <v>4</v>
      </c>
      <c r="I134" s="3">
        <v>6.968</v>
      </c>
      <c r="J134" s="3">
        <v>146.328</v>
      </c>
      <c r="K134" s="2">
        <v>43506</v>
      </c>
      <c r="L134" s="1" t="s">
        <v>28</v>
      </c>
      <c r="M134">
        <v>139.36000000000001</v>
      </c>
      <c r="N134">
        <v>4.7619047620000003</v>
      </c>
      <c r="O134" s="3">
        <v>6.968</v>
      </c>
      <c r="P134">
        <v>7.4</v>
      </c>
    </row>
    <row r="135" spans="1:16" x14ac:dyDescent="0.25">
      <c r="A135" s="1" t="s">
        <v>168</v>
      </c>
      <c r="B135" s="1" t="s">
        <v>41</v>
      </c>
      <c r="C135" s="1" t="s">
        <v>42</v>
      </c>
      <c r="D135" s="1" t="s">
        <v>19</v>
      </c>
      <c r="E135" s="1" t="s">
        <v>30</v>
      </c>
      <c r="F135" s="1" t="s">
        <v>27</v>
      </c>
      <c r="G135" s="3">
        <v>87.45</v>
      </c>
      <c r="H135">
        <v>6</v>
      </c>
      <c r="I135" s="3">
        <v>26.234999999999999</v>
      </c>
      <c r="J135" s="3">
        <v>550.93499999999995</v>
      </c>
      <c r="K135" s="2">
        <v>43513</v>
      </c>
      <c r="L135" s="1" t="s">
        <v>32</v>
      </c>
      <c r="M135">
        <v>524.70000000000005</v>
      </c>
      <c r="N135">
        <v>4.7619047620000003</v>
      </c>
      <c r="O135" s="3">
        <v>26.234999999999999</v>
      </c>
      <c r="P135">
        <v>8.8000000000000007</v>
      </c>
    </row>
    <row r="136" spans="1:16" x14ac:dyDescent="0.25">
      <c r="A136" s="1" t="s">
        <v>169</v>
      </c>
      <c r="B136" s="1" t="s">
        <v>24</v>
      </c>
      <c r="C136" s="1" t="s">
        <v>25</v>
      </c>
      <c r="D136" s="1" t="s">
        <v>26</v>
      </c>
      <c r="E136" s="1" t="s">
        <v>20</v>
      </c>
      <c r="F136" s="1" t="s">
        <v>21</v>
      </c>
      <c r="G136" s="3">
        <v>81.3</v>
      </c>
      <c r="H136">
        <v>6</v>
      </c>
      <c r="I136" s="3">
        <v>24.39</v>
      </c>
      <c r="J136" s="3">
        <v>512.19000000000005</v>
      </c>
      <c r="K136" s="2">
        <v>43532</v>
      </c>
      <c r="L136" s="1" t="s">
        <v>22</v>
      </c>
      <c r="M136">
        <v>487.8</v>
      </c>
      <c r="N136">
        <v>4.7619047620000003</v>
      </c>
      <c r="O136" s="3">
        <v>24.39</v>
      </c>
      <c r="P136">
        <v>5.3</v>
      </c>
    </row>
    <row r="137" spans="1:16" x14ac:dyDescent="0.25">
      <c r="A137" s="1" t="s">
        <v>170</v>
      </c>
      <c r="B137" s="1" t="s">
        <v>24</v>
      </c>
      <c r="C137" s="1" t="s">
        <v>25</v>
      </c>
      <c r="D137" s="1" t="s">
        <v>26</v>
      </c>
      <c r="E137" s="1" t="s">
        <v>30</v>
      </c>
      <c r="F137" s="1" t="s">
        <v>45</v>
      </c>
      <c r="G137" s="3">
        <v>90.22</v>
      </c>
      <c r="H137">
        <v>3</v>
      </c>
      <c r="I137" s="3">
        <v>13.532999999999999</v>
      </c>
      <c r="J137" s="3">
        <v>284.19299999999998</v>
      </c>
      <c r="K137" s="2">
        <v>43514</v>
      </c>
      <c r="L137" s="1" t="s">
        <v>28</v>
      </c>
      <c r="M137">
        <v>270.66000000000003</v>
      </c>
      <c r="N137">
        <v>4.7619047620000003</v>
      </c>
      <c r="O137" s="3">
        <v>13.532999999999999</v>
      </c>
      <c r="P137">
        <v>6.2</v>
      </c>
    </row>
    <row r="138" spans="1:16" x14ac:dyDescent="0.25">
      <c r="A138" s="1" t="s">
        <v>171</v>
      </c>
      <c r="B138" s="1" t="s">
        <v>17</v>
      </c>
      <c r="C138" s="1" t="s">
        <v>18</v>
      </c>
      <c r="D138" s="1" t="s">
        <v>26</v>
      </c>
      <c r="E138" s="1" t="s">
        <v>20</v>
      </c>
      <c r="F138" s="1" t="s">
        <v>27</v>
      </c>
      <c r="G138" s="3">
        <v>26.31</v>
      </c>
      <c r="H138">
        <v>5</v>
      </c>
      <c r="I138" s="3">
        <v>6.5774999999999997</v>
      </c>
      <c r="J138" s="3">
        <v>138.1275</v>
      </c>
      <c r="K138" s="2">
        <v>43483</v>
      </c>
      <c r="L138" s="1" t="s">
        <v>32</v>
      </c>
      <c r="M138">
        <v>131.55000000000001</v>
      </c>
      <c r="N138">
        <v>4.7619047620000003</v>
      </c>
      <c r="O138" s="3">
        <v>6.5774999999999997</v>
      </c>
      <c r="P138">
        <v>8.8000000000000007</v>
      </c>
    </row>
    <row r="139" spans="1:16" x14ac:dyDescent="0.25">
      <c r="A139" s="1" t="s">
        <v>172</v>
      </c>
      <c r="B139" s="1" t="s">
        <v>17</v>
      </c>
      <c r="C139" s="1" t="s">
        <v>18</v>
      </c>
      <c r="D139" s="1" t="s">
        <v>19</v>
      </c>
      <c r="E139" s="1" t="s">
        <v>20</v>
      </c>
      <c r="F139" s="1" t="s">
        <v>31</v>
      </c>
      <c r="G139" s="3">
        <v>34.42</v>
      </c>
      <c r="H139">
        <v>6</v>
      </c>
      <c r="I139" s="3">
        <v>10.326000000000001</v>
      </c>
      <c r="J139" s="3">
        <v>216.846</v>
      </c>
      <c r="K139" s="2">
        <v>43514</v>
      </c>
      <c r="L139" s="1" t="s">
        <v>28</v>
      </c>
      <c r="M139">
        <v>206.52</v>
      </c>
      <c r="N139">
        <v>4.7619047620000003</v>
      </c>
      <c r="O139" s="3">
        <v>10.326000000000001</v>
      </c>
      <c r="P139">
        <v>9.8000000000000007</v>
      </c>
    </row>
    <row r="140" spans="1:16" x14ac:dyDescent="0.25">
      <c r="A140" s="1" t="s">
        <v>173</v>
      </c>
      <c r="B140" s="1" t="s">
        <v>41</v>
      </c>
      <c r="C140" s="1" t="s">
        <v>42</v>
      </c>
      <c r="D140" s="1" t="s">
        <v>26</v>
      </c>
      <c r="E140" s="1" t="s">
        <v>30</v>
      </c>
      <c r="F140" s="1" t="s">
        <v>35</v>
      </c>
      <c r="G140" s="3">
        <v>51.91</v>
      </c>
      <c r="H140">
        <v>10</v>
      </c>
      <c r="I140" s="3">
        <v>25.954999999999998</v>
      </c>
      <c r="J140" s="3">
        <v>545.05499999999995</v>
      </c>
      <c r="K140" s="2">
        <v>43512</v>
      </c>
      <c r="L140" s="1" t="s">
        <v>28</v>
      </c>
      <c r="M140">
        <v>519.1</v>
      </c>
      <c r="N140">
        <v>4.7619047620000003</v>
      </c>
      <c r="O140" s="3">
        <v>25.954999999999998</v>
      </c>
      <c r="P140">
        <v>8.1999999999999993</v>
      </c>
    </row>
    <row r="141" spans="1:16" x14ac:dyDescent="0.25">
      <c r="A141" s="1" t="s">
        <v>174</v>
      </c>
      <c r="B141" s="1" t="s">
        <v>17</v>
      </c>
      <c r="C141" s="1" t="s">
        <v>18</v>
      </c>
      <c r="D141" s="1" t="s">
        <v>26</v>
      </c>
      <c r="E141" s="1" t="s">
        <v>30</v>
      </c>
      <c r="F141" s="1" t="s">
        <v>35</v>
      </c>
      <c r="G141" s="3">
        <v>72.5</v>
      </c>
      <c r="H141">
        <v>8</v>
      </c>
      <c r="I141" s="3">
        <v>29</v>
      </c>
      <c r="J141" s="3">
        <v>609</v>
      </c>
      <c r="K141" s="2">
        <v>43540</v>
      </c>
      <c r="L141" s="1" t="s">
        <v>22</v>
      </c>
      <c r="M141">
        <v>580</v>
      </c>
      <c r="N141">
        <v>4.7619047620000003</v>
      </c>
      <c r="O141" s="3">
        <v>29</v>
      </c>
      <c r="P141">
        <v>9.1999999999999993</v>
      </c>
    </row>
    <row r="142" spans="1:16" x14ac:dyDescent="0.25">
      <c r="A142" s="1" t="s">
        <v>175</v>
      </c>
      <c r="B142" s="1" t="s">
        <v>24</v>
      </c>
      <c r="C142" s="1" t="s">
        <v>25</v>
      </c>
      <c r="D142" s="1" t="s">
        <v>19</v>
      </c>
      <c r="E142" s="1" t="s">
        <v>20</v>
      </c>
      <c r="F142" s="1" t="s">
        <v>35</v>
      </c>
      <c r="G142" s="3">
        <v>89.8</v>
      </c>
      <c r="H142">
        <v>10</v>
      </c>
      <c r="I142" s="3">
        <v>44.9</v>
      </c>
      <c r="J142" s="3">
        <v>942.9</v>
      </c>
      <c r="K142" s="2">
        <v>43488</v>
      </c>
      <c r="L142" s="1" t="s">
        <v>32</v>
      </c>
      <c r="M142">
        <v>898</v>
      </c>
      <c r="N142">
        <v>4.7619047620000003</v>
      </c>
      <c r="O142" s="3">
        <v>44.9</v>
      </c>
      <c r="P142">
        <v>5.4</v>
      </c>
    </row>
    <row r="143" spans="1:16" x14ac:dyDescent="0.25">
      <c r="A143" s="1" t="s">
        <v>176</v>
      </c>
      <c r="B143" s="1" t="s">
        <v>24</v>
      </c>
      <c r="C143" s="1" t="s">
        <v>25</v>
      </c>
      <c r="D143" s="1" t="s">
        <v>19</v>
      </c>
      <c r="E143" s="1" t="s">
        <v>30</v>
      </c>
      <c r="F143" s="1" t="s">
        <v>21</v>
      </c>
      <c r="G143" s="3">
        <v>90.5</v>
      </c>
      <c r="H143">
        <v>10</v>
      </c>
      <c r="I143" s="3">
        <v>45.25</v>
      </c>
      <c r="J143" s="3">
        <v>950.25</v>
      </c>
      <c r="K143" s="2">
        <v>43490</v>
      </c>
      <c r="L143" s="1" t="s">
        <v>28</v>
      </c>
      <c r="M143">
        <v>905</v>
      </c>
      <c r="N143">
        <v>4.7619047620000003</v>
      </c>
      <c r="O143" s="3">
        <v>45.25</v>
      </c>
      <c r="P143">
        <v>8.1</v>
      </c>
    </row>
    <row r="144" spans="1:16" x14ac:dyDescent="0.25">
      <c r="A144" s="1" t="s">
        <v>177</v>
      </c>
      <c r="B144" s="1" t="s">
        <v>24</v>
      </c>
      <c r="C144" s="1" t="s">
        <v>25</v>
      </c>
      <c r="D144" s="1" t="s">
        <v>19</v>
      </c>
      <c r="E144" s="1" t="s">
        <v>20</v>
      </c>
      <c r="F144" s="1" t="s">
        <v>21</v>
      </c>
      <c r="G144" s="3">
        <v>68.599999999999994</v>
      </c>
      <c r="H144">
        <v>10</v>
      </c>
      <c r="I144" s="3">
        <v>34.299999999999997</v>
      </c>
      <c r="J144" s="3">
        <v>720.3</v>
      </c>
      <c r="K144" s="2">
        <v>43501</v>
      </c>
      <c r="L144" s="1" t="s">
        <v>28</v>
      </c>
      <c r="M144">
        <v>686</v>
      </c>
      <c r="N144">
        <v>4.7619047620000003</v>
      </c>
      <c r="O144" s="3">
        <v>34.299999999999997</v>
      </c>
      <c r="P144">
        <v>9.1</v>
      </c>
    </row>
    <row r="145" spans="1:16" x14ac:dyDescent="0.25">
      <c r="A145" s="1" t="s">
        <v>178</v>
      </c>
      <c r="B145" s="1" t="s">
        <v>24</v>
      </c>
      <c r="C145" s="1" t="s">
        <v>25</v>
      </c>
      <c r="D145" s="1" t="s">
        <v>19</v>
      </c>
      <c r="E145" s="1" t="s">
        <v>20</v>
      </c>
      <c r="F145" s="1" t="s">
        <v>43</v>
      </c>
      <c r="G145" s="3">
        <v>30.41</v>
      </c>
      <c r="H145">
        <v>1</v>
      </c>
      <c r="I145" s="3">
        <v>1.5205</v>
      </c>
      <c r="J145" s="3">
        <v>31.930499999999999</v>
      </c>
      <c r="K145" s="2">
        <v>43518</v>
      </c>
      <c r="L145" s="1" t="s">
        <v>32</v>
      </c>
      <c r="M145">
        <v>30.41</v>
      </c>
      <c r="N145">
        <v>4.7619047620000003</v>
      </c>
      <c r="O145" s="3">
        <v>1.5205</v>
      </c>
      <c r="P145">
        <v>8.4</v>
      </c>
    </row>
    <row r="146" spans="1:16" x14ac:dyDescent="0.25">
      <c r="A146" s="1" t="s">
        <v>179</v>
      </c>
      <c r="B146" s="1" t="s">
        <v>17</v>
      </c>
      <c r="C146" s="1" t="s">
        <v>18</v>
      </c>
      <c r="D146" s="1" t="s">
        <v>26</v>
      </c>
      <c r="E146" s="1" t="s">
        <v>20</v>
      </c>
      <c r="F146" s="1" t="s">
        <v>31</v>
      </c>
      <c r="G146" s="3">
        <v>77.95</v>
      </c>
      <c r="H146">
        <v>6</v>
      </c>
      <c r="I146" s="3">
        <v>23.385000000000002</v>
      </c>
      <c r="J146" s="3">
        <v>491.08499999999998</v>
      </c>
      <c r="K146" s="2">
        <v>43486</v>
      </c>
      <c r="L146" s="1" t="s">
        <v>22</v>
      </c>
      <c r="M146">
        <v>467.7</v>
      </c>
      <c r="N146">
        <v>4.7619047620000003</v>
      </c>
      <c r="O146" s="3">
        <v>23.385000000000002</v>
      </c>
      <c r="P146">
        <v>8</v>
      </c>
    </row>
    <row r="147" spans="1:16" x14ac:dyDescent="0.25">
      <c r="A147" s="1" t="s">
        <v>180</v>
      </c>
      <c r="B147" s="1" t="s">
        <v>24</v>
      </c>
      <c r="C147" s="1" t="s">
        <v>25</v>
      </c>
      <c r="D147" s="1" t="s">
        <v>26</v>
      </c>
      <c r="E147" s="1" t="s">
        <v>20</v>
      </c>
      <c r="F147" s="1" t="s">
        <v>21</v>
      </c>
      <c r="G147" s="3">
        <v>46.26</v>
      </c>
      <c r="H147">
        <v>6</v>
      </c>
      <c r="I147" s="3">
        <v>13.878</v>
      </c>
      <c r="J147" s="3">
        <v>291.43799999999999</v>
      </c>
      <c r="K147" s="2">
        <v>43532</v>
      </c>
      <c r="L147" s="1" t="s">
        <v>32</v>
      </c>
      <c r="M147">
        <v>277.56</v>
      </c>
      <c r="N147">
        <v>4.7619047620000003</v>
      </c>
      <c r="O147" s="3">
        <v>13.878</v>
      </c>
      <c r="P147">
        <v>9.5</v>
      </c>
    </row>
    <row r="148" spans="1:16" x14ac:dyDescent="0.25">
      <c r="A148" s="1" t="s">
        <v>181</v>
      </c>
      <c r="B148" s="1" t="s">
        <v>17</v>
      </c>
      <c r="C148" s="1" t="s">
        <v>18</v>
      </c>
      <c r="D148" s="1" t="s">
        <v>19</v>
      </c>
      <c r="E148" s="1" t="s">
        <v>20</v>
      </c>
      <c r="F148" s="1" t="s">
        <v>45</v>
      </c>
      <c r="G148" s="3">
        <v>30.14</v>
      </c>
      <c r="H148">
        <v>10</v>
      </c>
      <c r="I148" s="3">
        <v>15.07</v>
      </c>
      <c r="J148" s="3">
        <v>316.47000000000003</v>
      </c>
      <c r="K148" s="2">
        <v>43506</v>
      </c>
      <c r="L148" s="1" t="s">
        <v>22</v>
      </c>
      <c r="M148">
        <v>301.39999999999998</v>
      </c>
      <c r="N148">
        <v>4.7619047620000003</v>
      </c>
      <c r="O148" s="3">
        <v>15.07</v>
      </c>
      <c r="P148">
        <v>9.1999999999999993</v>
      </c>
    </row>
    <row r="149" spans="1:16" x14ac:dyDescent="0.25">
      <c r="A149" s="1" t="s">
        <v>182</v>
      </c>
      <c r="B149" s="1" t="s">
        <v>24</v>
      </c>
      <c r="C149" s="1" t="s">
        <v>25</v>
      </c>
      <c r="D149" s="1" t="s">
        <v>26</v>
      </c>
      <c r="E149" s="1" t="s">
        <v>30</v>
      </c>
      <c r="F149" s="1" t="s">
        <v>21</v>
      </c>
      <c r="G149" s="3">
        <v>66.14</v>
      </c>
      <c r="H149">
        <v>4</v>
      </c>
      <c r="I149" s="3">
        <v>13.228</v>
      </c>
      <c r="J149" s="3">
        <v>277.78800000000001</v>
      </c>
      <c r="K149" s="2">
        <v>43543</v>
      </c>
      <c r="L149" s="1" t="s">
        <v>32</v>
      </c>
      <c r="M149">
        <v>264.56</v>
      </c>
      <c r="N149">
        <v>4.7619047620000003</v>
      </c>
      <c r="O149" s="3">
        <v>13.228</v>
      </c>
      <c r="P149">
        <v>5.6</v>
      </c>
    </row>
    <row r="150" spans="1:16" x14ac:dyDescent="0.25">
      <c r="A150" s="1" t="s">
        <v>183</v>
      </c>
      <c r="B150" s="1" t="s">
        <v>41</v>
      </c>
      <c r="C150" s="1" t="s">
        <v>42</v>
      </c>
      <c r="D150" s="1" t="s">
        <v>19</v>
      </c>
      <c r="E150" s="1" t="s">
        <v>30</v>
      </c>
      <c r="F150" s="1" t="s">
        <v>31</v>
      </c>
      <c r="G150" s="3">
        <v>71.86</v>
      </c>
      <c r="H150">
        <v>8</v>
      </c>
      <c r="I150" s="3">
        <v>28.744</v>
      </c>
      <c r="J150" s="3">
        <v>603.62400000000002</v>
      </c>
      <c r="K150" s="2">
        <v>43530</v>
      </c>
      <c r="L150" s="1" t="s">
        <v>32</v>
      </c>
      <c r="M150">
        <v>574.88</v>
      </c>
      <c r="N150">
        <v>4.7619047620000003</v>
      </c>
      <c r="O150" s="3">
        <v>28.744</v>
      </c>
      <c r="P150">
        <v>6.2</v>
      </c>
    </row>
    <row r="151" spans="1:16" x14ac:dyDescent="0.25">
      <c r="A151" s="1" t="s">
        <v>184</v>
      </c>
      <c r="B151" s="1" t="s">
        <v>17</v>
      </c>
      <c r="C151" s="1" t="s">
        <v>18</v>
      </c>
      <c r="D151" s="1" t="s">
        <v>26</v>
      </c>
      <c r="E151" s="1" t="s">
        <v>30</v>
      </c>
      <c r="F151" s="1" t="s">
        <v>21</v>
      </c>
      <c r="G151" s="3">
        <v>32.46</v>
      </c>
      <c r="H151">
        <v>8</v>
      </c>
      <c r="I151" s="3">
        <v>12.984</v>
      </c>
      <c r="J151" s="3">
        <v>272.66399999999999</v>
      </c>
      <c r="K151" s="2">
        <v>43551</v>
      </c>
      <c r="L151" s="1" t="s">
        <v>32</v>
      </c>
      <c r="M151">
        <v>259.68</v>
      </c>
      <c r="N151">
        <v>4.7619047620000003</v>
      </c>
      <c r="O151" s="3">
        <v>12.984</v>
      </c>
      <c r="P151">
        <v>4.9000000000000004</v>
      </c>
    </row>
    <row r="152" spans="1:16" x14ac:dyDescent="0.25">
      <c r="A152" s="1" t="s">
        <v>185</v>
      </c>
      <c r="B152" s="1" t="s">
        <v>41</v>
      </c>
      <c r="C152" s="1" t="s">
        <v>42</v>
      </c>
      <c r="D152" s="1" t="s">
        <v>19</v>
      </c>
      <c r="E152" s="1" t="s">
        <v>20</v>
      </c>
      <c r="F152" s="1" t="s">
        <v>45</v>
      </c>
      <c r="G152" s="3">
        <v>91.54</v>
      </c>
      <c r="H152">
        <v>4</v>
      </c>
      <c r="I152" s="3">
        <v>18.308</v>
      </c>
      <c r="J152" s="3">
        <v>384.46800000000002</v>
      </c>
      <c r="K152" s="2">
        <v>43547</v>
      </c>
      <c r="L152" s="1" t="s">
        <v>32</v>
      </c>
      <c r="M152">
        <v>366.16</v>
      </c>
      <c r="N152">
        <v>4.7619047620000003</v>
      </c>
      <c r="O152" s="3">
        <v>18.308</v>
      </c>
      <c r="P152">
        <v>4.8</v>
      </c>
    </row>
    <row r="153" spans="1:16" x14ac:dyDescent="0.25">
      <c r="A153" s="1" t="s">
        <v>186</v>
      </c>
      <c r="B153" s="1" t="s">
        <v>24</v>
      </c>
      <c r="C153" s="1" t="s">
        <v>25</v>
      </c>
      <c r="D153" s="1" t="s">
        <v>19</v>
      </c>
      <c r="E153" s="1" t="s">
        <v>30</v>
      </c>
      <c r="F153" s="1" t="s">
        <v>35</v>
      </c>
      <c r="G153" s="3">
        <v>34.56</v>
      </c>
      <c r="H153">
        <v>7</v>
      </c>
      <c r="I153" s="3">
        <v>12.096</v>
      </c>
      <c r="J153" s="3">
        <v>254.01599999999999</v>
      </c>
      <c r="K153" s="2">
        <v>43535</v>
      </c>
      <c r="L153" s="1" t="s">
        <v>32</v>
      </c>
      <c r="M153">
        <v>241.92</v>
      </c>
      <c r="N153">
        <v>4.7619047620000003</v>
      </c>
      <c r="O153" s="3">
        <v>12.096</v>
      </c>
      <c r="P153">
        <v>7.3</v>
      </c>
    </row>
    <row r="154" spans="1:16" x14ac:dyDescent="0.25">
      <c r="A154" s="1" t="s">
        <v>187</v>
      </c>
      <c r="B154" s="1" t="s">
        <v>17</v>
      </c>
      <c r="C154" s="1" t="s">
        <v>18</v>
      </c>
      <c r="D154" s="1" t="s">
        <v>26</v>
      </c>
      <c r="E154" s="1" t="s">
        <v>30</v>
      </c>
      <c r="F154" s="1" t="s">
        <v>45</v>
      </c>
      <c r="G154" s="3">
        <v>83.24</v>
      </c>
      <c r="H154">
        <v>9</v>
      </c>
      <c r="I154" s="3">
        <v>37.457999999999998</v>
      </c>
      <c r="J154" s="3">
        <v>786.61800000000005</v>
      </c>
      <c r="K154" s="2">
        <v>43494</v>
      </c>
      <c r="L154" s="1" t="s">
        <v>32</v>
      </c>
      <c r="M154">
        <v>749.16</v>
      </c>
      <c r="N154">
        <v>4.7619047620000003</v>
      </c>
      <c r="O154" s="3">
        <v>37.457999999999998</v>
      </c>
      <c r="P154">
        <v>7.4</v>
      </c>
    </row>
    <row r="155" spans="1:16" x14ac:dyDescent="0.25">
      <c r="A155" s="1" t="s">
        <v>188</v>
      </c>
      <c r="B155" s="1" t="s">
        <v>24</v>
      </c>
      <c r="C155" s="1" t="s">
        <v>25</v>
      </c>
      <c r="D155" s="1" t="s">
        <v>26</v>
      </c>
      <c r="E155" s="1" t="s">
        <v>20</v>
      </c>
      <c r="F155" s="1" t="s">
        <v>43</v>
      </c>
      <c r="G155" s="3">
        <v>16.48</v>
      </c>
      <c r="H155">
        <v>6</v>
      </c>
      <c r="I155" s="3">
        <v>4.944</v>
      </c>
      <c r="J155" s="3">
        <v>103.824</v>
      </c>
      <c r="K155" s="2">
        <v>43503</v>
      </c>
      <c r="L155" s="1" t="s">
        <v>22</v>
      </c>
      <c r="M155">
        <v>98.88</v>
      </c>
      <c r="N155">
        <v>4.7619047620000003</v>
      </c>
      <c r="O155" s="3">
        <v>4.944</v>
      </c>
      <c r="P155">
        <v>9.9</v>
      </c>
    </row>
    <row r="156" spans="1:16" x14ac:dyDescent="0.25">
      <c r="A156" s="1" t="s">
        <v>189</v>
      </c>
      <c r="B156" s="1" t="s">
        <v>24</v>
      </c>
      <c r="C156" s="1" t="s">
        <v>25</v>
      </c>
      <c r="D156" s="1" t="s">
        <v>26</v>
      </c>
      <c r="E156" s="1" t="s">
        <v>20</v>
      </c>
      <c r="F156" s="1" t="s">
        <v>35</v>
      </c>
      <c r="G156" s="3">
        <v>80.97</v>
      </c>
      <c r="H156">
        <v>8</v>
      </c>
      <c r="I156" s="3">
        <v>32.387999999999998</v>
      </c>
      <c r="J156" s="3">
        <v>680.14800000000002</v>
      </c>
      <c r="K156" s="2">
        <v>43493</v>
      </c>
      <c r="L156" s="1" t="s">
        <v>28</v>
      </c>
      <c r="M156">
        <v>647.76</v>
      </c>
      <c r="N156">
        <v>4.7619047620000003</v>
      </c>
      <c r="O156" s="3">
        <v>32.387999999999998</v>
      </c>
      <c r="P156">
        <v>9.3000000000000007</v>
      </c>
    </row>
    <row r="157" spans="1:16" x14ac:dyDescent="0.25">
      <c r="A157" s="1" t="s">
        <v>190</v>
      </c>
      <c r="B157" s="1" t="s">
        <v>17</v>
      </c>
      <c r="C157" s="1" t="s">
        <v>18</v>
      </c>
      <c r="D157" s="1" t="s">
        <v>19</v>
      </c>
      <c r="E157" s="1" t="s">
        <v>30</v>
      </c>
      <c r="F157" s="1" t="s">
        <v>43</v>
      </c>
      <c r="G157" s="3">
        <v>92.29</v>
      </c>
      <c r="H157">
        <v>5</v>
      </c>
      <c r="I157" s="3">
        <v>23.072500000000002</v>
      </c>
      <c r="J157" s="3">
        <v>484.52249999999998</v>
      </c>
      <c r="K157" s="2">
        <v>43516</v>
      </c>
      <c r="L157" s="1" t="s">
        <v>32</v>
      </c>
      <c r="M157">
        <v>461.45</v>
      </c>
      <c r="N157">
        <v>4.7619047620000003</v>
      </c>
      <c r="O157" s="3">
        <v>23.072500000000002</v>
      </c>
      <c r="P157">
        <v>9</v>
      </c>
    </row>
    <row r="158" spans="1:16" x14ac:dyDescent="0.25">
      <c r="A158" s="1" t="s">
        <v>191</v>
      </c>
      <c r="B158" s="1" t="s">
        <v>41</v>
      </c>
      <c r="C158" s="1" t="s">
        <v>42</v>
      </c>
      <c r="D158" s="1" t="s">
        <v>19</v>
      </c>
      <c r="E158" s="1" t="s">
        <v>30</v>
      </c>
      <c r="F158" s="1" t="s">
        <v>27</v>
      </c>
      <c r="G158" s="3">
        <v>72.17</v>
      </c>
      <c r="H158">
        <v>1</v>
      </c>
      <c r="I158" s="3">
        <v>3.6084999999999998</v>
      </c>
      <c r="J158" s="3">
        <v>75.778499999999994</v>
      </c>
      <c r="K158" s="2">
        <v>43469</v>
      </c>
      <c r="L158" s="1" t="s">
        <v>28</v>
      </c>
      <c r="M158">
        <v>72.17</v>
      </c>
      <c r="N158">
        <v>4.7619047620000003</v>
      </c>
      <c r="O158" s="3">
        <v>3.6084999999999998</v>
      </c>
      <c r="P158">
        <v>6.1</v>
      </c>
    </row>
    <row r="159" spans="1:16" x14ac:dyDescent="0.25">
      <c r="A159" s="1" t="s">
        <v>192</v>
      </c>
      <c r="B159" s="1" t="s">
        <v>41</v>
      </c>
      <c r="C159" s="1" t="s">
        <v>42</v>
      </c>
      <c r="D159" s="1" t="s">
        <v>26</v>
      </c>
      <c r="E159" s="1" t="s">
        <v>30</v>
      </c>
      <c r="F159" s="1" t="s">
        <v>31</v>
      </c>
      <c r="G159" s="3">
        <v>50.28</v>
      </c>
      <c r="H159">
        <v>5</v>
      </c>
      <c r="I159" s="3">
        <v>12.57</v>
      </c>
      <c r="J159" s="3">
        <v>263.97000000000003</v>
      </c>
      <c r="K159" s="2">
        <v>43531</v>
      </c>
      <c r="L159" s="1" t="s">
        <v>22</v>
      </c>
      <c r="M159">
        <v>251.4</v>
      </c>
      <c r="N159">
        <v>4.7619047620000003</v>
      </c>
      <c r="O159" s="3">
        <v>12.57</v>
      </c>
      <c r="P159">
        <v>9.6999999999999993</v>
      </c>
    </row>
    <row r="160" spans="1:16" x14ac:dyDescent="0.25">
      <c r="A160" s="1" t="s">
        <v>193</v>
      </c>
      <c r="B160" s="1" t="s">
        <v>41</v>
      </c>
      <c r="C160" s="1" t="s">
        <v>42</v>
      </c>
      <c r="D160" s="1" t="s">
        <v>19</v>
      </c>
      <c r="E160" s="1" t="s">
        <v>30</v>
      </c>
      <c r="F160" s="1" t="s">
        <v>21</v>
      </c>
      <c r="G160" s="3">
        <v>97.22</v>
      </c>
      <c r="H160">
        <v>9</v>
      </c>
      <c r="I160" s="3">
        <v>43.749000000000002</v>
      </c>
      <c r="J160" s="3">
        <v>918.72900000000004</v>
      </c>
      <c r="K160" s="2">
        <v>43554</v>
      </c>
      <c r="L160" s="1" t="s">
        <v>22</v>
      </c>
      <c r="M160">
        <v>874.98</v>
      </c>
      <c r="N160">
        <v>4.7619047620000003</v>
      </c>
      <c r="O160" s="3">
        <v>43.749000000000002</v>
      </c>
      <c r="P160">
        <v>6</v>
      </c>
    </row>
    <row r="161" spans="1:16" x14ac:dyDescent="0.25">
      <c r="A161" s="1" t="s">
        <v>194</v>
      </c>
      <c r="B161" s="1" t="s">
        <v>41</v>
      </c>
      <c r="C161" s="1" t="s">
        <v>42</v>
      </c>
      <c r="D161" s="1" t="s">
        <v>26</v>
      </c>
      <c r="E161" s="1" t="s">
        <v>30</v>
      </c>
      <c r="F161" s="1" t="s">
        <v>35</v>
      </c>
      <c r="G161" s="3">
        <v>93.39</v>
      </c>
      <c r="H161">
        <v>6</v>
      </c>
      <c r="I161" s="3">
        <v>28.016999999999999</v>
      </c>
      <c r="J161" s="3">
        <v>588.35699999999997</v>
      </c>
      <c r="K161" s="2">
        <v>43551</v>
      </c>
      <c r="L161" s="1" t="s">
        <v>22</v>
      </c>
      <c r="M161">
        <v>560.34</v>
      </c>
      <c r="N161">
        <v>4.7619047620000003</v>
      </c>
      <c r="O161" s="3">
        <v>28.016999999999999</v>
      </c>
      <c r="P161">
        <v>10</v>
      </c>
    </row>
    <row r="162" spans="1:16" x14ac:dyDescent="0.25">
      <c r="A162" s="1" t="s">
        <v>195</v>
      </c>
      <c r="B162" s="1" t="s">
        <v>24</v>
      </c>
      <c r="C162" s="1" t="s">
        <v>25</v>
      </c>
      <c r="D162" s="1" t="s">
        <v>26</v>
      </c>
      <c r="E162" s="1" t="s">
        <v>20</v>
      </c>
      <c r="F162" s="1" t="s">
        <v>43</v>
      </c>
      <c r="G162" s="3">
        <v>43.18</v>
      </c>
      <c r="H162">
        <v>8</v>
      </c>
      <c r="I162" s="3">
        <v>17.271999999999998</v>
      </c>
      <c r="J162" s="3">
        <v>362.71199999999999</v>
      </c>
      <c r="K162" s="2">
        <v>43484</v>
      </c>
      <c r="L162" s="1" t="s">
        <v>32</v>
      </c>
      <c r="M162">
        <v>345.44</v>
      </c>
      <c r="N162">
        <v>4.7619047620000003</v>
      </c>
      <c r="O162" s="3">
        <v>17.271999999999998</v>
      </c>
      <c r="P162">
        <v>8.3000000000000007</v>
      </c>
    </row>
    <row r="163" spans="1:16" x14ac:dyDescent="0.25">
      <c r="A163" s="1" t="s">
        <v>196</v>
      </c>
      <c r="B163" s="1" t="s">
        <v>17</v>
      </c>
      <c r="C163" s="1" t="s">
        <v>18</v>
      </c>
      <c r="D163" s="1" t="s">
        <v>26</v>
      </c>
      <c r="E163" s="1" t="s">
        <v>30</v>
      </c>
      <c r="F163" s="1" t="s">
        <v>35</v>
      </c>
      <c r="G163" s="3">
        <v>63.69</v>
      </c>
      <c r="H163">
        <v>1</v>
      </c>
      <c r="I163" s="3">
        <v>3.1844999999999999</v>
      </c>
      <c r="J163" s="3">
        <v>66.874499999999998</v>
      </c>
      <c r="K163" s="2">
        <v>43521</v>
      </c>
      <c r="L163" s="1" t="s">
        <v>28</v>
      </c>
      <c r="M163">
        <v>63.69</v>
      </c>
      <c r="N163">
        <v>4.7619047620000003</v>
      </c>
      <c r="O163" s="3">
        <v>3.1844999999999999</v>
      </c>
      <c r="P163">
        <v>6</v>
      </c>
    </row>
    <row r="164" spans="1:16" x14ac:dyDescent="0.25">
      <c r="A164" s="1" t="s">
        <v>197</v>
      </c>
      <c r="B164" s="1" t="s">
        <v>17</v>
      </c>
      <c r="C164" s="1" t="s">
        <v>18</v>
      </c>
      <c r="D164" s="1" t="s">
        <v>26</v>
      </c>
      <c r="E164" s="1" t="s">
        <v>30</v>
      </c>
      <c r="F164" s="1" t="s">
        <v>43</v>
      </c>
      <c r="G164" s="3">
        <v>45.79</v>
      </c>
      <c r="H164">
        <v>7</v>
      </c>
      <c r="I164" s="3">
        <v>16.026499999999999</v>
      </c>
      <c r="J164" s="3">
        <v>336.55650000000003</v>
      </c>
      <c r="K164" s="2">
        <v>43537</v>
      </c>
      <c r="L164" s="1" t="s">
        <v>32</v>
      </c>
      <c r="M164">
        <v>320.52999999999997</v>
      </c>
      <c r="N164">
        <v>4.7619047620000003</v>
      </c>
      <c r="O164" s="3">
        <v>16.026499999999999</v>
      </c>
      <c r="P164">
        <v>7</v>
      </c>
    </row>
    <row r="165" spans="1:16" x14ac:dyDescent="0.25">
      <c r="A165" s="1" t="s">
        <v>198</v>
      </c>
      <c r="B165" s="1" t="s">
        <v>24</v>
      </c>
      <c r="C165" s="1" t="s">
        <v>25</v>
      </c>
      <c r="D165" s="1" t="s">
        <v>26</v>
      </c>
      <c r="E165" s="1" t="s">
        <v>30</v>
      </c>
      <c r="F165" s="1" t="s">
        <v>35</v>
      </c>
      <c r="G165" s="3">
        <v>76.400000000000006</v>
      </c>
      <c r="H165">
        <v>2</v>
      </c>
      <c r="I165" s="3">
        <v>7.64</v>
      </c>
      <c r="J165" s="3">
        <v>160.44</v>
      </c>
      <c r="K165" s="2">
        <v>43495</v>
      </c>
      <c r="L165" s="1" t="s">
        <v>22</v>
      </c>
      <c r="M165">
        <v>152.80000000000001</v>
      </c>
      <c r="N165">
        <v>4.7619047620000003</v>
      </c>
      <c r="O165" s="3">
        <v>7.64</v>
      </c>
      <c r="P165">
        <v>6.5</v>
      </c>
    </row>
    <row r="166" spans="1:16" x14ac:dyDescent="0.25">
      <c r="A166" s="1" t="s">
        <v>199</v>
      </c>
      <c r="B166" s="1" t="s">
        <v>41</v>
      </c>
      <c r="C166" s="1" t="s">
        <v>42</v>
      </c>
      <c r="D166" s="1" t="s">
        <v>26</v>
      </c>
      <c r="E166" s="1" t="s">
        <v>30</v>
      </c>
      <c r="F166" s="1" t="s">
        <v>43</v>
      </c>
      <c r="G166" s="3">
        <v>39.9</v>
      </c>
      <c r="H166">
        <v>10</v>
      </c>
      <c r="I166" s="3">
        <v>19.95</v>
      </c>
      <c r="J166" s="3">
        <v>418.95</v>
      </c>
      <c r="K166" s="2">
        <v>43516</v>
      </c>
      <c r="L166" s="1" t="s">
        <v>32</v>
      </c>
      <c r="M166">
        <v>399</v>
      </c>
      <c r="N166">
        <v>4.7619047620000003</v>
      </c>
      <c r="O166" s="3">
        <v>19.95</v>
      </c>
      <c r="P166">
        <v>5.9</v>
      </c>
    </row>
    <row r="167" spans="1:16" x14ac:dyDescent="0.25">
      <c r="A167" s="1" t="s">
        <v>200</v>
      </c>
      <c r="B167" s="1" t="s">
        <v>41</v>
      </c>
      <c r="C167" s="1" t="s">
        <v>42</v>
      </c>
      <c r="D167" s="1" t="s">
        <v>19</v>
      </c>
      <c r="E167" s="1" t="s">
        <v>30</v>
      </c>
      <c r="F167" s="1" t="s">
        <v>21</v>
      </c>
      <c r="G167" s="3">
        <v>42.57</v>
      </c>
      <c r="H167">
        <v>8</v>
      </c>
      <c r="I167" s="3">
        <v>17.027999999999999</v>
      </c>
      <c r="J167" s="3">
        <v>357.58800000000002</v>
      </c>
      <c r="K167" s="2">
        <v>43521</v>
      </c>
      <c r="L167" s="1" t="s">
        <v>22</v>
      </c>
      <c r="M167">
        <v>340.56</v>
      </c>
      <c r="N167">
        <v>4.7619047620000003</v>
      </c>
      <c r="O167" s="3">
        <v>17.027999999999999</v>
      </c>
      <c r="P167">
        <v>5.6</v>
      </c>
    </row>
    <row r="168" spans="1:16" x14ac:dyDescent="0.25">
      <c r="A168" s="1" t="s">
        <v>201</v>
      </c>
      <c r="B168" s="1" t="s">
        <v>24</v>
      </c>
      <c r="C168" s="1" t="s">
        <v>25</v>
      </c>
      <c r="D168" s="1" t="s">
        <v>26</v>
      </c>
      <c r="E168" s="1" t="s">
        <v>30</v>
      </c>
      <c r="F168" s="1" t="s">
        <v>31</v>
      </c>
      <c r="G168" s="3">
        <v>95.58</v>
      </c>
      <c r="H168">
        <v>10</v>
      </c>
      <c r="I168" s="3">
        <v>47.79</v>
      </c>
      <c r="J168" s="3">
        <v>1003.59</v>
      </c>
      <c r="K168" s="2">
        <v>43481</v>
      </c>
      <c r="L168" s="1" t="s">
        <v>28</v>
      </c>
      <c r="M168">
        <v>955.8</v>
      </c>
      <c r="N168">
        <v>4.7619047620000003</v>
      </c>
      <c r="O168" s="3">
        <v>47.79</v>
      </c>
      <c r="P168">
        <v>4.8</v>
      </c>
    </row>
    <row r="169" spans="1:16" x14ac:dyDescent="0.25">
      <c r="A169" s="1" t="s">
        <v>202</v>
      </c>
      <c r="B169" s="1" t="s">
        <v>17</v>
      </c>
      <c r="C169" s="1" t="s">
        <v>18</v>
      </c>
      <c r="D169" s="1" t="s">
        <v>26</v>
      </c>
      <c r="E169" s="1" t="s">
        <v>30</v>
      </c>
      <c r="F169" s="1" t="s">
        <v>45</v>
      </c>
      <c r="G169" s="3">
        <v>98.98</v>
      </c>
      <c r="H169">
        <v>10</v>
      </c>
      <c r="I169" s="3">
        <v>49.49</v>
      </c>
      <c r="J169" s="3">
        <v>1039.29</v>
      </c>
      <c r="K169" s="2">
        <v>43504</v>
      </c>
      <c r="L169" s="1" t="s">
        <v>32</v>
      </c>
      <c r="M169">
        <v>989.8</v>
      </c>
      <c r="N169">
        <v>4.7619047620000003</v>
      </c>
      <c r="O169" s="3">
        <v>49.49</v>
      </c>
      <c r="P169">
        <v>8.6999999999999993</v>
      </c>
    </row>
    <row r="170" spans="1:16" x14ac:dyDescent="0.25">
      <c r="A170" s="1" t="s">
        <v>203</v>
      </c>
      <c r="B170" s="1" t="s">
        <v>17</v>
      </c>
      <c r="C170" s="1" t="s">
        <v>18</v>
      </c>
      <c r="D170" s="1" t="s">
        <v>26</v>
      </c>
      <c r="E170" s="1" t="s">
        <v>30</v>
      </c>
      <c r="F170" s="1" t="s">
        <v>43</v>
      </c>
      <c r="G170" s="3">
        <v>51.28</v>
      </c>
      <c r="H170">
        <v>6</v>
      </c>
      <c r="I170" s="3">
        <v>15.384</v>
      </c>
      <c r="J170" s="3">
        <v>323.06400000000002</v>
      </c>
      <c r="K170" s="2">
        <v>43484</v>
      </c>
      <c r="L170" s="1" t="s">
        <v>28</v>
      </c>
      <c r="M170">
        <v>307.68</v>
      </c>
      <c r="N170">
        <v>4.7619047620000003</v>
      </c>
      <c r="O170" s="3">
        <v>15.384</v>
      </c>
      <c r="P170">
        <v>6.5</v>
      </c>
    </row>
    <row r="171" spans="1:16" x14ac:dyDescent="0.25">
      <c r="A171" s="1" t="s">
        <v>204</v>
      </c>
      <c r="B171" s="1" t="s">
        <v>17</v>
      </c>
      <c r="C171" s="1" t="s">
        <v>18</v>
      </c>
      <c r="D171" s="1" t="s">
        <v>19</v>
      </c>
      <c r="E171" s="1" t="s">
        <v>30</v>
      </c>
      <c r="F171" s="1" t="s">
        <v>35</v>
      </c>
      <c r="G171" s="3">
        <v>69.52</v>
      </c>
      <c r="H171">
        <v>7</v>
      </c>
      <c r="I171" s="3">
        <v>24.332000000000001</v>
      </c>
      <c r="J171" s="3">
        <v>510.97199999999998</v>
      </c>
      <c r="K171" s="2">
        <v>43497</v>
      </c>
      <c r="L171" s="1" t="s">
        <v>32</v>
      </c>
      <c r="M171">
        <v>486.64</v>
      </c>
      <c r="N171">
        <v>4.7619047620000003</v>
      </c>
      <c r="O171" s="3">
        <v>24.332000000000001</v>
      </c>
      <c r="P171">
        <v>8.5</v>
      </c>
    </row>
    <row r="172" spans="1:16" x14ac:dyDescent="0.25">
      <c r="A172" s="1" t="s">
        <v>205</v>
      </c>
      <c r="B172" s="1" t="s">
        <v>17</v>
      </c>
      <c r="C172" s="1" t="s">
        <v>18</v>
      </c>
      <c r="D172" s="1" t="s">
        <v>26</v>
      </c>
      <c r="E172" s="1" t="s">
        <v>30</v>
      </c>
      <c r="F172" s="1" t="s">
        <v>21</v>
      </c>
      <c r="G172" s="3">
        <v>70.010000000000005</v>
      </c>
      <c r="H172">
        <v>5</v>
      </c>
      <c r="I172" s="3">
        <v>17.502500000000001</v>
      </c>
      <c r="J172" s="3">
        <v>367.55250000000001</v>
      </c>
      <c r="K172" s="2">
        <v>43468</v>
      </c>
      <c r="L172" s="1" t="s">
        <v>22</v>
      </c>
      <c r="M172">
        <v>350.05</v>
      </c>
      <c r="N172">
        <v>4.7619047620000003</v>
      </c>
      <c r="O172" s="3">
        <v>17.502500000000001</v>
      </c>
      <c r="P172">
        <v>5.5</v>
      </c>
    </row>
    <row r="173" spans="1:16" x14ac:dyDescent="0.25">
      <c r="A173" s="1" t="s">
        <v>206</v>
      </c>
      <c r="B173" s="1" t="s">
        <v>41</v>
      </c>
      <c r="C173" s="1" t="s">
        <v>42</v>
      </c>
      <c r="D173" s="1" t="s">
        <v>19</v>
      </c>
      <c r="E173" s="1" t="s">
        <v>30</v>
      </c>
      <c r="F173" s="1" t="s">
        <v>43</v>
      </c>
      <c r="G173" s="3">
        <v>80.05</v>
      </c>
      <c r="H173">
        <v>5</v>
      </c>
      <c r="I173" s="3">
        <v>20.012499999999999</v>
      </c>
      <c r="J173" s="3">
        <v>420.26249999999999</v>
      </c>
      <c r="K173" s="2">
        <v>43491</v>
      </c>
      <c r="L173" s="1" t="s">
        <v>32</v>
      </c>
      <c r="M173">
        <v>400.25</v>
      </c>
      <c r="N173">
        <v>4.7619047620000003</v>
      </c>
      <c r="O173" s="3">
        <v>20.012499999999999</v>
      </c>
      <c r="P173">
        <v>9.4</v>
      </c>
    </row>
    <row r="174" spans="1:16" x14ac:dyDescent="0.25">
      <c r="A174" s="1" t="s">
        <v>207</v>
      </c>
      <c r="B174" s="1" t="s">
        <v>24</v>
      </c>
      <c r="C174" s="1" t="s">
        <v>25</v>
      </c>
      <c r="D174" s="1" t="s">
        <v>26</v>
      </c>
      <c r="E174" s="1" t="s">
        <v>30</v>
      </c>
      <c r="F174" s="1" t="s">
        <v>27</v>
      </c>
      <c r="G174" s="3">
        <v>20.85</v>
      </c>
      <c r="H174">
        <v>8</v>
      </c>
      <c r="I174" s="3">
        <v>8.34</v>
      </c>
      <c r="J174" s="3">
        <v>175.14</v>
      </c>
      <c r="K174" s="2">
        <v>43527</v>
      </c>
      <c r="L174" s="1" t="s">
        <v>28</v>
      </c>
      <c r="M174">
        <v>166.8</v>
      </c>
      <c r="N174">
        <v>4.7619047620000003</v>
      </c>
      <c r="O174" s="3">
        <v>8.34</v>
      </c>
      <c r="P174">
        <v>6.3</v>
      </c>
    </row>
    <row r="175" spans="1:16" x14ac:dyDescent="0.25">
      <c r="A175" s="1" t="s">
        <v>208</v>
      </c>
      <c r="B175" s="1" t="s">
        <v>41</v>
      </c>
      <c r="C175" s="1" t="s">
        <v>42</v>
      </c>
      <c r="D175" s="1" t="s">
        <v>19</v>
      </c>
      <c r="E175" s="1" t="s">
        <v>30</v>
      </c>
      <c r="F175" s="1" t="s">
        <v>27</v>
      </c>
      <c r="G175" s="3">
        <v>52.89</v>
      </c>
      <c r="H175">
        <v>6</v>
      </c>
      <c r="I175" s="3">
        <v>15.867000000000001</v>
      </c>
      <c r="J175" s="3">
        <v>333.20699999999999</v>
      </c>
      <c r="K175" s="2">
        <v>43484</v>
      </c>
      <c r="L175" s="1" t="s">
        <v>32</v>
      </c>
      <c r="M175">
        <v>317.33999999999997</v>
      </c>
      <c r="N175">
        <v>4.7619047620000003</v>
      </c>
      <c r="O175" s="3">
        <v>15.867000000000001</v>
      </c>
      <c r="P175">
        <v>9.8000000000000007</v>
      </c>
    </row>
    <row r="176" spans="1:16" x14ac:dyDescent="0.25">
      <c r="A176" s="1" t="s">
        <v>209</v>
      </c>
      <c r="B176" s="1" t="s">
        <v>41</v>
      </c>
      <c r="C176" s="1" t="s">
        <v>42</v>
      </c>
      <c r="D176" s="1" t="s">
        <v>26</v>
      </c>
      <c r="E176" s="1" t="s">
        <v>30</v>
      </c>
      <c r="F176" s="1" t="s">
        <v>43</v>
      </c>
      <c r="G176" s="3">
        <v>19.79</v>
      </c>
      <c r="H176">
        <v>8</v>
      </c>
      <c r="I176" s="3">
        <v>7.9160000000000004</v>
      </c>
      <c r="J176" s="3">
        <v>166.23599999999999</v>
      </c>
      <c r="K176" s="2">
        <v>43483</v>
      </c>
      <c r="L176" s="1" t="s">
        <v>22</v>
      </c>
      <c r="M176">
        <v>158.32</v>
      </c>
      <c r="N176">
        <v>4.7619047620000003</v>
      </c>
      <c r="O176" s="3">
        <v>7.9160000000000004</v>
      </c>
      <c r="P176">
        <v>8.6999999999999993</v>
      </c>
    </row>
    <row r="177" spans="1:16" x14ac:dyDescent="0.25">
      <c r="A177" s="1" t="s">
        <v>210</v>
      </c>
      <c r="B177" s="1" t="s">
        <v>17</v>
      </c>
      <c r="C177" s="1" t="s">
        <v>18</v>
      </c>
      <c r="D177" s="1" t="s">
        <v>19</v>
      </c>
      <c r="E177" s="1" t="s">
        <v>30</v>
      </c>
      <c r="F177" s="1" t="s">
        <v>31</v>
      </c>
      <c r="G177" s="3">
        <v>33.840000000000003</v>
      </c>
      <c r="H177">
        <v>9</v>
      </c>
      <c r="I177" s="3">
        <v>15.228</v>
      </c>
      <c r="J177" s="3">
        <v>319.78800000000001</v>
      </c>
      <c r="K177" s="2">
        <v>43545</v>
      </c>
      <c r="L177" s="1" t="s">
        <v>22</v>
      </c>
      <c r="M177">
        <v>304.56</v>
      </c>
      <c r="N177">
        <v>4.7619047620000003</v>
      </c>
      <c r="O177" s="3">
        <v>15.228</v>
      </c>
      <c r="P177">
        <v>8.8000000000000007</v>
      </c>
    </row>
    <row r="178" spans="1:16" x14ac:dyDescent="0.25">
      <c r="A178" s="1" t="s">
        <v>211</v>
      </c>
      <c r="B178" s="1" t="s">
        <v>17</v>
      </c>
      <c r="C178" s="1" t="s">
        <v>18</v>
      </c>
      <c r="D178" s="1" t="s">
        <v>19</v>
      </c>
      <c r="E178" s="1" t="s">
        <v>30</v>
      </c>
      <c r="F178" s="1" t="s">
        <v>43</v>
      </c>
      <c r="G178" s="3">
        <v>22.17</v>
      </c>
      <c r="H178">
        <v>8</v>
      </c>
      <c r="I178" s="3">
        <v>8.8680000000000003</v>
      </c>
      <c r="J178" s="3">
        <v>186.22800000000001</v>
      </c>
      <c r="K178" s="2">
        <v>43527</v>
      </c>
      <c r="L178" s="1" t="s">
        <v>32</v>
      </c>
      <c r="M178">
        <v>177.36</v>
      </c>
      <c r="N178">
        <v>4.7619047620000003</v>
      </c>
      <c r="O178" s="3">
        <v>8.8680000000000003</v>
      </c>
      <c r="P178">
        <v>9.6</v>
      </c>
    </row>
    <row r="179" spans="1:16" x14ac:dyDescent="0.25">
      <c r="A179" s="1" t="s">
        <v>212</v>
      </c>
      <c r="B179" s="1" t="s">
        <v>24</v>
      </c>
      <c r="C179" s="1" t="s">
        <v>25</v>
      </c>
      <c r="D179" s="1" t="s">
        <v>26</v>
      </c>
      <c r="E179" s="1" t="s">
        <v>20</v>
      </c>
      <c r="F179" s="1" t="s">
        <v>45</v>
      </c>
      <c r="G179" s="3">
        <v>22.51</v>
      </c>
      <c r="H179">
        <v>7</v>
      </c>
      <c r="I179" s="3">
        <v>7.8784999999999998</v>
      </c>
      <c r="J179" s="3">
        <v>165.4485</v>
      </c>
      <c r="K179" s="2">
        <v>43509</v>
      </c>
      <c r="L179" s="1" t="s">
        <v>32</v>
      </c>
      <c r="M179">
        <v>157.57</v>
      </c>
      <c r="N179">
        <v>4.7619047620000003</v>
      </c>
      <c r="O179" s="3">
        <v>7.8784999999999998</v>
      </c>
      <c r="P179">
        <v>4.8</v>
      </c>
    </row>
    <row r="180" spans="1:16" x14ac:dyDescent="0.25">
      <c r="A180" s="1" t="s">
        <v>213</v>
      </c>
      <c r="B180" s="1" t="s">
        <v>17</v>
      </c>
      <c r="C180" s="1" t="s">
        <v>18</v>
      </c>
      <c r="D180" s="1" t="s">
        <v>26</v>
      </c>
      <c r="E180" s="1" t="s">
        <v>30</v>
      </c>
      <c r="F180" s="1" t="s">
        <v>43</v>
      </c>
      <c r="G180" s="3">
        <v>73.88</v>
      </c>
      <c r="H180">
        <v>6</v>
      </c>
      <c r="I180" s="3">
        <v>22.164000000000001</v>
      </c>
      <c r="J180" s="3">
        <v>465.44400000000002</v>
      </c>
      <c r="K180" s="2">
        <v>43547</v>
      </c>
      <c r="L180" s="1" t="s">
        <v>22</v>
      </c>
      <c r="M180">
        <v>443.28</v>
      </c>
      <c r="N180">
        <v>4.7619047620000003</v>
      </c>
      <c r="O180" s="3">
        <v>22.164000000000001</v>
      </c>
      <c r="P180">
        <v>4.4000000000000004</v>
      </c>
    </row>
    <row r="181" spans="1:16" x14ac:dyDescent="0.25">
      <c r="A181" s="1" t="s">
        <v>214</v>
      </c>
      <c r="B181" s="1" t="s">
        <v>24</v>
      </c>
      <c r="C181" s="1" t="s">
        <v>25</v>
      </c>
      <c r="D181" s="1" t="s">
        <v>19</v>
      </c>
      <c r="E181" s="1" t="s">
        <v>30</v>
      </c>
      <c r="F181" s="1" t="s">
        <v>21</v>
      </c>
      <c r="G181" s="3">
        <v>86.8</v>
      </c>
      <c r="H181">
        <v>3</v>
      </c>
      <c r="I181" s="3">
        <v>13.02</v>
      </c>
      <c r="J181" s="3">
        <v>273.42</v>
      </c>
      <c r="K181" s="2">
        <v>43493</v>
      </c>
      <c r="L181" s="1" t="s">
        <v>22</v>
      </c>
      <c r="M181">
        <v>260.39999999999998</v>
      </c>
      <c r="N181">
        <v>4.7619047620000003</v>
      </c>
      <c r="O181" s="3">
        <v>13.02</v>
      </c>
      <c r="P181">
        <v>9.9</v>
      </c>
    </row>
    <row r="182" spans="1:16" x14ac:dyDescent="0.25">
      <c r="A182" s="1" t="s">
        <v>215</v>
      </c>
      <c r="B182" s="1" t="s">
        <v>24</v>
      </c>
      <c r="C182" s="1" t="s">
        <v>25</v>
      </c>
      <c r="D182" s="1" t="s">
        <v>26</v>
      </c>
      <c r="E182" s="1" t="s">
        <v>30</v>
      </c>
      <c r="F182" s="1" t="s">
        <v>45</v>
      </c>
      <c r="G182" s="3">
        <v>64.260000000000005</v>
      </c>
      <c r="H182">
        <v>7</v>
      </c>
      <c r="I182" s="3">
        <v>22.491</v>
      </c>
      <c r="J182" s="3">
        <v>472.31099999999998</v>
      </c>
      <c r="K182" s="2">
        <v>43505</v>
      </c>
      <c r="L182" s="1" t="s">
        <v>28</v>
      </c>
      <c r="M182">
        <v>449.82</v>
      </c>
      <c r="N182">
        <v>4.7619047620000003</v>
      </c>
      <c r="O182" s="3">
        <v>22.491</v>
      </c>
      <c r="P182">
        <v>5.7</v>
      </c>
    </row>
    <row r="183" spans="1:16" x14ac:dyDescent="0.25">
      <c r="A183" s="1" t="s">
        <v>216</v>
      </c>
      <c r="B183" s="1" t="s">
        <v>24</v>
      </c>
      <c r="C183" s="1" t="s">
        <v>25</v>
      </c>
      <c r="D183" s="1" t="s">
        <v>19</v>
      </c>
      <c r="E183" s="1" t="s">
        <v>30</v>
      </c>
      <c r="F183" s="1" t="s">
        <v>43</v>
      </c>
      <c r="G183" s="3">
        <v>38.47</v>
      </c>
      <c r="H183">
        <v>8</v>
      </c>
      <c r="I183" s="3">
        <v>15.388</v>
      </c>
      <c r="J183" s="3">
        <v>323.14800000000002</v>
      </c>
      <c r="K183" s="2">
        <v>43488</v>
      </c>
      <c r="L183" s="1" t="s">
        <v>28</v>
      </c>
      <c r="M183">
        <v>307.76</v>
      </c>
      <c r="N183">
        <v>4.7619047620000003</v>
      </c>
      <c r="O183" s="3">
        <v>15.388</v>
      </c>
      <c r="P183">
        <v>7.7</v>
      </c>
    </row>
    <row r="184" spans="1:16" x14ac:dyDescent="0.25">
      <c r="A184" s="1" t="s">
        <v>217</v>
      </c>
      <c r="B184" s="1" t="s">
        <v>17</v>
      </c>
      <c r="C184" s="1" t="s">
        <v>18</v>
      </c>
      <c r="D184" s="1" t="s">
        <v>19</v>
      </c>
      <c r="E184" s="1" t="s">
        <v>30</v>
      </c>
      <c r="F184" s="1" t="s">
        <v>35</v>
      </c>
      <c r="G184" s="3">
        <v>15.5</v>
      </c>
      <c r="H184">
        <v>10</v>
      </c>
      <c r="I184" s="3">
        <v>7.75</v>
      </c>
      <c r="J184" s="3">
        <v>162.75</v>
      </c>
      <c r="K184" s="2">
        <v>43547</v>
      </c>
      <c r="L184" s="1" t="s">
        <v>22</v>
      </c>
      <c r="M184">
        <v>155</v>
      </c>
      <c r="N184">
        <v>4.7619047620000003</v>
      </c>
      <c r="O184" s="3">
        <v>7.75</v>
      </c>
      <c r="P184">
        <v>8</v>
      </c>
    </row>
    <row r="185" spans="1:16" x14ac:dyDescent="0.25">
      <c r="A185" s="1" t="s">
        <v>218</v>
      </c>
      <c r="B185" s="1" t="s">
        <v>24</v>
      </c>
      <c r="C185" s="1" t="s">
        <v>25</v>
      </c>
      <c r="D185" s="1" t="s">
        <v>26</v>
      </c>
      <c r="E185" s="1" t="s">
        <v>30</v>
      </c>
      <c r="F185" s="1" t="s">
        <v>21</v>
      </c>
      <c r="G185" s="3">
        <v>34.31</v>
      </c>
      <c r="H185">
        <v>8</v>
      </c>
      <c r="I185" s="3">
        <v>13.724</v>
      </c>
      <c r="J185" s="3">
        <v>288.20400000000001</v>
      </c>
      <c r="K185" s="2">
        <v>43490</v>
      </c>
      <c r="L185" s="1" t="s">
        <v>22</v>
      </c>
      <c r="M185">
        <v>274.48</v>
      </c>
      <c r="N185">
        <v>4.7619047620000003</v>
      </c>
      <c r="O185" s="3">
        <v>13.724</v>
      </c>
      <c r="P185">
        <v>5.7</v>
      </c>
    </row>
    <row r="186" spans="1:16" x14ac:dyDescent="0.25">
      <c r="A186" s="1" t="s">
        <v>219</v>
      </c>
      <c r="B186" s="1" t="s">
        <v>17</v>
      </c>
      <c r="C186" s="1" t="s">
        <v>18</v>
      </c>
      <c r="D186" s="1" t="s">
        <v>26</v>
      </c>
      <c r="E186" s="1" t="s">
        <v>20</v>
      </c>
      <c r="F186" s="1" t="s">
        <v>35</v>
      </c>
      <c r="G186" s="3">
        <v>12.34</v>
      </c>
      <c r="H186">
        <v>7</v>
      </c>
      <c r="I186" s="3">
        <v>4.319</v>
      </c>
      <c r="J186" s="3">
        <v>90.698999999999998</v>
      </c>
      <c r="K186" s="2">
        <v>43528</v>
      </c>
      <c r="L186" s="1" t="s">
        <v>32</v>
      </c>
      <c r="M186">
        <v>86.38</v>
      </c>
      <c r="N186">
        <v>4.7619047620000003</v>
      </c>
      <c r="O186" s="3">
        <v>4.319</v>
      </c>
      <c r="P186">
        <v>6.7</v>
      </c>
    </row>
    <row r="187" spans="1:16" x14ac:dyDescent="0.25">
      <c r="A187" s="1" t="s">
        <v>220</v>
      </c>
      <c r="B187" s="1" t="s">
        <v>41</v>
      </c>
      <c r="C187" s="1" t="s">
        <v>42</v>
      </c>
      <c r="D187" s="1" t="s">
        <v>19</v>
      </c>
      <c r="E187" s="1" t="s">
        <v>30</v>
      </c>
      <c r="F187" s="1" t="s">
        <v>43</v>
      </c>
      <c r="G187" s="3">
        <v>18.079999999999998</v>
      </c>
      <c r="H187">
        <v>3</v>
      </c>
      <c r="I187" s="3">
        <v>2.7120000000000002</v>
      </c>
      <c r="J187" s="3">
        <v>56.951999999999998</v>
      </c>
      <c r="K187" s="2">
        <v>43529</v>
      </c>
      <c r="L187" s="1" t="s">
        <v>22</v>
      </c>
      <c r="M187">
        <v>54.24</v>
      </c>
      <c r="N187">
        <v>4.7619047620000003</v>
      </c>
      <c r="O187" s="3">
        <v>2.7120000000000002</v>
      </c>
      <c r="P187">
        <v>8</v>
      </c>
    </row>
    <row r="188" spans="1:16" x14ac:dyDescent="0.25">
      <c r="A188" s="1" t="s">
        <v>221</v>
      </c>
      <c r="B188" s="1" t="s">
        <v>41</v>
      </c>
      <c r="C188" s="1" t="s">
        <v>42</v>
      </c>
      <c r="D188" s="1" t="s">
        <v>19</v>
      </c>
      <c r="E188" s="1" t="s">
        <v>20</v>
      </c>
      <c r="F188" s="1" t="s">
        <v>31</v>
      </c>
      <c r="G188" s="3">
        <v>94.49</v>
      </c>
      <c r="H188">
        <v>8</v>
      </c>
      <c r="I188" s="3">
        <v>37.795999999999999</v>
      </c>
      <c r="J188" s="3">
        <v>793.71600000000001</v>
      </c>
      <c r="K188" s="2">
        <v>43527</v>
      </c>
      <c r="L188" s="1" t="s">
        <v>22</v>
      </c>
      <c r="M188">
        <v>755.92</v>
      </c>
      <c r="N188">
        <v>4.7619047620000003</v>
      </c>
      <c r="O188" s="3">
        <v>37.795999999999999</v>
      </c>
      <c r="P188">
        <v>7.5</v>
      </c>
    </row>
    <row r="189" spans="1:16" x14ac:dyDescent="0.25">
      <c r="A189" s="1" t="s">
        <v>222</v>
      </c>
      <c r="B189" s="1" t="s">
        <v>41</v>
      </c>
      <c r="C189" s="1" t="s">
        <v>42</v>
      </c>
      <c r="D189" s="1" t="s">
        <v>19</v>
      </c>
      <c r="E189" s="1" t="s">
        <v>30</v>
      </c>
      <c r="F189" s="1" t="s">
        <v>31</v>
      </c>
      <c r="G189" s="3">
        <v>46.47</v>
      </c>
      <c r="H189">
        <v>4</v>
      </c>
      <c r="I189" s="3">
        <v>9.2940000000000005</v>
      </c>
      <c r="J189" s="3">
        <v>195.17400000000001</v>
      </c>
      <c r="K189" s="2">
        <v>43504</v>
      </c>
      <c r="L189" s="1" t="s">
        <v>28</v>
      </c>
      <c r="M189">
        <v>185.88</v>
      </c>
      <c r="N189">
        <v>4.7619047620000003</v>
      </c>
      <c r="O189" s="3">
        <v>9.2940000000000005</v>
      </c>
      <c r="P189">
        <v>7</v>
      </c>
    </row>
    <row r="190" spans="1:16" x14ac:dyDescent="0.25">
      <c r="A190" s="1" t="s">
        <v>223</v>
      </c>
      <c r="B190" s="1" t="s">
        <v>17</v>
      </c>
      <c r="C190" s="1" t="s">
        <v>18</v>
      </c>
      <c r="D190" s="1" t="s">
        <v>26</v>
      </c>
      <c r="E190" s="1" t="s">
        <v>30</v>
      </c>
      <c r="F190" s="1" t="s">
        <v>31</v>
      </c>
      <c r="G190" s="3">
        <v>74.069999999999993</v>
      </c>
      <c r="H190">
        <v>1</v>
      </c>
      <c r="I190" s="3">
        <v>3.7035</v>
      </c>
      <c r="J190" s="3">
        <v>77.773499999999999</v>
      </c>
      <c r="K190" s="2">
        <v>43506</v>
      </c>
      <c r="L190" s="1" t="s">
        <v>22</v>
      </c>
      <c r="M190">
        <v>74.069999999999993</v>
      </c>
      <c r="N190">
        <v>4.7619047620000003</v>
      </c>
      <c r="O190" s="3">
        <v>3.7035</v>
      </c>
      <c r="P190">
        <v>9.9</v>
      </c>
    </row>
    <row r="191" spans="1:16" x14ac:dyDescent="0.25">
      <c r="A191" s="1" t="s">
        <v>224</v>
      </c>
      <c r="B191" s="1" t="s">
        <v>24</v>
      </c>
      <c r="C191" s="1" t="s">
        <v>25</v>
      </c>
      <c r="D191" s="1" t="s">
        <v>26</v>
      </c>
      <c r="E191" s="1" t="s">
        <v>20</v>
      </c>
      <c r="F191" s="1" t="s">
        <v>31</v>
      </c>
      <c r="G191" s="3">
        <v>69.81</v>
      </c>
      <c r="H191">
        <v>4</v>
      </c>
      <c r="I191" s="3">
        <v>13.962</v>
      </c>
      <c r="J191" s="3">
        <v>293.202</v>
      </c>
      <c r="K191" s="2">
        <v>43493</v>
      </c>
      <c r="L191" s="1" t="s">
        <v>32</v>
      </c>
      <c r="M191">
        <v>279.24</v>
      </c>
      <c r="N191">
        <v>4.7619047620000003</v>
      </c>
      <c r="O191" s="3">
        <v>13.962</v>
      </c>
      <c r="P191">
        <v>5.9</v>
      </c>
    </row>
    <row r="192" spans="1:16" x14ac:dyDescent="0.25">
      <c r="A192" s="1" t="s">
        <v>225</v>
      </c>
      <c r="B192" s="1" t="s">
        <v>41</v>
      </c>
      <c r="C192" s="1" t="s">
        <v>42</v>
      </c>
      <c r="D192" s="1" t="s">
        <v>26</v>
      </c>
      <c r="E192" s="1" t="s">
        <v>20</v>
      </c>
      <c r="F192" s="1" t="s">
        <v>31</v>
      </c>
      <c r="G192" s="3">
        <v>77.040000000000006</v>
      </c>
      <c r="H192">
        <v>3</v>
      </c>
      <c r="I192" s="3">
        <v>11.555999999999999</v>
      </c>
      <c r="J192" s="3">
        <v>242.67599999999999</v>
      </c>
      <c r="K192" s="2">
        <v>43507</v>
      </c>
      <c r="L192" s="1" t="s">
        <v>32</v>
      </c>
      <c r="M192">
        <v>231.12</v>
      </c>
      <c r="N192">
        <v>4.7619047620000003</v>
      </c>
      <c r="O192" s="3">
        <v>11.555999999999999</v>
      </c>
      <c r="P192">
        <v>7.2</v>
      </c>
    </row>
    <row r="193" spans="1:16" x14ac:dyDescent="0.25">
      <c r="A193" s="1" t="s">
        <v>226</v>
      </c>
      <c r="B193" s="1" t="s">
        <v>41</v>
      </c>
      <c r="C193" s="1" t="s">
        <v>42</v>
      </c>
      <c r="D193" s="1" t="s">
        <v>26</v>
      </c>
      <c r="E193" s="1" t="s">
        <v>20</v>
      </c>
      <c r="F193" s="1" t="s">
        <v>45</v>
      </c>
      <c r="G193" s="3">
        <v>73.52</v>
      </c>
      <c r="H193">
        <v>2</v>
      </c>
      <c r="I193" s="3">
        <v>7.3520000000000003</v>
      </c>
      <c r="J193" s="3">
        <v>154.392</v>
      </c>
      <c r="K193" s="2">
        <v>43480</v>
      </c>
      <c r="L193" s="1" t="s">
        <v>22</v>
      </c>
      <c r="M193">
        <v>147.04</v>
      </c>
      <c r="N193">
        <v>4.7619047620000003</v>
      </c>
      <c r="O193" s="3">
        <v>7.3520000000000003</v>
      </c>
      <c r="P193">
        <v>4.5999999999999996</v>
      </c>
    </row>
    <row r="194" spans="1:16" x14ac:dyDescent="0.25">
      <c r="A194" s="1" t="s">
        <v>227</v>
      </c>
      <c r="B194" s="1" t="s">
        <v>24</v>
      </c>
      <c r="C194" s="1" t="s">
        <v>25</v>
      </c>
      <c r="D194" s="1" t="s">
        <v>26</v>
      </c>
      <c r="E194" s="1" t="s">
        <v>20</v>
      </c>
      <c r="F194" s="1" t="s">
        <v>43</v>
      </c>
      <c r="G194" s="3">
        <v>87.8</v>
      </c>
      <c r="H194">
        <v>9</v>
      </c>
      <c r="I194" s="3">
        <v>39.51</v>
      </c>
      <c r="J194" s="3">
        <v>829.71</v>
      </c>
      <c r="K194" s="2">
        <v>43540</v>
      </c>
      <c r="L194" s="1" t="s">
        <v>28</v>
      </c>
      <c r="M194">
        <v>790.2</v>
      </c>
      <c r="N194">
        <v>4.7619047620000003</v>
      </c>
      <c r="O194" s="3">
        <v>39.51</v>
      </c>
      <c r="P194">
        <v>9.1999999999999993</v>
      </c>
    </row>
    <row r="195" spans="1:16" x14ac:dyDescent="0.25">
      <c r="A195" s="1" t="s">
        <v>228</v>
      </c>
      <c r="B195" s="1" t="s">
        <v>41</v>
      </c>
      <c r="C195" s="1" t="s">
        <v>42</v>
      </c>
      <c r="D195" s="1" t="s">
        <v>26</v>
      </c>
      <c r="E195" s="1" t="s">
        <v>30</v>
      </c>
      <c r="F195" s="1" t="s">
        <v>31</v>
      </c>
      <c r="G195" s="3">
        <v>25.55</v>
      </c>
      <c r="H195">
        <v>4</v>
      </c>
      <c r="I195" s="3">
        <v>5.1100000000000003</v>
      </c>
      <c r="J195" s="3">
        <v>107.31</v>
      </c>
      <c r="K195" s="2">
        <v>43491</v>
      </c>
      <c r="L195" s="1" t="s">
        <v>22</v>
      </c>
      <c r="M195">
        <v>102.2</v>
      </c>
      <c r="N195">
        <v>4.7619047620000003</v>
      </c>
      <c r="O195" s="3">
        <v>5.1100000000000003</v>
      </c>
      <c r="P195">
        <v>5.7</v>
      </c>
    </row>
    <row r="196" spans="1:16" x14ac:dyDescent="0.25">
      <c r="A196" s="1" t="s">
        <v>229</v>
      </c>
      <c r="B196" s="1" t="s">
        <v>17</v>
      </c>
      <c r="C196" s="1" t="s">
        <v>18</v>
      </c>
      <c r="D196" s="1" t="s">
        <v>26</v>
      </c>
      <c r="E196" s="1" t="s">
        <v>30</v>
      </c>
      <c r="F196" s="1" t="s">
        <v>27</v>
      </c>
      <c r="G196" s="3">
        <v>32.71</v>
      </c>
      <c r="H196">
        <v>5</v>
      </c>
      <c r="I196" s="3">
        <v>8.1775000000000002</v>
      </c>
      <c r="J196" s="3">
        <v>171.72749999999999</v>
      </c>
      <c r="K196" s="2">
        <v>43543</v>
      </c>
      <c r="L196" s="1" t="s">
        <v>32</v>
      </c>
      <c r="M196">
        <v>163.55000000000001</v>
      </c>
      <c r="N196">
        <v>4.7619047620000003</v>
      </c>
      <c r="O196" s="3">
        <v>8.1775000000000002</v>
      </c>
      <c r="P196">
        <v>9.9</v>
      </c>
    </row>
    <row r="197" spans="1:16" x14ac:dyDescent="0.25">
      <c r="A197" s="1" t="s">
        <v>230</v>
      </c>
      <c r="B197" s="1" t="s">
        <v>24</v>
      </c>
      <c r="C197" s="1" t="s">
        <v>25</v>
      </c>
      <c r="D197" s="1" t="s">
        <v>19</v>
      </c>
      <c r="E197" s="1" t="s">
        <v>20</v>
      </c>
      <c r="F197" s="1" t="s">
        <v>45</v>
      </c>
      <c r="G197" s="3">
        <v>74.290000000000006</v>
      </c>
      <c r="H197">
        <v>1</v>
      </c>
      <c r="I197" s="3">
        <v>3.7145000000000001</v>
      </c>
      <c r="J197" s="3">
        <v>78.004499999999993</v>
      </c>
      <c r="K197" s="2">
        <v>43478</v>
      </c>
      <c r="L197" s="1" t="s">
        <v>28</v>
      </c>
      <c r="M197">
        <v>74.290000000000006</v>
      </c>
      <c r="N197">
        <v>4.7619047620000003</v>
      </c>
      <c r="O197" s="3">
        <v>3.7145000000000001</v>
      </c>
      <c r="P197">
        <v>5</v>
      </c>
    </row>
    <row r="198" spans="1:16" x14ac:dyDescent="0.25">
      <c r="A198" s="1" t="s">
        <v>231</v>
      </c>
      <c r="B198" s="1" t="s">
        <v>24</v>
      </c>
      <c r="C198" s="1" t="s">
        <v>25</v>
      </c>
      <c r="D198" s="1" t="s">
        <v>19</v>
      </c>
      <c r="E198" s="1" t="s">
        <v>30</v>
      </c>
      <c r="F198" s="1" t="s">
        <v>21</v>
      </c>
      <c r="G198" s="3">
        <v>43.7</v>
      </c>
      <c r="H198">
        <v>2</v>
      </c>
      <c r="I198" s="3">
        <v>4.37</v>
      </c>
      <c r="J198" s="3">
        <v>91.77</v>
      </c>
      <c r="K198" s="2">
        <v>43550</v>
      </c>
      <c r="L198" s="1" t="s">
        <v>28</v>
      </c>
      <c r="M198">
        <v>87.4</v>
      </c>
      <c r="N198">
        <v>4.7619047620000003</v>
      </c>
      <c r="O198" s="3">
        <v>4.37</v>
      </c>
      <c r="P198">
        <v>4.9000000000000004</v>
      </c>
    </row>
    <row r="199" spans="1:16" x14ac:dyDescent="0.25">
      <c r="A199" s="1" t="s">
        <v>232</v>
      </c>
      <c r="B199" s="1" t="s">
        <v>17</v>
      </c>
      <c r="C199" s="1" t="s">
        <v>18</v>
      </c>
      <c r="D199" s="1" t="s">
        <v>26</v>
      </c>
      <c r="E199" s="1" t="s">
        <v>20</v>
      </c>
      <c r="F199" s="1" t="s">
        <v>31</v>
      </c>
      <c r="G199" s="3">
        <v>25.29</v>
      </c>
      <c r="H199">
        <v>1</v>
      </c>
      <c r="I199" s="3">
        <v>1.2645</v>
      </c>
      <c r="J199" s="3">
        <v>26.554500000000001</v>
      </c>
      <c r="K199" s="2">
        <v>43547</v>
      </c>
      <c r="L199" s="1" t="s">
        <v>22</v>
      </c>
      <c r="M199">
        <v>25.29</v>
      </c>
      <c r="N199">
        <v>4.7619047620000003</v>
      </c>
      <c r="O199" s="3">
        <v>1.2645</v>
      </c>
      <c r="P199">
        <v>6.1</v>
      </c>
    </row>
    <row r="200" spans="1:16" x14ac:dyDescent="0.25">
      <c r="A200" s="1" t="s">
        <v>233</v>
      </c>
      <c r="B200" s="1" t="s">
        <v>24</v>
      </c>
      <c r="C200" s="1" t="s">
        <v>25</v>
      </c>
      <c r="D200" s="1" t="s">
        <v>26</v>
      </c>
      <c r="E200" s="1" t="s">
        <v>30</v>
      </c>
      <c r="F200" s="1" t="s">
        <v>21</v>
      </c>
      <c r="G200" s="3">
        <v>41.5</v>
      </c>
      <c r="H200">
        <v>4</v>
      </c>
      <c r="I200" s="3">
        <v>8.3000000000000007</v>
      </c>
      <c r="J200" s="3">
        <v>174.3</v>
      </c>
      <c r="K200" s="2">
        <v>43536</v>
      </c>
      <c r="L200" s="1" t="s">
        <v>32</v>
      </c>
      <c r="M200">
        <v>166</v>
      </c>
      <c r="N200">
        <v>4.7619047620000003</v>
      </c>
      <c r="O200" s="3">
        <v>8.3000000000000007</v>
      </c>
      <c r="P200">
        <v>8.1999999999999993</v>
      </c>
    </row>
    <row r="201" spans="1:16" x14ac:dyDescent="0.25">
      <c r="A201" s="1" t="s">
        <v>234</v>
      </c>
      <c r="B201" s="1" t="s">
        <v>24</v>
      </c>
      <c r="C201" s="1" t="s">
        <v>25</v>
      </c>
      <c r="D201" s="1" t="s">
        <v>19</v>
      </c>
      <c r="E201" s="1" t="s">
        <v>20</v>
      </c>
      <c r="F201" s="1" t="s">
        <v>43</v>
      </c>
      <c r="G201" s="3">
        <v>71.39</v>
      </c>
      <c r="H201">
        <v>5</v>
      </c>
      <c r="I201" s="3">
        <v>17.8475</v>
      </c>
      <c r="J201" s="3">
        <v>374.79750000000001</v>
      </c>
      <c r="K201" s="2">
        <v>43513</v>
      </c>
      <c r="L201" s="1" t="s">
        <v>32</v>
      </c>
      <c r="M201">
        <v>356.95</v>
      </c>
      <c r="N201">
        <v>4.7619047620000003</v>
      </c>
      <c r="O201" s="3">
        <v>17.8475</v>
      </c>
      <c r="P201">
        <v>5.5</v>
      </c>
    </row>
    <row r="202" spans="1:16" x14ac:dyDescent="0.25">
      <c r="A202" s="1" t="s">
        <v>235</v>
      </c>
      <c r="B202" s="1" t="s">
        <v>24</v>
      </c>
      <c r="C202" s="1" t="s">
        <v>25</v>
      </c>
      <c r="D202" s="1" t="s">
        <v>19</v>
      </c>
      <c r="E202" s="1" t="s">
        <v>20</v>
      </c>
      <c r="F202" s="1" t="s">
        <v>35</v>
      </c>
      <c r="G202" s="3">
        <v>19.149999999999999</v>
      </c>
      <c r="H202">
        <v>6</v>
      </c>
      <c r="I202" s="3">
        <v>5.7450000000000001</v>
      </c>
      <c r="J202" s="3">
        <v>120.645</v>
      </c>
      <c r="K202" s="2">
        <v>43494</v>
      </c>
      <c r="L202" s="1" t="s">
        <v>32</v>
      </c>
      <c r="M202">
        <v>114.9</v>
      </c>
      <c r="N202">
        <v>4.7619047620000003</v>
      </c>
      <c r="O202" s="3">
        <v>5.7450000000000001</v>
      </c>
      <c r="P202">
        <v>6.8</v>
      </c>
    </row>
    <row r="203" spans="1:16" x14ac:dyDescent="0.25">
      <c r="A203" s="1" t="s">
        <v>236</v>
      </c>
      <c r="B203" s="1" t="s">
        <v>41</v>
      </c>
      <c r="C203" s="1" t="s">
        <v>42</v>
      </c>
      <c r="D203" s="1" t="s">
        <v>19</v>
      </c>
      <c r="E203" s="1" t="s">
        <v>20</v>
      </c>
      <c r="F203" s="1" t="s">
        <v>27</v>
      </c>
      <c r="G203" s="3">
        <v>57.49</v>
      </c>
      <c r="H203">
        <v>4</v>
      </c>
      <c r="I203" s="3">
        <v>11.497999999999999</v>
      </c>
      <c r="J203" s="3">
        <v>241.458</v>
      </c>
      <c r="K203" s="2">
        <v>43539</v>
      </c>
      <c r="L203" s="1" t="s">
        <v>28</v>
      </c>
      <c r="M203">
        <v>229.96</v>
      </c>
      <c r="N203">
        <v>4.7619047620000003</v>
      </c>
      <c r="O203" s="3">
        <v>11.497999999999999</v>
      </c>
      <c r="P203">
        <v>6.6</v>
      </c>
    </row>
    <row r="204" spans="1:16" x14ac:dyDescent="0.25">
      <c r="A204" s="1" t="s">
        <v>237</v>
      </c>
      <c r="B204" s="1" t="s">
        <v>24</v>
      </c>
      <c r="C204" s="1" t="s">
        <v>25</v>
      </c>
      <c r="D204" s="1" t="s">
        <v>26</v>
      </c>
      <c r="E204" s="1" t="s">
        <v>30</v>
      </c>
      <c r="F204" s="1" t="s">
        <v>27</v>
      </c>
      <c r="G204" s="3">
        <v>61.41</v>
      </c>
      <c r="H204">
        <v>7</v>
      </c>
      <c r="I204" s="3">
        <v>21.493500000000001</v>
      </c>
      <c r="J204" s="3">
        <v>451.36349999999999</v>
      </c>
      <c r="K204" s="2">
        <v>43479</v>
      </c>
      <c r="L204" s="1" t="s">
        <v>28</v>
      </c>
      <c r="M204">
        <v>429.87</v>
      </c>
      <c r="N204">
        <v>4.7619047620000003</v>
      </c>
      <c r="O204" s="3">
        <v>21.493500000000001</v>
      </c>
      <c r="P204">
        <v>9.8000000000000007</v>
      </c>
    </row>
    <row r="205" spans="1:16" x14ac:dyDescent="0.25">
      <c r="A205" s="1" t="s">
        <v>238</v>
      </c>
      <c r="B205" s="1" t="s">
        <v>41</v>
      </c>
      <c r="C205" s="1" t="s">
        <v>42</v>
      </c>
      <c r="D205" s="1" t="s">
        <v>19</v>
      </c>
      <c r="E205" s="1" t="s">
        <v>30</v>
      </c>
      <c r="F205" s="1" t="s">
        <v>21</v>
      </c>
      <c r="G205" s="3">
        <v>25.9</v>
      </c>
      <c r="H205">
        <v>10</v>
      </c>
      <c r="I205" s="3">
        <v>12.95</v>
      </c>
      <c r="J205" s="3">
        <v>271.95</v>
      </c>
      <c r="K205" s="2">
        <v>43502</v>
      </c>
      <c r="L205" s="1" t="s">
        <v>22</v>
      </c>
      <c r="M205">
        <v>259</v>
      </c>
      <c r="N205">
        <v>4.7619047620000003</v>
      </c>
      <c r="O205" s="3">
        <v>12.95</v>
      </c>
      <c r="P205">
        <v>8.6999999999999993</v>
      </c>
    </row>
    <row r="206" spans="1:16" x14ac:dyDescent="0.25">
      <c r="A206" s="1" t="s">
        <v>239</v>
      </c>
      <c r="B206" s="1" t="s">
        <v>41</v>
      </c>
      <c r="C206" s="1" t="s">
        <v>42</v>
      </c>
      <c r="D206" s="1" t="s">
        <v>19</v>
      </c>
      <c r="E206" s="1" t="s">
        <v>30</v>
      </c>
      <c r="F206" s="1" t="s">
        <v>31</v>
      </c>
      <c r="G206" s="3">
        <v>17.77</v>
      </c>
      <c r="H206">
        <v>5</v>
      </c>
      <c r="I206" s="3">
        <v>4.4424999999999999</v>
      </c>
      <c r="J206" s="3">
        <v>93.292500000000004</v>
      </c>
      <c r="K206" s="2">
        <v>43511</v>
      </c>
      <c r="L206" s="1" t="s">
        <v>32</v>
      </c>
      <c r="M206">
        <v>88.85</v>
      </c>
      <c r="N206">
        <v>4.7619047620000003</v>
      </c>
      <c r="O206" s="3">
        <v>4.4424999999999999</v>
      </c>
      <c r="P206">
        <v>5.4</v>
      </c>
    </row>
    <row r="207" spans="1:16" x14ac:dyDescent="0.25">
      <c r="A207" s="1" t="s">
        <v>240</v>
      </c>
      <c r="B207" s="1" t="s">
        <v>17</v>
      </c>
      <c r="C207" s="1" t="s">
        <v>18</v>
      </c>
      <c r="D207" s="1" t="s">
        <v>26</v>
      </c>
      <c r="E207" s="1" t="s">
        <v>20</v>
      </c>
      <c r="F207" s="1" t="s">
        <v>21</v>
      </c>
      <c r="G207" s="3">
        <v>23.03</v>
      </c>
      <c r="H207">
        <v>9</v>
      </c>
      <c r="I207" s="3">
        <v>10.3635</v>
      </c>
      <c r="J207" s="3">
        <v>217.6335</v>
      </c>
      <c r="K207" s="2">
        <v>43468</v>
      </c>
      <c r="L207" s="1" t="s">
        <v>22</v>
      </c>
      <c r="M207">
        <v>207.27</v>
      </c>
      <c r="N207">
        <v>4.7619047620000003</v>
      </c>
      <c r="O207" s="3">
        <v>10.3635</v>
      </c>
      <c r="P207">
        <v>7.9</v>
      </c>
    </row>
    <row r="208" spans="1:16" x14ac:dyDescent="0.25">
      <c r="A208" s="1" t="s">
        <v>241</v>
      </c>
      <c r="B208" s="1" t="s">
        <v>24</v>
      </c>
      <c r="C208" s="1" t="s">
        <v>25</v>
      </c>
      <c r="D208" s="1" t="s">
        <v>19</v>
      </c>
      <c r="E208" s="1" t="s">
        <v>20</v>
      </c>
      <c r="F208" s="1" t="s">
        <v>27</v>
      </c>
      <c r="G208" s="3">
        <v>66.650000000000006</v>
      </c>
      <c r="H208">
        <v>9</v>
      </c>
      <c r="I208" s="3">
        <v>29.9925</v>
      </c>
      <c r="J208" s="3">
        <v>629.84249999999997</v>
      </c>
      <c r="K208" s="2">
        <v>43469</v>
      </c>
      <c r="L208" s="1" t="s">
        <v>32</v>
      </c>
      <c r="M208">
        <v>599.85</v>
      </c>
      <c r="N208">
        <v>4.7619047620000003</v>
      </c>
      <c r="O208" s="3">
        <v>29.9925</v>
      </c>
      <c r="P208">
        <v>9.6999999999999993</v>
      </c>
    </row>
    <row r="209" spans="1:16" x14ac:dyDescent="0.25">
      <c r="A209" s="1" t="s">
        <v>242</v>
      </c>
      <c r="B209" s="1" t="s">
        <v>24</v>
      </c>
      <c r="C209" s="1" t="s">
        <v>25</v>
      </c>
      <c r="D209" s="1" t="s">
        <v>19</v>
      </c>
      <c r="E209" s="1" t="s">
        <v>20</v>
      </c>
      <c r="F209" s="1" t="s">
        <v>31</v>
      </c>
      <c r="G209" s="3">
        <v>28.53</v>
      </c>
      <c r="H209">
        <v>10</v>
      </c>
      <c r="I209" s="3">
        <v>14.265000000000001</v>
      </c>
      <c r="J209" s="3">
        <v>299.565</v>
      </c>
      <c r="K209" s="2">
        <v>43542</v>
      </c>
      <c r="L209" s="1" t="s">
        <v>22</v>
      </c>
      <c r="M209">
        <v>285.3</v>
      </c>
      <c r="N209">
        <v>4.7619047620000003</v>
      </c>
      <c r="O209" s="3">
        <v>14.265000000000001</v>
      </c>
      <c r="P209">
        <v>7.8</v>
      </c>
    </row>
    <row r="210" spans="1:16" x14ac:dyDescent="0.25">
      <c r="A210" s="1" t="s">
        <v>243</v>
      </c>
      <c r="B210" s="1" t="s">
        <v>41</v>
      </c>
      <c r="C210" s="1" t="s">
        <v>42</v>
      </c>
      <c r="D210" s="1" t="s">
        <v>26</v>
      </c>
      <c r="E210" s="1" t="s">
        <v>20</v>
      </c>
      <c r="F210" s="1" t="s">
        <v>45</v>
      </c>
      <c r="G210" s="3">
        <v>30.37</v>
      </c>
      <c r="H210">
        <v>3</v>
      </c>
      <c r="I210" s="3">
        <v>4.5555000000000003</v>
      </c>
      <c r="J210" s="3">
        <v>95.665499999999994</v>
      </c>
      <c r="K210" s="2">
        <v>43552</v>
      </c>
      <c r="L210" s="1" t="s">
        <v>22</v>
      </c>
      <c r="M210">
        <v>91.11</v>
      </c>
      <c r="N210">
        <v>4.7619047620000003</v>
      </c>
      <c r="O210" s="3">
        <v>4.5555000000000003</v>
      </c>
      <c r="P210">
        <v>5.0999999999999996</v>
      </c>
    </row>
    <row r="211" spans="1:16" x14ac:dyDescent="0.25">
      <c r="A211" s="1" t="s">
        <v>244</v>
      </c>
      <c r="B211" s="1" t="s">
        <v>41</v>
      </c>
      <c r="C211" s="1" t="s">
        <v>42</v>
      </c>
      <c r="D211" s="1" t="s">
        <v>26</v>
      </c>
      <c r="E211" s="1" t="s">
        <v>20</v>
      </c>
      <c r="F211" s="1" t="s">
        <v>27</v>
      </c>
      <c r="G211" s="3">
        <v>99.73</v>
      </c>
      <c r="H211">
        <v>9</v>
      </c>
      <c r="I211" s="3">
        <v>44.878500000000003</v>
      </c>
      <c r="J211" s="3">
        <v>942.44849999999997</v>
      </c>
      <c r="K211" s="2">
        <v>43526</v>
      </c>
      <c r="L211" s="1" t="s">
        <v>32</v>
      </c>
      <c r="M211">
        <v>897.57</v>
      </c>
      <c r="N211">
        <v>4.7619047620000003</v>
      </c>
      <c r="O211" s="3">
        <v>44.878500000000003</v>
      </c>
      <c r="P211">
        <v>6.5</v>
      </c>
    </row>
    <row r="212" spans="1:16" x14ac:dyDescent="0.25">
      <c r="A212" s="1" t="s">
        <v>245</v>
      </c>
      <c r="B212" s="1" t="s">
        <v>17</v>
      </c>
      <c r="C212" s="1" t="s">
        <v>18</v>
      </c>
      <c r="D212" s="1" t="s">
        <v>26</v>
      </c>
      <c r="E212" s="1" t="s">
        <v>30</v>
      </c>
      <c r="F212" s="1" t="s">
        <v>27</v>
      </c>
      <c r="G212" s="3">
        <v>26.23</v>
      </c>
      <c r="H212">
        <v>9</v>
      </c>
      <c r="I212" s="3">
        <v>11.8035</v>
      </c>
      <c r="J212" s="3">
        <v>247.87350000000001</v>
      </c>
      <c r="K212" s="2">
        <v>43490</v>
      </c>
      <c r="L212" s="1" t="s">
        <v>22</v>
      </c>
      <c r="M212">
        <v>236.07</v>
      </c>
      <c r="N212">
        <v>4.7619047620000003</v>
      </c>
      <c r="O212" s="3">
        <v>11.8035</v>
      </c>
      <c r="P212">
        <v>5.9</v>
      </c>
    </row>
    <row r="213" spans="1:16" x14ac:dyDescent="0.25">
      <c r="A213" s="1" t="s">
        <v>246</v>
      </c>
      <c r="B213" s="1" t="s">
        <v>24</v>
      </c>
      <c r="C213" s="1" t="s">
        <v>25</v>
      </c>
      <c r="D213" s="1" t="s">
        <v>26</v>
      </c>
      <c r="E213" s="1" t="s">
        <v>20</v>
      </c>
      <c r="F213" s="1" t="s">
        <v>43</v>
      </c>
      <c r="G213" s="3">
        <v>93.26</v>
      </c>
      <c r="H213">
        <v>9</v>
      </c>
      <c r="I213" s="3">
        <v>41.966999999999999</v>
      </c>
      <c r="J213" s="3">
        <v>881.30700000000002</v>
      </c>
      <c r="K213" s="2">
        <v>43481</v>
      </c>
      <c r="L213" s="1" t="s">
        <v>28</v>
      </c>
      <c r="M213">
        <v>839.34</v>
      </c>
      <c r="N213">
        <v>4.7619047620000003</v>
      </c>
      <c r="O213" s="3">
        <v>41.966999999999999</v>
      </c>
      <c r="P213">
        <v>8.8000000000000007</v>
      </c>
    </row>
    <row r="214" spans="1:16" x14ac:dyDescent="0.25">
      <c r="A214" s="1" t="s">
        <v>247</v>
      </c>
      <c r="B214" s="1" t="s">
        <v>41</v>
      </c>
      <c r="C214" s="1" t="s">
        <v>42</v>
      </c>
      <c r="D214" s="1" t="s">
        <v>26</v>
      </c>
      <c r="E214" s="1" t="s">
        <v>30</v>
      </c>
      <c r="F214" s="1" t="s">
        <v>31</v>
      </c>
      <c r="G214" s="3">
        <v>92.36</v>
      </c>
      <c r="H214">
        <v>5</v>
      </c>
      <c r="I214" s="3">
        <v>23.09</v>
      </c>
      <c r="J214" s="3">
        <v>484.89</v>
      </c>
      <c r="K214" s="2">
        <v>43544</v>
      </c>
      <c r="L214" s="1" t="s">
        <v>22</v>
      </c>
      <c r="M214">
        <v>461.8</v>
      </c>
      <c r="N214">
        <v>4.7619047620000003</v>
      </c>
      <c r="O214" s="3">
        <v>23.09</v>
      </c>
      <c r="P214">
        <v>4.9000000000000004</v>
      </c>
    </row>
    <row r="215" spans="1:16" x14ac:dyDescent="0.25">
      <c r="A215" s="1" t="s">
        <v>248</v>
      </c>
      <c r="B215" s="1" t="s">
        <v>41</v>
      </c>
      <c r="C215" s="1" t="s">
        <v>42</v>
      </c>
      <c r="D215" s="1" t="s">
        <v>26</v>
      </c>
      <c r="E215" s="1" t="s">
        <v>30</v>
      </c>
      <c r="F215" s="1" t="s">
        <v>35</v>
      </c>
      <c r="G215" s="3">
        <v>46.42</v>
      </c>
      <c r="H215">
        <v>3</v>
      </c>
      <c r="I215" s="3">
        <v>6.9630000000000001</v>
      </c>
      <c r="J215" s="3">
        <v>146.22300000000001</v>
      </c>
      <c r="K215" s="2">
        <v>43469</v>
      </c>
      <c r="L215" s="1" t="s">
        <v>32</v>
      </c>
      <c r="M215">
        <v>139.26</v>
      </c>
      <c r="N215">
        <v>4.7619047620000003</v>
      </c>
      <c r="O215" s="3">
        <v>6.9630000000000001</v>
      </c>
      <c r="P215">
        <v>4.4000000000000004</v>
      </c>
    </row>
    <row r="216" spans="1:16" x14ac:dyDescent="0.25">
      <c r="A216" s="1" t="s">
        <v>249</v>
      </c>
      <c r="B216" s="1" t="s">
        <v>41</v>
      </c>
      <c r="C216" s="1" t="s">
        <v>42</v>
      </c>
      <c r="D216" s="1" t="s">
        <v>19</v>
      </c>
      <c r="E216" s="1" t="s">
        <v>20</v>
      </c>
      <c r="F216" s="1" t="s">
        <v>35</v>
      </c>
      <c r="G216" s="3">
        <v>29.61</v>
      </c>
      <c r="H216">
        <v>7</v>
      </c>
      <c r="I216" s="3">
        <v>10.3635</v>
      </c>
      <c r="J216" s="3">
        <v>217.6335</v>
      </c>
      <c r="K216" s="2">
        <v>43535</v>
      </c>
      <c r="L216" s="1" t="s">
        <v>28</v>
      </c>
      <c r="M216">
        <v>207.27</v>
      </c>
      <c r="N216">
        <v>4.7619047620000003</v>
      </c>
      <c r="O216" s="3">
        <v>10.3635</v>
      </c>
      <c r="P216">
        <v>6.5</v>
      </c>
    </row>
    <row r="217" spans="1:16" x14ac:dyDescent="0.25">
      <c r="A217" s="1" t="s">
        <v>250</v>
      </c>
      <c r="B217" s="1" t="s">
        <v>17</v>
      </c>
      <c r="C217" s="1" t="s">
        <v>18</v>
      </c>
      <c r="D217" s="1" t="s">
        <v>26</v>
      </c>
      <c r="E217" s="1" t="s">
        <v>30</v>
      </c>
      <c r="F217" s="1" t="s">
        <v>31</v>
      </c>
      <c r="G217" s="3">
        <v>18.28</v>
      </c>
      <c r="H217">
        <v>1</v>
      </c>
      <c r="I217" s="3">
        <v>0.91400000000000003</v>
      </c>
      <c r="J217" s="3">
        <v>19.193999999999999</v>
      </c>
      <c r="K217" s="2">
        <v>43546</v>
      </c>
      <c r="L217" s="1" t="s">
        <v>32</v>
      </c>
      <c r="M217">
        <v>18.28</v>
      </c>
      <c r="N217">
        <v>4.7619047620000003</v>
      </c>
      <c r="O217" s="3">
        <v>0.91400000000000003</v>
      </c>
      <c r="P217">
        <v>8.3000000000000007</v>
      </c>
    </row>
    <row r="218" spans="1:16" x14ac:dyDescent="0.25">
      <c r="A218" s="1" t="s">
        <v>251</v>
      </c>
      <c r="B218" s="1" t="s">
        <v>41</v>
      </c>
      <c r="C218" s="1" t="s">
        <v>42</v>
      </c>
      <c r="D218" s="1" t="s">
        <v>26</v>
      </c>
      <c r="E218" s="1" t="s">
        <v>20</v>
      </c>
      <c r="F218" s="1" t="s">
        <v>35</v>
      </c>
      <c r="G218" s="3">
        <v>24.77</v>
      </c>
      <c r="H218">
        <v>5</v>
      </c>
      <c r="I218" s="3">
        <v>6.1924999999999999</v>
      </c>
      <c r="J218" s="3">
        <v>130.04249999999999</v>
      </c>
      <c r="K218" s="2">
        <v>43548</v>
      </c>
      <c r="L218" s="1" t="s">
        <v>28</v>
      </c>
      <c r="M218">
        <v>123.85</v>
      </c>
      <c r="N218">
        <v>4.7619047620000003</v>
      </c>
      <c r="O218" s="3">
        <v>6.1924999999999999</v>
      </c>
      <c r="P218">
        <v>8.5</v>
      </c>
    </row>
    <row r="219" spans="1:16" x14ac:dyDescent="0.25">
      <c r="A219" s="1" t="s">
        <v>252</v>
      </c>
      <c r="B219" s="1" t="s">
        <v>17</v>
      </c>
      <c r="C219" s="1" t="s">
        <v>18</v>
      </c>
      <c r="D219" s="1" t="s">
        <v>19</v>
      </c>
      <c r="E219" s="1" t="s">
        <v>20</v>
      </c>
      <c r="F219" s="1" t="s">
        <v>27</v>
      </c>
      <c r="G219" s="3">
        <v>94.64</v>
      </c>
      <c r="H219">
        <v>3</v>
      </c>
      <c r="I219" s="3">
        <v>14.196</v>
      </c>
      <c r="J219" s="3">
        <v>298.11599999999999</v>
      </c>
      <c r="K219" s="2">
        <v>43517</v>
      </c>
      <c r="L219" s="1" t="s">
        <v>28</v>
      </c>
      <c r="M219">
        <v>283.92</v>
      </c>
      <c r="N219">
        <v>4.7619047620000003</v>
      </c>
      <c r="O219" s="3">
        <v>14.196</v>
      </c>
      <c r="P219">
        <v>5.5</v>
      </c>
    </row>
    <row r="220" spans="1:16" x14ac:dyDescent="0.25">
      <c r="A220" s="1" t="s">
        <v>253</v>
      </c>
      <c r="B220" s="1" t="s">
        <v>41</v>
      </c>
      <c r="C220" s="1" t="s">
        <v>42</v>
      </c>
      <c r="D220" s="1" t="s">
        <v>26</v>
      </c>
      <c r="E220" s="1" t="s">
        <v>30</v>
      </c>
      <c r="F220" s="1" t="s">
        <v>45</v>
      </c>
      <c r="G220" s="3">
        <v>94.87</v>
      </c>
      <c r="H220">
        <v>8</v>
      </c>
      <c r="I220" s="3">
        <v>37.948</v>
      </c>
      <c r="J220" s="3">
        <v>796.90800000000002</v>
      </c>
      <c r="K220" s="2">
        <v>43508</v>
      </c>
      <c r="L220" s="1" t="s">
        <v>22</v>
      </c>
      <c r="M220">
        <v>758.96</v>
      </c>
      <c r="N220">
        <v>4.7619047620000003</v>
      </c>
      <c r="O220" s="3">
        <v>37.948</v>
      </c>
      <c r="P220">
        <v>8.6999999999999993</v>
      </c>
    </row>
    <row r="221" spans="1:16" x14ac:dyDescent="0.25">
      <c r="A221" s="1" t="s">
        <v>254</v>
      </c>
      <c r="B221" s="1" t="s">
        <v>41</v>
      </c>
      <c r="C221" s="1" t="s">
        <v>42</v>
      </c>
      <c r="D221" s="1" t="s">
        <v>26</v>
      </c>
      <c r="E221" s="1" t="s">
        <v>20</v>
      </c>
      <c r="F221" s="1" t="s">
        <v>43</v>
      </c>
      <c r="G221" s="3">
        <v>57.34</v>
      </c>
      <c r="H221">
        <v>3</v>
      </c>
      <c r="I221" s="3">
        <v>8.6010000000000009</v>
      </c>
      <c r="J221" s="3">
        <v>180.62100000000001</v>
      </c>
      <c r="K221" s="2">
        <v>43534</v>
      </c>
      <c r="L221" s="1" t="s">
        <v>32</v>
      </c>
      <c r="M221">
        <v>172.02</v>
      </c>
      <c r="N221">
        <v>4.7619047620000003</v>
      </c>
      <c r="O221" s="3">
        <v>8.6010000000000009</v>
      </c>
      <c r="P221">
        <v>7.9</v>
      </c>
    </row>
    <row r="222" spans="1:16" x14ac:dyDescent="0.25">
      <c r="A222" s="1" t="s">
        <v>255</v>
      </c>
      <c r="B222" s="1" t="s">
        <v>41</v>
      </c>
      <c r="C222" s="1" t="s">
        <v>42</v>
      </c>
      <c r="D222" s="1" t="s">
        <v>26</v>
      </c>
      <c r="E222" s="1" t="s">
        <v>30</v>
      </c>
      <c r="F222" s="1" t="s">
        <v>27</v>
      </c>
      <c r="G222" s="3">
        <v>45.35</v>
      </c>
      <c r="H222">
        <v>6</v>
      </c>
      <c r="I222" s="3">
        <v>13.605</v>
      </c>
      <c r="J222" s="3">
        <v>285.70499999999998</v>
      </c>
      <c r="K222" s="2">
        <v>43496</v>
      </c>
      <c r="L222" s="1" t="s">
        <v>22</v>
      </c>
      <c r="M222">
        <v>272.10000000000002</v>
      </c>
      <c r="N222">
        <v>4.7619047620000003</v>
      </c>
      <c r="O222" s="3">
        <v>13.605</v>
      </c>
      <c r="P222">
        <v>6.1</v>
      </c>
    </row>
    <row r="223" spans="1:16" x14ac:dyDescent="0.25">
      <c r="A223" s="1" t="s">
        <v>256</v>
      </c>
      <c r="B223" s="1" t="s">
        <v>41</v>
      </c>
      <c r="C223" s="1" t="s">
        <v>42</v>
      </c>
      <c r="D223" s="1" t="s">
        <v>26</v>
      </c>
      <c r="E223" s="1" t="s">
        <v>30</v>
      </c>
      <c r="F223" s="1" t="s">
        <v>43</v>
      </c>
      <c r="G223" s="3">
        <v>62.08</v>
      </c>
      <c r="H223">
        <v>7</v>
      </c>
      <c r="I223" s="3">
        <v>21.728000000000002</v>
      </c>
      <c r="J223" s="3">
        <v>456.28800000000001</v>
      </c>
      <c r="K223" s="2">
        <v>43530</v>
      </c>
      <c r="L223" s="1" t="s">
        <v>22</v>
      </c>
      <c r="M223">
        <v>434.56</v>
      </c>
      <c r="N223">
        <v>4.7619047620000003</v>
      </c>
      <c r="O223" s="3">
        <v>21.728000000000002</v>
      </c>
      <c r="P223">
        <v>5.4</v>
      </c>
    </row>
    <row r="224" spans="1:16" x14ac:dyDescent="0.25">
      <c r="A224" s="1" t="s">
        <v>257</v>
      </c>
      <c r="B224" s="1" t="s">
        <v>24</v>
      </c>
      <c r="C224" s="1" t="s">
        <v>25</v>
      </c>
      <c r="D224" s="1" t="s">
        <v>26</v>
      </c>
      <c r="E224" s="1" t="s">
        <v>30</v>
      </c>
      <c r="F224" s="1" t="s">
        <v>27</v>
      </c>
      <c r="G224" s="3">
        <v>11.81</v>
      </c>
      <c r="H224">
        <v>5</v>
      </c>
      <c r="I224" s="3">
        <v>2.9525000000000001</v>
      </c>
      <c r="J224" s="3">
        <v>62.002499999999998</v>
      </c>
      <c r="K224" s="2">
        <v>43513</v>
      </c>
      <c r="L224" s="1" t="s">
        <v>28</v>
      </c>
      <c r="M224">
        <v>59.05</v>
      </c>
      <c r="N224">
        <v>4.7619047620000003</v>
      </c>
      <c r="O224" s="3">
        <v>2.9525000000000001</v>
      </c>
      <c r="P224">
        <v>9.4</v>
      </c>
    </row>
    <row r="225" spans="1:16" x14ac:dyDescent="0.25">
      <c r="A225" s="1" t="s">
        <v>258</v>
      </c>
      <c r="B225" s="1" t="s">
        <v>24</v>
      </c>
      <c r="C225" s="1" t="s">
        <v>25</v>
      </c>
      <c r="D225" s="1" t="s">
        <v>19</v>
      </c>
      <c r="E225" s="1" t="s">
        <v>20</v>
      </c>
      <c r="F225" s="1" t="s">
        <v>45</v>
      </c>
      <c r="G225" s="3">
        <v>12.54</v>
      </c>
      <c r="H225">
        <v>1</v>
      </c>
      <c r="I225" s="3">
        <v>0.627</v>
      </c>
      <c r="J225" s="3">
        <v>13.167</v>
      </c>
      <c r="K225" s="2">
        <v>43517</v>
      </c>
      <c r="L225" s="1" t="s">
        <v>28</v>
      </c>
      <c r="M225">
        <v>12.54</v>
      </c>
      <c r="N225">
        <v>4.7619047620000003</v>
      </c>
      <c r="O225" s="3">
        <v>0.627</v>
      </c>
      <c r="P225">
        <v>8.1999999999999993</v>
      </c>
    </row>
    <row r="226" spans="1:16" x14ac:dyDescent="0.25">
      <c r="A226" s="1" t="s">
        <v>259</v>
      </c>
      <c r="B226" s="1" t="s">
        <v>17</v>
      </c>
      <c r="C226" s="1" t="s">
        <v>18</v>
      </c>
      <c r="D226" s="1" t="s">
        <v>26</v>
      </c>
      <c r="E226" s="1" t="s">
        <v>30</v>
      </c>
      <c r="F226" s="1" t="s">
        <v>43</v>
      </c>
      <c r="G226" s="3">
        <v>43.25</v>
      </c>
      <c r="H226">
        <v>2</v>
      </c>
      <c r="I226" s="3">
        <v>4.3250000000000002</v>
      </c>
      <c r="J226" s="3">
        <v>90.825000000000003</v>
      </c>
      <c r="K226" s="2">
        <v>43544</v>
      </c>
      <c r="L226" s="1" t="s">
        <v>28</v>
      </c>
      <c r="M226">
        <v>86.5</v>
      </c>
      <c r="N226">
        <v>4.7619047620000003</v>
      </c>
      <c r="O226" s="3">
        <v>4.3250000000000002</v>
      </c>
      <c r="P226">
        <v>6.2</v>
      </c>
    </row>
    <row r="227" spans="1:16" x14ac:dyDescent="0.25">
      <c r="A227" s="1" t="s">
        <v>260</v>
      </c>
      <c r="B227" s="1" t="s">
        <v>24</v>
      </c>
      <c r="C227" s="1" t="s">
        <v>25</v>
      </c>
      <c r="D227" s="1" t="s">
        <v>19</v>
      </c>
      <c r="E227" s="1" t="s">
        <v>20</v>
      </c>
      <c r="F227" s="1" t="s">
        <v>35</v>
      </c>
      <c r="G227" s="3">
        <v>87.16</v>
      </c>
      <c r="H227">
        <v>2</v>
      </c>
      <c r="I227" s="3">
        <v>8.7159999999999993</v>
      </c>
      <c r="J227" s="3">
        <v>183.036</v>
      </c>
      <c r="K227" s="2">
        <v>43476</v>
      </c>
      <c r="L227" s="1" t="s">
        <v>32</v>
      </c>
      <c r="M227">
        <v>174.32</v>
      </c>
      <c r="N227">
        <v>4.7619047620000003</v>
      </c>
      <c r="O227" s="3">
        <v>8.7159999999999993</v>
      </c>
      <c r="P227">
        <v>9.6999999999999993</v>
      </c>
    </row>
    <row r="228" spans="1:16" x14ac:dyDescent="0.25">
      <c r="A228" s="1" t="s">
        <v>261</v>
      </c>
      <c r="B228" s="1" t="s">
        <v>41</v>
      </c>
      <c r="C228" s="1" t="s">
        <v>42</v>
      </c>
      <c r="D228" s="1" t="s">
        <v>19</v>
      </c>
      <c r="E228" s="1" t="s">
        <v>30</v>
      </c>
      <c r="F228" s="1" t="s">
        <v>21</v>
      </c>
      <c r="G228" s="3">
        <v>69.37</v>
      </c>
      <c r="H228">
        <v>9</v>
      </c>
      <c r="I228" s="3">
        <v>31.2165</v>
      </c>
      <c r="J228" s="3">
        <v>655.54650000000004</v>
      </c>
      <c r="K228" s="2">
        <v>43491</v>
      </c>
      <c r="L228" s="1" t="s">
        <v>22</v>
      </c>
      <c r="M228">
        <v>624.33000000000004</v>
      </c>
      <c r="N228">
        <v>4.7619047620000003</v>
      </c>
      <c r="O228" s="3">
        <v>31.2165</v>
      </c>
      <c r="P228">
        <v>4</v>
      </c>
    </row>
    <row r="229" spans="1:16" x14ac:dyDescent="0.25">
      <c r="A229" s="1" t="s">
        <v>262</v>
      </c>
      <c r="B229" s="1" t="s">
        <v>24</v>
      </c>
      <c r="C229" s="1" t="s">
        <v>25</v>
      </c>
      <c r="D229" s="1" t="s">
        <v>19</v>
      </c>
      <c r="E229" s="1" t="s">
        <v>30</v>
      </c>
      <c r="F229" s="1" t="s">
        <v>27</v>
      </c>
      <c r="G229" s="3">
        <v>37.06</v>
      </c>
      <c r="H229">
        <v>4</v>
      </c>
      <c r="I229" s="3">
        <v>7.4119999999999999</v>
      </c>
      <c r="J229" s="3">
        <v>155.65199999999999</v>
      </c>
      <c r="K229" s="2">
        <v>43496</v>
      </c>
      <c r="L229" s="1" t="s">
        <v>22</v>
      </c>
      <c r="M229">
        <v>148.24</v>
      </c>
      <c r="N229">
        <v>4.7619047620000003</v>
      </c>
      <c r="O229" s="3">
        <v>7.4119999999999999</v>
      </c>
      <c r="P229">
        <v>9.6999999999999993</v>
      </c>
    </row>
    <row r="230" spans="1:16" x14ac:dyDescent="0.25">
      <c r="A230" s="1" t="s">
        <v>263</v>
      </c>
      <c r="B230" s="1" t="s">
        <v>41</v>
      </c>
      <c r="C230" s="1" t="s">
        <v>42</v>
      </c>
      <c r="D230" s="1" t="s">
        <v>19</v>
      </c>
      <c r="E230" s="1" t="s">
        <v>20</v>
      </c>
      <c r="F230" s="1" t="s">
        <v>27</v>
      </c>
      <c r="G230" s="3">
        <v>90.7</v>
      </c>
      <c r="H230">
        <v>6</v>
      </c>
      <c r="I230" s="3">
        <v>27.21</v>
      </c>
      <c r="J230" s="3">
        <v>571.41</v>
      </c>
      <c r="K230" s="2">
        <v>43522</v>
      </c>
      <c r="L230" s="1" t="s">
        <v>28</v>
      </c>
      <c r="M230">
        <v>544.20000000000005</v>
      </c>
      <c r="N230">
        <v>4.7619047620000003</v>
      </c>
      <c r="O230" s="3">
        <v>27.21</v>
      </c>
      <c r="P230">
        <v>5.3</v>
      </c>
    </row>
    <row r="231" spans="1:16" x14ac:dyDescent="0.25">
      <c r="A231" s="1" t="s">
        <v>264</v>
      </c>
      <c r="B231" s="1" t="s">
        <v>17</v>
      </c>
      <c r="C231" s="1" t="s">
        <v>18</v>
      </c>
      <c r="D231" s="1" t="s">
        <v>26</v>
      </c>
      <c r="E231" s="1" t="s">
        <v>20</v>
      </c>
      <c r="F231" s="1" t="s">
        <v>31</v>
      </c>
      <c r="G231" s="3">
        <v>63.42</v>
      </c>
      <c r="H231">
        <v>8</v>
      </c>
      <c r="I231" s="3">
        <v>25.367999999999999</v>
      </c>
      <c r="J231" s="3">
        <v>532.72799999999995</v>
      </c>
      <c r="K231" s="2">
        <v>43535</v>
      </c>
      <c r="L231" s="1" t="s">
        <v>22</v>
      </c>
      <c r="M231">
        <v>507.36</v>
      </c>
      <c r="N231">
        <v>4.7619047620000003</v>
      </c>
      <c r="O231" s="3">
        <v>25.367999999999999</v>
      </c>
      <c r="P231">
        <v>7.4</v>
      </c>
    </row>
    <row r="232" spans="1:16" x14ac:dyDescent="0.25">
      <c r="A232" s="1" t="s">
        <v>265</v>
      </c>
      <c r="B232" s="1" t="s">
        <v>41</v>
      </c>
      <c r="C232" s="1" t="s">
        <v>42</v>
      </c>
      <c r="D232" s="1" t="s">
        <v>26</v>
      </c>
      <c r="E232" s="1" t="s">
        <v>20</v>
      </c>
      <c r="F232" s="1" t="s">
        <v>45</v>
      </c>
      <c r="G232" s="3">
        <v>81.37</v>
      </c>
      <c r="H232">
        <v>2</v>
      </c>
      <c r="I232" s="3">
        <v>8.1370000000000005</v>
      </c>
      <c r="J232" s="3">
        <v>170.87700000000001</v>
      </c>
      <c r="K232" s="2">
        <v>43491</v>
      </c>
      <c r="L232" s="1" t="s">
        <v>28</v>
      </c>
      <c r="M232">
        <v>162.74</v>
      </c>
      <c r="N232">
        <v>4.7619047620000003</v>
      </c>
      <c r="O232" s="3">
        <v>8.1370000000000005</v>
      </c>
      <c r="P232">
        <v>6.5</v>
      </c>
    </row>
    <row r="233" spans="1:16" x14ac:dyDescent="0.25">
      <c r="A233" s="1" t="s">
        <v>266</v>
      </c>
      <c r="B233" s="1" t="s">
        <v>41</v>
      </c>
      <c r="C233" s="1" t="s">
        <v>42</v>
      </c>
      <c r="D233" s="1" t="s">
        <v>19</v>
      </c>
      <c r="E233" s="1" t="s">
        <v>20</v>
      </c>
      <c r="F233" s="1" t="s">
        <v>27</v>
      </c>
      <c r="G233" s="3">
        <v>10.59</v>
      </c>
      <c r="H233">
        <v>3</v>
      </c>
      <c r="I233" s="3">
        <v>1.5885</v>
      </c>
      <c r="J233" s="3">
        <v>33.358499999999999</v>
      </c>
      <c r="K233" s="2">
        <v>43536</v>
      </c>
      <c r="L233" s="1" t="s">
        <v>32</v>
      </c>
      <c r="M233">
        <v>31.77</v>
      </c>
      <c r="N233">
        <v>4.7619047620000003</v>
      </c>
      <c r="O233" s="3">
        <v>1.5885</v>
      </c>
      <c r="P233">
        <v>8.6999999999999993</v>
      </c>
    </row>
    <row r="234" spans="1:16" x14ac:dyDescent="0.25">
      <c r="A234" s="1" t="s">
        <v>267</v>
      </c>
      <c r="B234" s="1" t="s">
        <v>41</v>
      </c>
      <c r="C234" s="1" t="s">
        <v>42</v>
      </c>
      <c r="D234" s="1" t="s">
        <v>26</v>
      </c>
      <c r="E234" s="1" t="s">
        <v>20</v>
      </c>
      <c r="F234" s="1" t="s">
        <v>21</v>
      </c>
      <c r="G234" s="3">
        <v>84.09</v>
      </c>
      <c r="H234">
        <v>9</v>
      </c>
      <c r="I234" s="3">
        <v>37.840499999999999</v>
      </c>
      <c r="J234" s="3">
        <v>794.65049999999997</v>
      </c>
      <c r="K234" s="2">
        <v>43507</v>
      </c>
      <c r="L234" s="1" t="s">
        <v>28</v>
      </c>
      <c r="M234">
        <v>756.81</v>
      </c>
      <c r="N234">
        <v>4.7619047620000003</v>
      </c>
      <c r="O234" s="3">
        <v>37.840499999999999</v>
      </c>
      <c r="P234">
        <v>8</v>
      </c>
    </row>
    <row r="235" spans="1:16" x14ac:dyDescent="0.25">
      <c r="A235" s="1" t="s">
        <v>268</v>
      </c>
      <c r="B235" s="1" t="s">
        <v>41</v>
      </c>
      <c r="C235" s="1" t="s">
        <v>42</v>
      </c>
      <c r="D235" s="1" t="s">
        <v>19</v>
      </c>
      <c r="E235" s="1" t="s">
        <v>30</v>
      </c>
      <c r="F235" s="1" t="s">
        <v>45</v>
      </c>
      <c r="G235" s="3">
        <v>73.819999999999993</v>
      </c>
      <c r="H235">
        <v>4</v>
      </c>
      <c r="I235" s="3">
        <v>14.763999999999999</v>
      </c>
      <c r="J235" s="3">
        <v>310.04399999999998</v>
      </c>
      <c r="K235" s="2">
        <v>43517</v>
      </c>
      <c r="L235" s="1" t="s">
        <v>28</v>
      </c>
      <c r="M235">
        <v>295.27999999999997</v>
      </c>
      <c r="N235">
        <v>4.7619047620000003</v>
      </c>
      <c r="O235" s="3">
        <v>14.763999999999999</v>
      </c>
      <c r="P235">
        <v>6.7</v>
      </c>
    </row>
    <row r="236" spans="1:16" x14ac:dyDescent="0.25">
      <c r="A236" s="1" t="s">
        <v>269</v>
      </c>
      <c r="B236" s="1" t="s">
        <v>17</v>
      </c>
      <c r="C236" s="1" t="s">
        <v>18</v>
      </c>
      <c r="D236" s="1" t="s">
        <v>19</v>
      </c>
      <c r="E236" s="1" t="s">
        <v>30</v>
      </c>
      <c r="F236" s="1" t="s">
        <v>21</v>
      </c>
      <c r="G236" s="3">
        <v>51.94</v>
      </c>
      <c r="H236">
        <v>10</v>
      </c>
      <c r="I236" s="3">
        <v>25.97</v>
      </c>
      <c r="J236" s="3">
        <v>545.37</v>
      </c>
      <c r="K236" s="2">
        <v>43533</v>
      </c>
      <c r="L236" s="1" t="s">
        <v>22</v>
      </c>
      <c r="M236">
        <v>519.4</v>
      </c>
      <c r="N236">
        <v>4.7619047620000003</v>
      </c>
      <c r="O236" s="3">
        <v>25.97</v>
      </c>
      <c r="P236">
        <v>6.5</v>
      </c>
    </row>
    <row r="237" spans="1:16" x14ac:dyDescent="0.25">
      <c r="A237" s="1" t="s">
        <v>270</v>
      </c>
      <c r="B237" s="1" t="s">
        <v>17</v>
      </c>
      <c r="C237" s="1" t="s">
        <v>18</v>
      </c>
      <c r="D237" s="1" t="s">
        <v>26</v>
      </c>
      <c r="E237" s="1" t="s">
        <v>20</v>
      </c>
      <c r="F237" s="1" t="s">
        <v>35</v>
      </c>
      <c r="G237" s="3">
        <v>93.14</v>
      </c>
      <c r="H237">
        <v>2</v>
      </c>
      <c r="I237" s="3">
        <v>9.3140000000000001</v>
      </c>
      <c r="J237" s="3">
        <v>195.59399999999999</v>
      </c>
      <c r="K237" s="2">
        <v>43485</v>
      </c>
      <c r="L237" s="1" t="s">
        <v>22</v>
      </c>
      <c r="M237">
        <v>186.28</v>
      </c>
      <c r="N237">
        <v>4.7619047620000003</v>
      </c>
      <c r="O237" s="3">
        <v>9.3140000000000001</v>
      </c>
      <c r="P237">
        <v>4.0999999999999996</v>
      </c>
    </row>
    <row r="238" spans="1:16" x14ac:dyDescent="0.25">
      <c r="A238" s="1" t="s">
        <v>271</v>
      </c>
      <c r="B238" s="1" t="s">
        <v>24</v>
      </c>
      <c r="C238" s="1" t="s">
        <v>25</v>
      </c>
      <c r="D238" s="1" t="s">
        <v>26</v>
      </c>
      <c r="E238" s="1" t="s">
        <v>30</v>
      </c>
      <c r="F238" s="1" t="s">
        <v>21</v>
      </c>
      <c r="G238" s="3">
        <v>17.41</v>
      </c>
      <c r="H238">
        <v>5</v>
      </c>
      <c r="I238" s="3">
        <v>4.3525</v>
      </c>
      <c r="J238" s="3">
        <v>91.402500000000003</v>
      </c>
      <c r="K238" s="2">
        <v>43493</v>
      </c>
      <c r="L238" s="1" t="s">
        <v>32</v>
      </c>
      <c r="M238">
        <v>87.05</v>
      </c>
      <c r="N238">
        <v>4.7619047620000003</v>
      </c>
      <c r="O238" s="3">
        <v>4.3525</v>
      </c>
      <c r="P238">
        <v>4.9000000000000004</v>
      </c>
    </row>
    <row r="239" spans="1:16" x14ac:dyDescent="0.25">
      <c r="A239" s="1" t="s">
        <v>272</v>
      </c>
      <c r="B239" s="1" t="s">
        <v>24</v>
      </c>
      <c r="C239" s="1" t="s">
        <v>25</v>
      </c>
      <c r="D239" s="1" t="s">
        <v>19</v>
      </c>
      <c r="E239" s="1" t="s">
        <v>20</v>
      </c>
      <c r="F239" s="1" t="s">
        <v>45</v>
      </c>
      <c r="G239" s="3">
        <v>44.22</v>
      </c>
      <c r="H239">
        <v>5</v>
      </c>
      <c r="I239" s="3">
        <v>11.055</v>
      </c>
      <c r="J239" s="3">
        <v>232.155</v>
      </c>
      <c r="K239" s="2">
        <v>43529</v>
      </c>
      <c r="L239" s="1" t="s">
        <v>32</v>
      </c>
      <c r="M239">
        <v>221.1</v>
      </c>
      <c r="N239">
        <v>4.7619047620000003</v>
      </c>
      <c r="O239" s="3">
        <v>11.055</v>
      </c>
      <c r="P239">
        <v>8.6</v>
      </c>
    </row>
    <row r="240" spans="1:16" x14ac:dyDescent="0.25">
      <c r="A240" s="1" t="s">
        <v>273</v>
      </c>
      <c r="B240" s="1" t="s">
        <v>41</v>
      </c>
      <c r="C240" s="1" t="s">
        <v>42</v>
      </c>
      <c r="D240" s="1" t="s">
        <v>19</v>
      </c>
      <c r="E240" s="1" t="s">
        <v>20</v>
      </c>
      <c r="F240" s="1" t="s">
        <v>27</v>
      </c>
      <c r="G240" s="3">
        <v>13.22</v>
      </c>
      <c r="H240">
        <v>5</v>
      </c>
      <c r="I240" s="3">
        <v>3.3050000000000002</v>
      </c>
      <c r="J240" s="3">
        <v>69.405000000000001</v>
      </c>
      <c r="K240" s="2">
        <v>43526</v>
      </c>
      <c r="L240" s="1" t="s">
        <v>28</v>
      </c>
      <c r="M240">
        <v>66.099999999999994</v>
      </c>
      <c r="N240">
        <v>4.7619047620000003</v>
      </c>
      <c r="O240" s="3">
        <v>3.3050000000000002</v>
      </c>
      <c r="P240">
        <v>4.3</v>
      </c>
    </row>
    <row r="241" spans="1:16" x14ac:dyDescent="0.25">
      <c r="A241" s="1" t="s">
        <v>274</v>
      </c>
      <c r="B241" s="1" t="s">
        <v>17</v>
      </c>
      <c r="C241" s="1" t="s">
        <v>18</v>
      </c>
      <c r="D241" s="1" t="s">
        <v>26</v>
      </c>
      <c r="E241" s="1" t="s">
        <v>30</v>
      </c>
      <c r="F241" s="1" t="s">
        <v>45</v>
      </c>
      <c r="G241" s="3">
        <v>89.69</v>
      </c>
      <c r="H241">
        <v>1</v>
      </c>
      <c r="I241" s="3">
        <v>4.4844999999999997</v>
      </c>
      <c r="J241" s="3">
        <v>94.174499999999995</v>
      </c>
      <c r="K241" s="2">
        <v>43476</v>
      </c>
      <c r="L241" s="1" t="s">
        <v>22</v>
      </c>
      <c r="M241">
        <v>89.69</v>
      </c>
      <c r="N241">
        <v>4.7619047620000003</v>
      </c>
      <c r="O241" s="3">
        <v>4.4844999999999997</v>
      </c>
      <c r="P241">
        <v>4.9000000000000004</v>
      </c>
    </row>
    <row r="242" spans="1:16" x14ac:dyDescent="0.25">
      <c r="A242" s="1" t="s">
        <v>275</v>
      </c>
      <c r="B242" s="1" t="s">
        <v>17</v>
      </c>
      <c r="C242" s="1" t="s">
        <v>18</v>
      </c>
      <c r="D242" s="1" t="s">
        <v>26</v>
      </c>
      <c r="E242" s="1" t="s">
        <v>30</v>
      </c>
      <c r="F242" s="1" t="s">
        <v>43</v>
      </c>
      <c r="G242" s="3">
        <v>24.94</v>
      </c>
      <c r="H242">
        <v>9</v>
      </c>
      <c r="I242" s="3">
        <v>11.223000000000001</v>
      </c>
      <c r="J242" s="3">
        <v>235.68299999999999</v>
      </c>
      <c r="K242" s="2">
        <v>43476</v>
      </c>
      <c r="L242" s="1" t="s">
        <v>32</v>
      </c>
      <c r="M242">
        <v>224.46</v>
      </c>
      <c r="N242">
        <v>4.7619047620000003</v>
      </c>
      <c r="O242" s="3">
        <v>11.223000000000001</v>
      </c>
      <c r="P242">
        <v>5.6</v>
      </c>
    </row>
    <row r="243" spans="1:16" x14ac:dyDescent="0.25">
      <c r="A243" s="1" t="s">
        <v>276</v>
      </c>
      <c r="B243" s="1" t="s">
        <v>17</v>
      </c>
      <c r="C243" s="1" t="s">
        <v>18</v>
      </c>
      <c r="D243" s="1" t="s">
        <v>26</v>
      </c>
      <c r="E243" s="1" t="s">
        <v>30</v>
      </c>
      <c r="F243" s="1" t="s">
        <v>21</v>
      </c>
      <c r="G243" s="3">
        <v>59.77</v>
      </c>
      <c r="H243">
        <v>2</v>
      </c>
      <c r="I243" s="3">
        <v>5.9770000000000003</v>
      </c>
      <c r="J243" s="3">
        <v>125.517</v>
      </c>
      <c r="K243" s="2">
        <v>43535</v>
      </c>
      <c r="L243" s="1" t="s">
        <v>32</v>
      </c>
      <c r="M243">
        <v>119.54</v>
      </c>
      <c r="N243">
        <v>4.7619047620000003</v>
      </c>
      <c r="O243" s="3">
        <v>5.9770000000000003</v>
      </c>
      <c r="P243">
        <v>5.8</v>
      </c>
    </row>
    <row r="244" spans="1:16" x14ac:dyDescent="0.25">
      <c r="A244" s="1" t="s">
        <v>277</v>
      </c>
      <c r="B244" s="1" t="s">
        <v>24</v>
      </c>
      <c r="C244" s="1" t="s">
        <v>25</v>
      </c>
      <c r="D244" s="1" t="s">
        <v>19</v>
      </c>
      <c r="E244" s="1" t="s">
        <v>30</v>
      </c>
      <c r="F244" s="1" t="s">
        <v>45</v>
      </c>
      <c r="G244" s="3">
        <v>93.2</v>
      </c>
      <c r="H244">
        <v>2</v>
      </c>
      <c r="I244" s="3">
        <v>9.32</v>
      </c>
      <c r="J244" s="3">
        <v>195.72</v>
      </c>
      <c r="K244" s="2">
        <v>43524</v>
      </c>
      <c r="L244" s="1" t="s">
        <v>32</v>
      </c>
      <c r="M244">
        <v>186.4</v>
      </c>
      <c r="N244">
        <v>4.7619047620000003</v>
      </c>
      <c r="O244" s="3">
        <v>9.32</v>
      </c>
      <c r="P244">
        <v>6</v>
      </c>
    </row>
    <row r="245" spans="1:16" x14ac:dyDescent="0.25">
      <c r="A245" s="1" t="s">
        <v>278</v>
      </c>
      <c r="B245" s="1" t="s">
        <v>17</v>
      </c>
      <c r="C245" s="1" t="s">
        <v>18</v>
      </c>
      <c r="D245" s="1" t="s">
        <v>19</v>
      </c>
      <c r="E245" s="1" t="s">
        <v>30</v>
      </c>
      <c r="F245" s="1" t="s">
        <v>31</v>
      </c>
      <c r="G245" s="3">
        <v>62.65</v>
      </c>
      <c r="H245">
        <v>4</v>
      </c>
      <c r="I245" s="3">
        <v>12.53</v>
      </c>
      <c r="J245" s="3">
        <v>263.13</v>
      </c>
      <c r="K245" s="2">
        <v>43470</v>
      </c>
      <c r="L245" s="1" t="s">
        <v>28</v>
      </c>
      <c r="M245">
        <v>250.6</v>
      </c>
      <c r="N245">
        <v>4.7619047620000003</v>
      </c>
      <c r="O245" s="3">
        <v>12.53</v>
      </c>
      <c r="P245">
        <v>4.2</v>
      </c>
    </row>
    <row r="246" spans="1:16" x14ac:dyDescent="0.25">
      <c r="A246" s="1" t="s">
        <v>279</v>
      </c>
      <c r="B246" s="1" t="s">
        <v>41</v>
      </c>
      <c r="C246" s="1" t="s">
        <v>42</v>
      </c>
      <c r="D246" s="1" t="s">
        <v>26</v>
      </c>
      <c r="E246" s="1" t="s">
        <v>30</v>
      </c>
      <c r="F246" s="1" t="s">
        <v>31</v>
      </c>
      <c r="G246" s="3">
        <v>93.87</v>
      </c>
      <c r="H246">
        <v>8</v>
      </c>
      <c r="I246" s="3">
        <v>37.548000000000002</v>
      </c>
      <c r="J246" s="3">
        <v>788.50800000000004</v>
      </c>
      <c r="K246" s="2">
        <v>43498</v>
      </c>
      <c r="L246" s="1" t="s">
        <v>32</v>
      </c>
      <c r="M246">
        <v>750.96</v>
      </c>
      <c r="N246">
        <v>4.7619047620000003</v>
      </c>
      <c r="O246" s="3">
        <v>37.548000000000002</v>
      </c>
      <c r="P246">
        <v>8.3000000000000007</v>
      </c>
    </row>
    <row r="247" spans="1:16" x14ac:dyDescent="0.25">
      <c r="A247" s="1" t="s">
        <v>280</v>
      </c>
      <c r="B247" s="1" t="s">
        <v>17</v>
      </c>
      <c r="C247" s="1" t="s">
        <v>18</v>
      </c>
      <c r="D247" s="1" t="s">
        <v>19</v>
      </c>
      <c r="E247" s="1" t="s">
        <v>30</v>
      </c>
      <c r="F247" s="1" t="s">
        <v>31</v>
      </c>
      <c r="G247" s="3">
        <v>47.59</v>
      </c>
      <c r="H247">
        <v>8</v>
      </c>
      <c r="I247" s="3">
        <v>19.036000000000001</v>
      </c>
      <c r="J247" s="3">
        <v>399.75599999999997</v>
      </c>
      <c r="K247" s="2">
        <v>43466</v>
      </c>
      <c r="L247" s="1" t="s">
        <v>28</v>
      </c>
      <c r="M247">
        <v>380.72</v>
      </c>
      <c r="N247">
        <v>4.7619047620000003</v>
      </c>
      <c r="O247" s="3">
        <v>19.036000000000001</v>
      </c>
      <c r="P247">
        <v>5.7</v>
      </c>
    </row>
    <row r="248" spans="1:16" x14ac:dyDescent="0.25">
      <c r="A248" s="1" t="s">
        <v>281</v>
      </c>
      <c r="B248" s="1" t="s">
        <v>41</v>
      </c>
      <c r="C248" s="1" t="s">
        <v>42</v>
      </c>
      <c r="D248" s="1" t="s">
        <v>19</v>
      </c>
      <c r="E248" s="1" t="s">
        <v>20</v>
      </c>
      <c r="F248" s="1" t="s">
        <v>27</v>
      </c>
      <c r="G248" s="3">
        <v>81.400000000000006</v>
      </c>
      <c r="H248">
        <v>3</v>
      </c>
      <c r="I248" s="3">
        <v>12.21</v>
      </c>
      <c r="J248" s="3">
        <v>256.41000000000003</v>
      </c>
      <c r="K248" s="2">
        <v>43505</v>
      </c>
      <c r="L248" s="1" t="s">
        <v>28</v>
      </c>
      <c r="M248">
        <v>244.2</v>
      </c>
      <c r="N248">
        <v>4.7619047620000003</v>
      </c>
      <c r="O248" s="3">
        <v>12.21</v>
      </c>
      <c r="P248">
        <v>4.8</v>
      </c>
    </row>
    <row r="249" spans="1:16" x14ac:dyDescent="0.25">
      <c r="A249" s="1" t="s">
        <v>282</v>
      </c>
      <c r="B249" s="1" t="s">
        <v>17</v>
      </c>
      <c r="C249" s="1" t="s">
        <v>18</v>
      </c>
      <c r="D249" s="1" t="s">
        <v>19</v>
      </c>
      <c r="E249" s="1" t="s">
        <v>30</v>
      </c>
      <c r="F249" s="1" t="s">
        <v>45</v>
      </c>
      <c r="G249" s="3">
        <v>17.940000000000001</v>
      </c>
      <c r="H249">
        <v>5</v>
      </c>
      <c r="I249" s="3">
        <v>4.4850000000000003</v>
      </c>
      <c r="J249" s="3">
        <v>94.185000000000002</v>
      </c>
      <c r="K249" s="2">
        <v>43488</v>
      </c>
      <c r="L249" s="1" t="s">
        <v>22</v>
      </c>
      <c r="M249">
        <v>89.7</v>
      </c>
      <c r="N249">
        <v>4.7619047620000003</v>
      </c>
      <c r="O249" s="3">
        <v>4.4850000000000003</v>
      </c>
      <c r="P249">
        <v>6.8</v>
      </c>
    </row>
    <row r="250" spans="1:16" x14ac:dyDescent="0.25">
      <c r="A250" s="1" t="s">
        <v>283</v>
      </c>
      <c r="B250" s="1" t="s">
        <v>17</v>
      </c>
      <c r="C250" s="1" t="s">
        <v>18</v>
      </c>
      <c r="D250" s="1" t="s">
        <v>19</v>
      </c>
      <c r="E250" s="1" t="s">
        <v>30</v>
      </c>
      <c r="F250" s="1" t="s">
        <v>27</v>
      </c>
      <c r="G250" s="3">
        <v>77.72</v>
      </c>
      <c r="H250">
        <v>4</v>
      </c>
      <c r="I250" s="3">
        <v>15.544</v>
      </c>
      <c r="J250" s="3">
        <v>326.42399999999998</v>
      </c>
      <c r="K250" s="2">
        <v>43472</v>
      </c>
      <c r="L250" s="1" t="s">
        <v>32</v>
      </c>
      <c r="M250">
        <v>310.88</v>
      </c>
      <c r="N250">
        <v>4.7619047620000003</v>
      </c>
      <c r="O250" s="3">
        <v>15.544</v>
      </c>
      <c r="P250">
        <v>8.8000000000000007</v>
      </c>
    </row>
    <row r="251" spans="1:16" x14ac:dyDescent="0.25">
      <c r="A251" s="1" t="s">
        <v>284</v>
      </c>
      <c r="B251" s="1" t="s">
        <v>41</v>
      </c>
      <c r="C251" s="1" t="s">
        <v>42</v>
      </c>
      <c r="D251" s="1" t="s">
        <v>26</v>
      </c>
      <c r="E251" s="1" t="s">
        <v>30</v>
      </c>
      <c r="F251" s="1" t="s">
        <v>43</v>
      </c>
      <c r="G251" s="3">
        <v>73.06</v>
      </c>
      <c r="H251">
        <v>7</v>
      </c>
      <c r="I251" s="3">
        <v>25.571000000000002</v>
      </c>
      <c r="J251" s="3">
        <v>536.99099999999999</v>
      </c>
      <c r="K251" s="2">
        <v>43479</v>
      </c>
      <c r="L251" s="1" t="s">
        <v>32</v>
      </c>
      <c r="M251">
        <v>511.42</v>
      </c>
      <c r="N251">
        <v>4.7619047620000003</v>
      </c>
      <c r="O251" s="3">
        <v>25.571000000000002</v>
      </c>
      <c r="P251">
        <v>4.2</v>
      </c>
    </row>
    <row r="252" spans="1:16" x14ac:dyDescent="0.25">
      <c r="A252" s="1" t="s">
        <v>285</v>
      </c>
      <c r="B252" s="1" t="s">
        <v>41</v>
      </c>
      <c r="C252" s="1" t="s">
        <v>42</v>
      </c>
      <c r="D252" s="1" t="s">
        <v>19</v>
      </c>
      <c r="E252" s="1" t="s">
        <v>30</v>
      </c>
      <c r="F252" s="1" t="s">
        <v>43</v>
      </c>
      <c r="G252" s="3">
        <v>46.55</v>
      </c>
      <c r="H252">
        <v>9</v>
      </c>
      <c r="I252" s="3">
        <v>20.947500000000002</v>
      </c>
      <c r="J252" s="3">
        <v>439.89749999999998</v>
      </c>
      <c r="K252" s="2">
        <v>43498</v>
      </c>
      <c r="L252" s="1" t="s">
        <v>22</v>
      </c>
      <c r="M252">
        <v>418.95</v>
      </c>
      <c r="N252">
        <v>4.7619047620000003</v>
      </c>
      <c r="O252" s="3">
        <v>20.947500000000002</v>
      </c>
      <c r="P252">
        <v>6.4</v>
      </c>
    </row>
    <row r="253" spans="1:16" x14ac:dyDescent="0.25">
      <c r="A253" s="1" t="s">
        <v>286</v>
      </c>
      <c r="B253" s="1" t="s">
        <v>24</v>
      </c>
      <c r="C253" s="1" t="s">
        <v>25</v>
      </c>
      <c r="D253" s="1" t="s">
        <v>19</v>
      </c>
      <c r="E253" s="1" t="s">
        <v>30</v>
      </c>
      <c r="F253" s="1" t="s">
        <v>45</v>
      </c>
      <c r="G253" s="3">
        <v>35.19</v>
      </c>
      <c r="H253">
        <v>10</v>
      </c>
      <c r="I253" s="3">
        <v>17.594999999999999</v>
      </c>
      <c r="J253" s="3">
        <v>369.495</v>
      </c>
      <c r="K253" s="2">
        <v>43541</v>
      </c>
      <c r="L253" s="1" t="s">
        <v>32</v>
      </c>
      <c r="M253">
        <v>351.9</v>
      </c>
      <c r="N253">
        <v>4.7619047620000003</v>
      </c>
      <c r="O253" s="3">
        <v>17.594999999999999</v>
      </c>
      <c r="P253">
        <v>8.4</v>
      </c>
    </row>
    <row r="254" spans="1:16" x14ac:dyDescent="0.25">
      <c r="A254" s="1" t="s">
        <v>287</v>
      </c>
      <c r="B254" s="1" t="s">
        <v>24</v>
      </c>
      <c r="C254" s="1" t="s">
        <v>25</v>
      </c>
      <c r="D254" s="1" t="s">
        <v>26</v>
      </c>
      <c r="E254" s="1" t="s">
        <v>20</v>
      </c>
      <c r="F254" s="1" t="s">
        <v>35</v>
      </c>
      <c r="G254" s="3">
        <v>14.39</v>
      </c>
      <c r="H254">
        <v>2</v>
      </c>
      <c r="I254" s="3">
        <v>1.4390000000000001</v>
      </c>
      <c r="J254" s="3">
        <v>30.219000000000001</v>
      </c>
      <c r="K254" s="2">
        <v>43526</v>
      </c>
      <c r="L254" s="1" t="s">
        <v>32</v>
      </c>
      <c r="M254">
        <v>28.78</v>
      </c>
      <c r="N254">
        <v>4.7619047620000003</v>
      </c>
      <c r="O254" s="3">
        <v>1.4390000000000001</v>
      </c>
      <c r="P254">
        <v>7.2</v>
      </c>
    </row>
    <row r="255" spans="1:16" x14ac:dyDescent="0.25">
      <c r="A255" s="1" t="s">
        <v>288</v>
      </c>
      <c r="B255" s="1" t="s">
        <v>17</v>
      </c>
      <c r="C255" s="1" t="s">
        <v>18</v>
      </c>
      <c r="D255" s="1" t="s">
        <v>26</v>
      </c>
      <c r="E255" s="1" t="s">
        <v>30</v>
      </c>
      <c r="F255" s="1" t="s">
        <v>31</v>
      </c>
      <c r="G255" s="3">
        <v>23.75</v>
      </c>
      <c r="H255">
        <v>4</v>
      </c>
      <c r="I255" s="3">
        <v>4.75</v>
      </c>
      <c r="J255" s="3">
        <v>99.75</v>
      </c>
      <c r="K255" s="2">
        <v>43540</v>
      </c>
      <c r="L255" s="1" t="s">
        <v>28</v>
      </c>
      <c r="M255">
        <v>95</v>
      </c>
      <c r="N255">
        <v>4.7619047620000003</v>
      </c>
      <c r="O255" s="3">
        <v>4.75</v>
      </c>
      <c r="P255">
        <v>5.2</v>
      </c>
    </row>
    <row r="256" spans="1:16" x14ac:dyDescent="0.25">
      <c r="A256" s="1" t="s">
        <v>289</v>
      </c>
      <c r="B256" s="1" t="s">
        <v>17</v>
      </c>
      <c r="C256" s="1" t="s">
        <v>18</v>
      </c>
      <c r="D256" s="1" t="s">
        <v>19</v>
      </c>
      <c r="E256" s="1" t="s">
        <v>30</v>
      </c>
      <c r="F256" s="1" t="s">
        <v>31</v>
      </c>
      <c r="G256" s="3">
        <v>58.9</v>
      </c>
      <c r="H256">
        <v>8</v>
      </c>
      <c r="I256" s="3">
        <v>23.56</v>
      </c>
      <c r="J256" s="3">
        <v>494.76</v>
      </c>
      <c r="K256" s="2">
        <v>43471</v>
      </c>
      <c r="L256" s="1" t="s">
        <v>28</v>
      </c>
      <c r="M256">
        <v>471.2</v>
      </c>
      <c r="N256">
        <v>4.7619047620000003</v>
      </c>
      <c r="O256" s="3">
        <v>23.56</v>
      </c>
      <c r="P256">
        <v>8.9</v>
      </c>
    </row>
    <row r="257" spans="1:16" x14ac:dyDescent="0.25">
      <c r="A257" s="1" t="s">
        <v>290</v>
      </c>
      <c r="B257" s="1" t="s">
        <v>41</v>
      </c>
      <c r="C257" s="1" t="s">
        <v>42</v>
      </c>
      <c r="D257" s="1" t="s">
        <v>19</v>
      </c>
      <c r="E257" s="1" t="s">
        <v>30</v>
      </c>
      <c r="F257" s="1" t="s">
        <v>45</v>
      </c>
      <c r="G257" s="3">
        <v>32.619999999999997</v>
      </c>
      <c r="H257">
        <v>4</v>
      </c>
      <c r="I257" s="3">
        <v>6.524</v>
      </c>
      <c r="J257" s="3">
        <v>137.00399999999999</v>
      </c>
      <c r="K257" s="2">
        <v>43494</v>
      </c>
      <c r="L257" s="1" t="s">
        <v>28</v>
      </c>
      <c r="M257">
        <v>130.47999999999999</v>
      </c>
      <c r="N257">
        <v>4.7619047620000003</v>
      </c>
      <c r="O257" s="3">
        <v>6.524</v>
      </c>
      <c r="P257">
        <v>9</v>
      </c>
    </row>
    <row r="258" spans="1:16" x14ac:dyDescent="0.25">
      <c r="A258" s="1" t="s">
        <v>291</v>
      </c>
      <c r="B258" s="1" t="s">
        <v>17</v>
      </c>
      <c r="C258" s="1" t="s">
        <v>18</v>
      </c>
      <c r="D258" s="1" t="s">
        <v>19</v>
      </c>
      <c r="E258" s="1" t="s">
        <v>30</v>
      </c>
      <c r="F258" s="1" t="s">
        <v>27</v>
      </c>
      <c r="G258" s="3">
        <v>66.349999999999994</v>
      </c>
      <c r="H258">
        <v>1</v>
      </c>
      <c r="I258" s="3">
        <v>3.3174999999999999</v>
      </c>
      <c r="J258" s="3">
        <v>69.667500000000004</v>
      </c>
      <c r="K258" s="2">
        <v>43496</v>
      </c>
      <c r="L258" s="1" t="s">
        <v>32</v>
      </c>
      <c r="M258">
        <v>66.349999999999994</v>
      </c>
      <c r="N258">
        <v>4.7619047620000003</v>
      </c>
      <c r="O258" s="3">
        <v>3.3174999999999999</v>
      </c>
      <c r="P258">
        <v>9.6999999999999993</v>
      </c>
    </row>
    <row r="259" spans="1:16" x14ac:dyDescent="0.25">
      <c r="A259" s="1" t="s">
        <v>292</v>
      </c>
      <c r="B259" s="1" t="s">
        <v>17</v>
      </c>
      <c r="C259" s="1" t="s">
        <v>18</v>
      </c>
      <c r="D259" s="1" t="s">
        <v>19</v>
      </c>
      <c r="E259" s="1" t="s">
        <v>30</v>
      </c>
      <c r="F259" s="1" t="s">
        <v>31</v>
      </c>
      <c r="G259" s="3">
        <v>25.91</v>
      </c>
      <c r="H259">
        <v>6</v>
      </c>
      <c r="I259" s="3">
        <v>7.7729999999999997</v>
      </c>
      <c r="J259" s="3">
        <v>163.233</v>
      </c>
      <c r="K259" s="2">
        <v>43501</v>
      </c>
      <c r="L259" s="1" t="s">
        <v>22</v>
      </c>
      <c r="M259">
        <v>155.46</v>
      </c>
      <c r="N259">
        <v>4.7619047620000003</v>
      </c>
      <c r="O259" s="3">
        <v>7.7729999999999997</v>
      </c>
      <c r="P259">
        <v>8.6999999999999993</v>
      </c>
    </row>
    <row r="260" spans="1:16" x14ac:dyDescent="0.25">
      <c r="A260" s="1" t="s">
        <v>293</v>
      </c>
      <c r="B260" s="1" t="s">
        <v>17</v>
      </c>
      <c r="C260" s="1" t="s">
        <v>18</v>
      </c>
      <c r="D260" s="1" t="s">
        <v>19</v>
      </c>
      <c r="E260" s="1" t="s">
        <v>30</v>
      </c>
      <c r="F260" s="1" t="s">
        <v>27</v>
      </c>
      <c r="G260" s="3">
        <v>32.25</v>
      </c>
      <c r="H260">
        <v>4</v>
      </c>
      <c r="I260" s="3">
        <v>6.45</v>
      </c>
      <c r="J260" s="3">
        <v>135.44999999999999</v>
      </c>
      <c r="K260" s="2">
        <v>43509</v>
      </c>
      <c r="L260" s="1" t="s">
        <v>22</v>
      </c>
      <c r="M260">
        <v>129</v>
      </c>
      <c r="N260">
        <v>4.7619047620000003</v>
      </c>
      <c r="O260" s="3">
        <v>6.45</v>
      </c>
      <c r="P260">
        <v>6.5</v>
      </c>
    </row>
    <row r="261" spans="1:16" x14ac:dyDescent="0.25">
      <c r="A261" s="1" t="s">
        <v>294</v>
      </c>
      <c r="B261" s="1" t="s">
        <v>24</v>
      </c>
      <c r="C261" s="1" t="s">
        <v>25</v>
      </c>
      <c r="D261" s="1" t="s">
        <v>19</v>
      </c>
      <c r="E261" s="1" t="s">
        <v>30</v>
      </c>
      <c r="F261" s="1" t="s">
        <v>27</v>
      </c>
      <c r="G261" s="3">
        <v>65.94</v>
      </c>
      <c r="H261">
        <v>4</v>
      </c>
      <c r="I261" s="3">
        <v>13.188000000000001</v>
      </c>
      <c r="J261" s="3">
        <v>276.94799999999998</v>
      </c>
      <c r="K261" s="2">
        <v>43503</v>
      </c>
      <c r="L261" s="1" t="s">
        <v>32</v>
      </c>
      <c r="M261">
        <v>263.76</v>
      </c>
      <c r="N261">
        <v>4.7619047620000003</v>
      </c>
      <c r="O261" s="3">
        <v>13.188000000000001</v>
      </c>
      <c r="P261">
        <v>6.9</v>
      </c>
    </row>
    <row r="262" spans="1:16" x14ac:dyDescent="0.25">
      <c r="A262" s="1" t="s">
        <v>295</v>
      </c>
      <c r="B262" s="1" t="s">
        <v>17</v>
      </c>
      <c r="C262" s="1" t="s">
        <v>18</v>
      </c>
      <c r="D262" s="1" t="s">
        <v>26</v>
      </c>
      <c r="E262" s="1" t="s">
        <v>20</v>
      </c>
      <c r="F262" s="1" t="s">
        <v>27</v>
      </c>
      <c r="G262" s="3">
        <v>75.06</v>
      </c>
      <c r="H262">
        <v>9</v>
      </c>
      <c r="I262" s="3">
        <v>33.777000000000001</v>
      </c>
      <c r="J262" s="3">
        <v>709.31700000000001</v>
      </c>
      <c r="K262" s="2">
        <v>43543</v>
      </c>
      <c r="L262" s="1" t="s">
        <v>22</v>
      </c>
      <c r="M262">
        <v>675.54</v>
      </c>
      <c r="N262">
        <v>4.7619047620000003</v>
      </c>
      <c r="O262" s="3">
        <v>33.777000000000001</v>
      </c>
      <c r="P262">
        <v>6.2</v>
      </c>
    </row>
    <row r="263" spans="1:16" x14ac:dyDescent="0.25">
      <c r="A263" s="1" t="s">
        <v>296</v>
      </c>
      <c r="B263" s="1" t="s">
        <v>24</v>
      </c>
      <c r="C263" s="1" t="s">
        <v>25</v>
      </c>
      <c r="D263" s="1" t="s">
        <v>26</v>
      </c>
      <c r="E263" s="1" t="s">
        <v>20</v>
      </c>
      <c r="F263" s="1" t="s">
        <v>45</v>
      </c>
      <c r="G263" s="3">
        <v>16.45</v>
      </c>
      <c r="H263">
        <v>4</v>
      </c>
      <c r="I263" s="3">
        <v>3.29</v>
      </c>
      <c r="J263" s="3">
        <v>69.09</v>
      </c>
      <c r="K263" s="2">
        <v>43531</v>
      </c>
      <c r="L263" s="1" t="s">
        <v>22</v>
      </c>
      <c r="M263">
        <v>65.8</v>
      </c>
      <c r="N263">
        <v>4.7619047620000003</v>
      </c>
      <c r="O263" s="3">
        <v>3.29</v>
      </c>
      <c r="P263">
        <v>5.6</v>
      </c>
    </row>
    <row r="264" spans="1:16" x14ac:dyDescent="0.25">
      <c r="A264" s="1" t="s">
        <v>297</v>
      </c>
      <c r="B264" s="1" t="s">
        <v>41</v>
      </c>
      <c r="C264" s="1" t="s">
        <v>42</v>
      </c>
      <c r="D264" s="1" t="s">
        <v>19</v>
      </c>
      <c r="E264" s="1" t="s">
        <v>20</v>
      </c>
      <c r="F264" s="1" t="s">
        <v>45</v>
      </c>
      <c r="G264" s="3">
        <v>38.299999999999997</v>
      </c>
      <c r="H264">
        <v>4</v>
      </c>
      <c r="I264" s="3">
        <v>7.66</v>
      </c>
      <c r="J264" s="3">
        <v>160.86000000000001</v>
      </c>
      <c r="K264" s="2">
        <v>43537</v>
      </c>
      <c r="L264" s="1" t="s">
        <v>28</v>
      </c>
      <c r="M264">
        <v>153.19999999999999</v>
      </c>
      <c r="N264">
        <v>4.7619047620000003</v>
      </c>
      <c r="O264" s="3">
        <v>7.66</v>
      </c>
      <c r="P264">
        <v>5.7</v>
      </c>
    </row>
    <row r="265" spans="1:16" x14ac:dyDescent="0.25">
      <c r="A265" s="1" t="s">
        <v>298</v>
      </c>
      <c r="B265" s="1" t="s">
        <v>17</v>
      </c>
      <c r="C265" s="1" t="s">
        <v>18</v>
      </c>
      <c r="D265" s="1" t="s">
        <v>19</v>
      </c>
      <c r="E265" s="1" t="s">
        <v>20</v>
      </c>
      <c r="F265" s="1" t="s">
        <v>35</v>
      </c>
      <c r="G265" s="3">
        <v>22.24</v>
      </c>
      <c r="H265">
        <v>10</v>
      </c>
      <c r="I265" s="3">
        <v>11.12</v>
      </c>
      <c r="J265" s="3">
        <v>233.52</v>
      </c>
      <c r="K265" s="2">
        <v>43505</v>
      </c>
      <c r="L265" s="1" t="s">
        <v>28</v>
      </c>
      <c r="M265">
        <v>222.4</v>
      </c>
      <c r="N265">
        <v>4.7619047620000003</v>
      </c>
      <c r="O265" s="3">
        <v>11.12</v>
      </c>
      <c r="P265">
        <v>4.2</v>
      </c>
    </row>
    <row r="266" spans="1:16" x14ac:dyDescent="0.25">
      <c r="A266" s="1" t="s">
        <v>299</v>
      </c>
      <c r="B266" s="1" t="s">
        <v>41</v>
      </c>
      <c r="C266" s="1" t="s">
        <v>42</v>
      </c>
      <c r="D266" s="1" t="s">
        <v>26</v>
      </c>
      <c r="E266" s="1" t="s">
        <v>30</v>
      </c>
      <c r="F266" s="1" t="s">
        <v>35</v>
      </c>
      <c r="G266" s="3">
        <v>54.45</v>
      </c>
      <c r="H266">
        <v>1</v>
      </c>
      <c r="I266" s="3">
        <v>2.7225000000000001</v>
      </c>
      <c r="J266" s="3">
        <v>57.172499999999999</v>
      </c>
      <c r="K266" s="2">
        <v>43522</v>
      </c>
      <c r="L266" s="1" t="s">
        <v>22</v>
      </c>
      <c r="M266">
        <v>54.45</v>
      </c>
      <c r="N266">
        <v>4.7619047620000003</v>
      </c>
      <c r="O266" s="3">
        <v>2.7225000000000001</v>
      </c>
      <c r="P266">
        <v>7.9</v>
      </c>
    </row>
    <row r="267" spans="1:16" x14ac:dyDescent="0.25">
      <c r="A267" s="1" t="s">
        <v>300</v>
      </c>
      <c r="B267" s="1" t="s">
        <v>17</v>
      </c>
      <c r="C267" s="1" t="s">
        <v>18</v>
      </c>
      <c r="D267" s="1" t="s">
        <v>19</v>
      </c>
      <c r="E267" s="1" t="s">
        <v>20</v>
      </c>
      <c r="F267" s="1" t="s">
        <v>35</v>
      </c>
      <c r="G267" s="3">
        <v>98.4</v>
      </c>
      <c r="H267">
        <v>7</v>
      </c>
      <c r="I267" s="3">
        <v>34.44</v>
      </c>
      <c r="J267" s="3">
        <v>723.24</v>
      </c>
      <c r="K267" s="2">
        <v>43536</v>
      </c>
      <c r="L267" s="1" t="s">
        <v>32</v>
      </c>
      <c r="M267">
        <v>688.8</v>
      </c>
      <c r="N267">
        <v>4.7619047620000003</v>
      </c>
      <c r="O267" s="3">
        <v>34.44</v>
      </c>
      <c r="P267">
        <v>8.6999999999999993</v>
      </c>
    </row>
    <row r="268" spans="1:16" x14ac:dyDescent="0.25">
      <c r="A268" s="1" t="s">
        <v>301</v>
      </c>
      <c r="B268" s="1" t="s">
        <v>24</v>
      </c>
      <c r="C268" s="1" t="s">
        <v>25</v>
      </c>
      <c r="D268" s="1" t="s">
        <v>26</v>
      </c>
      <c r="E268" s="1" t="s">
        <v>30</v>
      </c>
      <c r="F268" s="1" t="s">
        <v>31</v>
      </c>
      <c r="G268" s="3">
        <v>35.47</v>
      </c>
      <c r="H268">
        <v>4</v>
      </c>
      <c r="I268" s="3">
        <v>7.0940000000000003</v>
      </c>
      <c r="J268" s="3">
        <v>148.97399999999999</v>
      </c>
      <c r="K268" s="2">
        <v>43538</v>
      </c>
      <c r="L268" s="1" t="s">
        <v>32</v>
      </c>
      <c r="M268">
        <v>141.88</v>
      </c>
      <c r="N268">
        <v>4.7619047620000003</v>
      </c>
      <c r="O268" s="3">
        <v>7.0940000000000003</v>
      </c>
      <c r="P268">
        <v>6.9</v>
      </c>
    </row>
    <row r="269" spans="1:16" x14ac:dyDescent="0.25">
      <c r="A269" s="1" t="s">
        <v>302</v>
      </c>
      <c r="B269" s="1" t="s">
        <v>41</v>
      </c>
      <c r="C269" s="1" t="s">
        <v>42</v>
      </c>
      <c r="D269" s="1" t="s">
        <v>19</v>
      </c>
      <c r="E269" s="1" t="s">
        <v>20</v>
      </c>
      <c r="F269" s="1" t="s">
        <v>43</v>
      </c>
      <c r="G269" s="3">
        <v>74.599999999999994</v>
      </c>
      <c r="H269">
        <v>10</v>
      </c>
      <c r="I269" s="3">
        <v>37.299999999999997</v>
      </c>
      <c r="J269" s="3">
        <v>783.3</v>
      </c>
      <c r="K269" s="2">
        <v>43473</v>
      </c>
      <c r="L269" s="1" t="s">
        <v>28</v>
      </c>
      <c r="M269">
        <v>746</v>
      </c>
      <c r="N269">
        <v>4.7619047620000003</v>
      </c>
      <c r="O269" s="3">
        <v>37.299999999999997</v>
      </c>
      <c r="P269">
        <v>9.5</v>
      </c>
    </row>
    <row r="270" spans="1:16" x14ac:dyDescent="0.25">
      <c r="A270" s="1" t="s">
        <v>303</v>
      </c>
      <c r="B270" s="1" t="s">
        <v>17</v>
      </c>
      <c r="C270" s="1" t="s">
        <v>18</v>
      </c>
      <c r="D270" s="1" t="s">
        <v>19</v>
      </c>
      <c r="E270" s="1" t="s">
        <v>30</v>
      </c>
      <c r="F270" s="1" t="s">
        <v>31</v>
      </c>
      <c r="G270" s="3">
        <v>70.739999999999995</v>
      </c>
      <c r="H270">
        <v>4</v>
      </c>
      <c r="I270" s="3">
        <v>14.148</v>
      </c>
      <c r="J270" s="3">
        <v>297.108</v>
      </c>
      <c r="K270" s="2">
        <v>43470</v>
      </c>
      <c r="L270" s="1" t="s">
        <v>32</v>
      </c>
      <c r="M270">
        <v>282.95999999999998</v>
      </c>
      <c r="N270">
        <v>4.7619047620000003</v>
      </c>
      <c r="O270" s="3">
        <v>14.148</v>
      </c>
      <c r="P270">
        <v>4.4000000000000004</v>
      </c>
    </row>
    <row r="271" spans="1:16" x14ac:dyDescent="0.25">
      <c r="A271" s="1" t="s">
        <v>304</v>
      </c>
      <c r="B271" s="1" t="s">
        <v>17</v>
      </c>
      <c r="C271" s="1" t="s">
        <v>18</v>
      </c>
      <c r="D271" s="1" t="s">
        <v>19</v>
      </c>
      <c r="E271" s="1" t="s">
        <v>20</v>
      </c>
      <c r="F271" s="1" t="s">
        <v>31</v>
      </c>
      <c r="G271" s="3">
        <v>35.54</v>
      </c>
      <c r="H271">
        <v>10</v>
      </c>
      <c r="I271" s="3">
        <v>17.77</v>
      </c>
      <c r="J271" s="3">
        <v>373.17</v>
      </c>
      <c r="K271" s="2">
        <v>43469</v>
      </c>
      <c r="L271" s="1" t="s">
        <v>22</v>
      </c>
      <c r="M271">
        <v>355.4</v>
      </c>
      <c r="N271">
        <v>4.7619047620000003</v>
      </c>
      <c r="O271" s="3">
        <v>17.77</v>
      </c>
      <c r="P271">
        <v>7</v>
      </c>
    </row>
    <row r="272" spans="1:16" x14ac:dyDescent="0.25">
      <c r="A272" s="1" t="s">
        <v>305</v>
      </c>
      <c r="B272" s="1" t="s">
        <v>41</v>
      </c>
      <c r="C272" s="1" t="s">
        <v>42</v>
      </c>
      <c r="D272" s="1" t="s">
        <v>26</v>
      </c>
      <c r="E272" s="1" t="s">
        <v>20</v>
      </c>
      <c r="F272" s="1" t="s">
        <v>35</v>
      </c>
      <c r="G272" s="3">
        <v>67.430000000000007</v>
      </c>
      <c r="H272">
        <v>5</v>
      </c>
      <c r="I272" s="3">
        <v>16.857500000000002</v>
      </c>
      <c r="J272" s="3">
        <v>354.00749999999999</v>
      </c>
      <c r="K272" s="2">
        <v>43530</v>
      </c>
      <c r="L272" s="1" t="s">
        <v>22</v>
      </c>
      <c r="M272">
        <v>337.15</v>
      </c>
      <c r="N272">
        <v>4.7619047620000003</v>
      </c>
      <c r="O272" s="3">
        <v>16.857500000000002</v>
      </c>
      <c r="P272">
        <v>6.3</v>
      </c>
    </row>
    <row r="273" spans="1:16" x14ac:dyDescent="0.25">
      <c r="A273" s="1" t="s">
        <v>306</v>
      </c>
      <c r="B273" s="1" t="s">
        <v>24</v>
      </c>
      <c r="C273" s="1" t="s">
        <v>25</v>
      </c>
      <c r="D273" s="1" t="s">
        <v>19</v>
      </c>
      <c r="E273" s="1" t="s">
        <v>20</v>
      </c>
      <c r="F273" s="1" t="s">
        <v>21</v>
      </c>
      <c r="G273" s="3">
        <v>21.12</v>
      </c>
      <c r="H273">
        <v>2</v>
      </c>
      <c r="I273" s="3">
        <v>2.1120000000000001</v>
      </c>
      <c r="J273" s="3">
        <v>44.351999999999997</v>
      </c>
      <c r="K273" s="2">
        <v>43468</v>
      </c>
      <c r="L273" s="1" t="s">
        <v>28</v>
      </c>
      <c r="M273">
        <v>42.24</v>
      </c>
      <c r="N273">
        <v>4.7619047620000003</v>
      </c>
      <c r="O273" s="3">
        <v>2.1120000000000001</v>
      </c>
      <c r="P273">
        <v>9.6999999999999993</v>
      </c>
    </row>
    <row r="274" spans="1:16" x14ac:dyDescent="0.25">
      <c r="A274" s="1" t="s">
        <v>307</v>
      </c>
      <c r="B274" s="1" t="s">
        <v>17</v>
      </c>
      <c r="C274" s="1" t="s">
        <v>18</v>
      </c>
      <c r="D274" s="1" t="s">
        <v>19</v>
      </c>
      <c r="E274" s="1" t="s">
        <v>20</v>
      </c>
      <c r="F274" s="1" t="s">
        <v>31</v>
      </c>
      <c r="G274" s="3">
        <v>21.54</v>
      </c>
      <c r="H274">
        <v>9</v>
      </c>
      <c r="I274" s="3">
        <v>9.6929999999999996</v>
      </c>
      <c r="J274" s="3">
        <v>203.553</v>
      </c>
      <c r="K274" s="2">
        <v>43472</v>
      </c>
      <c r="L274" s="1" t="s">
        <v>32</v>
      </c>
      <c r="M274">
        <v>193.86</v>
      </c>
      <c r="N274">
        <v>4.7619047620000003</v>
      </c>
      <c r="O274" s="3">
        <v>9.6929999999999996</v>
      </c>
      <c r="P274">
        <v>8.8000000000000007</v>
      </c>
    </row>
    <row r="275" spans="1:16" x14ac:dyDescent="0.25">
      <c r="A275" s="1" t="s">
        <v>308</v>
      </c>
      <c r="B275" s="1" t="s">
        <v>17</v>
      </c>
      <c r="C275" s="1" t="s">
        <v>18</v>
      </c>
      <c r="D275" s="1" t="s">
        <v>26</v>
      </c>
      <c r="E275" s="1" t="s">
        <v>20</v>
      </c>
      <c r="F275" s="1" t="s">
        <v>31</v>
      </c>
      <c r="G275" s="3">
        <v>12.03</v>
      </c>
      <c r="H275">
        <v>2</v>
      </c>
      <c r="I275" s="3">
        <v>1.2030000000000001</v>
      </c>
      <c r="J275" s="3">
        <v>25.263000000000002</v>
      </c>
      <c r="K275" s="2">
        <v>43492</v>
      </c>
      <c r="L275" s="1" t="s">
        <v>28</v>
      </c>
      <c r="M275">
        <v>24.06</v>
      </c>
      <c r="N275">
        <v>4.7619047620000003</v>
      </c>
      <c r="O275" s="3">
        <v>1.2030000000000001</v>
      </c>
      <c r="P275">
        <v>5.0999999999999996</v>
      </c>
    </row>
    <row r="276" spans="1:16" x14ac:dyDescent="0.25">
      <c r="A276" s="1" t="s">
        <v>309</v>
      </c>
      <c r="B276" s="1" t="s">
        <v>41</v>
      </c>
      <c r="C276" s="1" t="s">
        <v>42</v>
      </c>
      <c r="D276" s="1" t="s">
        <v>26</v>
      </c>
      <c r="E276" s="1" t="s">
        <v>20</v>
      </c>
      <c r="F276" s="1" t="s">
        <v>21</v>
      </c>
      <c r="G276" s="3">
        <v>99.71</v>
      </c>
      <c r="H276">
        <v>6</v>
      </c>
      <c r="I276" s="3">
        <v>29.913</v>
      </c>
      <c r="J276" s="3">
        <v>628.173</v>
      </c>
      <c r="K276" s="2">
        <v>43522</v>
      </c>
      <c r="L276" s="1" t="s">
        <v>22</v>
      </c>
      <c r="M276">
        <v>598.26</v>
      </c>
      <c r="N276">
        <v>4.7619047620000003</v>
      </c>
      <c r="O276" s="3">
        <v>29.913</v>
      </c>
      <c r="P276">
        <v>7.9</v>
      </c>
    </row>
    <row r="277" spans="1:16" x14ac:dyDescent="0.25">
      <c r="A277" s="1" t="s">
        <v>310</v>
      </c>
      <c r="B277" s="1" t="s">
        <v>41</v>
      </c>
      <c r="C277" s="1" t="s">
        <v>42</v>
      </c>
      <c r="D277" s="1" t="s">
        <v>26</v>
      </c>
      <c r="E277" s="1" t="s">
        <v>30</v>
      </c>
      <c r="F277" s="1" t="s">
        <v>45</v>
      </c>
      <c r="G277" s="3">
        <v>47.97</v>
      </c>
      <c r="H277">
        <v>7</v>
      </c>
      <c r="I277" s="3">
        <v>16.7895</v>
      </c>
      <c r="J277" s="3">
        <v>352.5795</v>
      </c>
      <c r="K277" s="2">
        <v>43472</v>
      </c>
      <c r="L277" s="1" t="s">
        <v>28</v>
      </c>
      <c r="M277">
        <v>335.79</v>
      </c>
      <c r="N277">
        <v>4.7619047620000003</v>
      </c>
      <c r="O277" s="3">
        <v>16.7895</v>
      </c>
      <c r="P277">
        <v>6.2</v>
      </c>
    </row>
    <row r="278" spans="1:16" x14ac:dyDescent="0.25">
      <c r="A278" s="1" t="s">
        <v>311</v>
      </c>
      <c r="B278" s="1" t="s">
        <v>24</v>
      </c>
      <c r="C278" s="1" t="s">
        <v>25</v>
      </c>
      <c r="D278" s="1" t="s">
        <v>19</v>
      </c>
      <c r="E278" s="1" t="s">
        <v>20</v>
      </c>
      <c r="F278" s="1" t="s">
        <v>31</v>
      </c>
      <c r="G278" s="3">
        <v>21.82</v>
      </c>
      <c r="H278">
        <v>10</v>
      </c>
      <c r="I278" s="3">
        <v>10.91</v>
      </c>
      <c r="J278" s="3">
        <v>229.11</v>
      </c>
      <c r="K278" s="2">
        <v>43472</v>
      </c>
      <c r="L278" s="1" t="s">
        <v>28</v>
      </c>
      <c r="M278">
        <v>218.2</v>
      </c>
      <c r="N278">
        <v>4.7619047620000003</v>
      </c>
      <c r="O278" s="3">
        <v>10.91</v>
      </c>
      <c r="P278">
        <v>7.1</v>
      </c>
    </row>
    <row r="279" spans="1:16" x14ac:dyDescent="0.25">
      <c r="A279" s="1" t="s">
        <v>312</v>
      </c>
      <c r="B279" s="1" t="s">
        <v>24</v>
      </c>
      <c r="C279" s="1" t="s">
        <v>25</v>
      </c>
      <c r="D279" s="1" t="s">
        <v>26</v>
      </c>
      <c r="E279" s="1" t="s">
        <v>20</v>
      </c>
      <c r="F279" s="1" t="s">
        <v>45</v>
      </c>
      <c r="G279" s="3">
        <v>95.42</v>
      </c>
      <c r="H279">
        <v>4</v>
      </c>
      <c r="I279" s="3">
        <v>19.084</v>
      </c>
      <c r="J279" s="3">
        <v>400.76400000000001</v>
      </c>
      <c r="K279" s="2">
        <v>43498</v>
      </c>
      <c r="L279" s="1" t="s">
        <v>22</v>
      </c>
      <c r="M279">
        <v>381.68</v>
      </c>
      <c r="N279">
        <v>4.7619047620000003</v>
      </c>
      <c r="O279" s="3">
        <v>19.084</v>
      </c>
      <c r="P279">
        <v>6.4</v>
      </c>
    </row>
    <row r="280" spans="1:16" x14ac:dyDescent="0.25">
      <c r="A280" s="1" t="s">
        <v>313</v>
      </c>
      <c r="B280" s="1" t="s">
        <v>24</v>
      </c>
      <c r="C280" s="1" t="s">
        <v>25</v>
      </c>
      <c r="D280" s="1" t="s">
        <v>19</v>
      </c>
      <c r="E280" s="1" t="s">
        <v>30</v>
      </c>
      <c r="F280" s="1" t="s">
        <v>45</v>
      </c>
      <c r="G280" s="3">
        <v>70.989999999999995</v>
      </c>
      <c r="H280">
        <v>10</v>
      </c>
      <c r="I280" s="3">
        <v>35.494999999999997</v>
      </c>
      <c r="J280" s="3">
        <v>745.39499999999998</v>
      </c>
      <c r="K280" s="2">
        <v>43544</v>
      </c>
      <c r="L280" s="1" t="s">
        <v>28</v>
      </c>
      <c r="M280">
        <v>709.9</v>
      </c>
      <c r="N280">
        <v>4.7619047620000003</v>
      </c>
      <c r="O280" s="3">
        <v>35.494999999999997</v>
      </c>
      <c r="P280">
        <v>5.7</v>
      </c>
    </row>
    <row r="281" spans="1:16" x14ac:dyDescent="0.25">
      <c r="A281" s="1" t="s">
        <v>314</v>
      </c>
      <c r="B281" s="1" t="s">
        <v>17</v>
      </c>
      <c r="C281" s="1" t="s">
        <v>18</v>
      </c>
      <c r="D281" s="1" t="s">
        <v>19</v>
      </c>
      <c r="E281" s="1" t="s">
        <v>30</v>
      </c>
      <c r="F281" s="1" t="s">
        <v>35</v>
      </c>
      <c r="G281" s="3">
        <v>44.02</v>
      </c>
      <c r="H281">
        <v>10</v>
      </c>
      <c r="I281" s="3">
        <v>22.01</v>
      </c>
      <c r="J281" s="3">
        <v>462.21</v>
      </c>
      <c r="K281" s="2">
        <v>43544</v>
      </c>
      <c r="L281" s="1" t="s">
        <v>32</v>
      </c>
      <c r="M281">
        <v>440.2</v>
      </c>
      <c r="N281">
        <v>4.7619047620000003</v>
      </c>
      <c r="O281" s="3">
        <v>22.01</v>
      </c>
      <c r="P281">
        <v>9.6</v>
      </c>
    </row>
    <row r="282" spans="1:16" x14ac:dyDescent="0.25">
      <c r="A282" s="1" t="s">
        <v>315</v>
      </c>
      <c r="B282" s="1" t="s">
        <v>17</v>
      </c>
      <c r="C282" s="1" t="s">
        <v>18</v>
      </c>
      <c r="D282" s="1" t="s">
        <v>26</v>
      </c>
      <c r="E282" s="1" t="s">
        <v>20</v>
      </c>
      <c r="F282" s="1" t="s">
        <v>31</v>
      </c>
      <c r="G282" s="3">
        <v>69.959999999999994</v>
      </c>
      <c r="H282">
        <v>8</v>
      </c>
      <c r="I282" s="3">
        <v>27.984000000000002</v>
      </c>
      <c r="J282" s="3">
        <v>587.66399999999999</v>
      </c>
      <c r="K282" s="2">
        <v>43511</v>
      </c>
      <c r="L282" s="1" t="s">
        <v>32</v>
      </c>
      <c r="M282">
        <v>559.67999999999995</v>
      </c>
      <c r="N282">
        <v>4.7619047620000003</v>
      </c>
      <c r="O282" s="3">
        <v>27.984000000000002</v>
      </c>
      <c r="P282">
        <v>6.4</v>
      </c>
    </row>
    <row r="283" spans="1:16" x14ac:dyDescent="0.25">
      <c r="A283" s="1" t="s">
        <v>316</v>
      </c>
      <c r="B283" s="1" t="s">
        <v>24</v>
      </c>
      <c r="C283" s="1" t="s">
        <v>25</v>
      </c>
      <c r="D283" s="1" t="s">
        <v>26</v>
      </c>
      <c r="E283" s="1" t="s">
        <v>30</v>
      </c>
      <c r="F283" s="1" t="s">
        <v>31</v>
      </c>
      <c r="G283" s="3">
        <v>37</v>
      </c>
      <c r="H283">
        <v>1</v>
      </c>
      <c r="I283" s="3">
        <v>1.85</v>
      </c>
      <c r="J283" s="3">
        <v>38.85</v>
      </c>
      <c r="K283" s="2">
        <v>43530</v>
      </c>
      <c r="L283" s="1" t="s">
        <v>32</v>
      </c>
      <c r="M283">
        <v>37</v>
      </c>
      <c r="N283">
        <v>4.7619047620000003</v>
      </c>
      <c r="O283" s="3">
        <v>1.85</v>
      </c>
      <c r="P283">
        <v>7.9</v>
      </c>
    </row>
    <row r="284" spans="1:16" x14ac:dyDescent="0.25">
      <c r="A284" s="1" t="s">
        <v>317</v>
      </c>
      <c r="B284" s="1" t="s">
        <v>17</v>
      </c>
      <c r="C284" s="1" t="s">
        <v>18</v>
      </c>
      <c r="D284" s="1" t="s">
        <v>26</v>
      </c>
      <c r="E284" s="1" t="s">
        <v>20</v>
      </c>
      <c r="F284" s="1" t="s">
        <v>35</v>
      </c>
      <c r="G284" s="3">
        <v>15.34</v>
      </c>
      <c r="H284">
        <v>1</v>
      </c>
      <c r="I284" s="3">
        <v>0.76700000000000002</v>
      </c>
      <c r="J284" s="3">
        <v>16.106999999999999</v>
      </c>
      <c r="K284" s="2">
        <v>43471</v>
      </c>
      <c r="L284" s="1" t="s">
        <v>28</v>
      </c>
      <c r="M284">
        <v>15.34</v>
      </c>
      <c r="N284">
        <v>4.7619047620000003</v>
      </c>
      <c r="O284" s="3">
        <v>0.76700000000000002</v>
      </c>
      <c r="P284">
        <v>6.5</v>
      </c>
    </row>
    <row r="285" spans="1:16" x14ac:dyDescent="0.25">
      <c r="A285" s="1" t="s">
        <v>318</v>
      </c>
      <c r="B285" s="1" t="s">
        <v>17</v>
      </c>
      <c r="C285" s="1" t="s">
        <v>18</v>
      </c>
      <c r="D285" s="1" t="s">
        <v>19</v>
      </c>
      <c r="E285" s="1" t="s">
        <v>30</v>
      </c>
      <c r="F285" s="1" t="s">
        <v>21</v>
      </c>
      <c r="G285" s="3">
        <v>99.83</v>
      </c>
      <c r="H285">
        <v>6</v>
      </c>
      <c r="I285" s="3">
        <v>29.949000000000002</v>
      </c>
      <c r="J285" s="3">
        <v>628.92899999999997</v>
      </c>
      <c r="K285" s="2">
        <v>43528</v>
      </c>
      <c r="L285" s="1" t="s">
        <v>22</v>
      </c>
      <c r="M285">
        <v>598.98</v>
      </c>
      <c r="N285">
        <v>4.7619047620000003</v>
      </c>
      <c r="O285" s="3">
        <v>29.949000000000002</v>
      </c>
      <c r="P285">
        <v>8.5</v>
      </c>
    </row>
    <row r="286" spans="1:16" x14ac:dyDescent="0.25">
      <c r="A286" s="1" t="s">
        <v>319</v>
      </c>
      <c r="B286" s="1" t="s">
        <v>17</v>
      </c>
      <c r="C286" s="1" t="s">
        <v>18</v>
      </c>
      <c r="D286" s="1" t="s">
        <v>19</v>
      </c>
      <c r="E286" s="1" t="s">
        <v>20</v>
      </c>
      <c r="F286" s="1" t="s">
        <v>21</v>
      </c>
      <c r="G286" s="3">
        <v>47.67</v>
      </c>
      <c r="H286">
        <v>4</v>
      </c>
      <c r="I286" s="3">
        <v>9.5340000000000007</v>
      </c>
      <c r="J286" s="3">
        <v>200.214</v>
      </c>
      <c r="K286" s="2">
        <v>43536</v>
      </c>
      <c r="L286" s="1" t="s">
        <v>28</v>
      </c>
      <c r="M286">
        <v>190.68</v>
      </c>
      <c r="N286">
        <v>4.7619047620000003</v>
      </c>
      <c r="O286" s="3">
        <v>9.5340000000000007</v>
      </c>
      <c r="P286">
        <v>9.1</v>
      </c>
    </row>
    <row r="287" spans="1:16" x14ac:dyDescent="0.25">
      <c r="A287" s="1" t="s">
        <v>320</v>
      </c>
      <c r="B287" s="1" t="s">
        <v>41</v>
      </c>
      <c r="C287" s="1" t="s">
        <v>42</v>
      </c>
      <c r="D287" s="1" t="s">
        <v>26</v>
      </c>
      <c r="E287" s="1" t="s">
        <v>30</v>
      </c>
      <c r="F287" s="1" t="s">
        <v>21</v>
      </c>
      <c r="G287" s="3">
        <v>66.680000000000007</v>
      </c>
      <c r="H287">
        <v>5</v>
      </c>
      <c r="I287" s="3">
        <v>16.670000000000002</v>
      </c>
      <c r="J287" s="3">
        <v>350.07</v>
      </c>
      <c r="K287" s="2">
        <v>43516</v>
      </c>
      <c r="L287" s="1" t="s">
        <v>28</v>
      </c>
      <c r="M287">
        <v>333.4</v>
      </c>
      <c r="N287">
        <v>4.7619047620000003</v>
      </c>
      <c r="O287" s="3">
        <v>16.670000000000002</v>
      </c>
      <c r="P287">
        <v>7.6</v>
      </c>
    </row>
    <row r="288" spans="1:16" x14ac:dyDescent="0.25">
      <c r="A288" s="1" t="s">
        <v>321</v>
      </c>
      <c r="B288" s="1" t="s">
        <v>24</v>
      </c>
      <c r="C288" s="1" t="s">
        <v>25</v>
      </c>
      <c r="D288" s="1" t="s">
        <v>19</v>
      </c>
      <c r="E288" s="1" t="s">
        <v>30</v>
      </c>
      <c r="F288" s="1" t="s">
        <v>31</v>
      </c>
      <c r="G288" s="3">
        <v>74.86</v>
      </c>
      <c r="H288">
        <v>1</v>
      </c>
      <c r="I288" s="3">
        <v>3.7429999999999999</v>
      </c>
      <c r="J288" s="3">
        <v>78.602999999999994</v>
      </c>
      <c r="K288" s="2">
        <v>43548</v>
      </c>
      <c r="L288" s="1" t="s">
        <v>28</v>
      </c>
      <c r="M288">
        <v>74.86</v>
      </c>
      <c r="N288">
        <v>4.7619047620000003</v>
      </c>
      <c r="O288" s="3">
        <v>3.7429999999999999</v>
      </c>
      <c r="P288">
        <v>6.9</v>
      </c>
    </row>
    <row r="289" spans="1:16" x14ac:dyDescent="0.25">
      <c r="A289" s="1" t="s">
        <v>322</v>
      </c>
      <c r="B289" s="1" t="s">
        <v>24</v>
      </c>
      <c r="C289" s="1" t="s">
        <v>25</v>
      </c>
      <c r="D289" s="1" t="s">
        <v>26</v>
      </c>
      <c r="E289" s="1" t="s">
        <v>20</v>
      </c>
      <c r="F289" s="1" t="s">
        <v>35</v>
      </c>
      <c r="G289" s="3">
        <v>23.75</v>
      </c>
      <c r="H289">
        <v>9</v>
      </c>
      <c r="I289" s="3">
        <v>10.6875</v>
      </c>
      <c r="J289" s="3">
        <v>224.4375</v>
      </c>
      <c r="K289" s="2">
        <v>43496</v>
      </c>
      <c r="L289" s="1" t="s">
        <v>28</v>
      </c>
      <c r="M289">
        <v>213.75</v>
      </c>
      <c r="N289">
        <v>4.7619047620000003</v>
      </c>
      <c r="O289" s="3">
        <v>10.6875</v>
      </c>
      <c r="P289">
        <v>9.5</v>
      </c>
    </row>
    <row r="290" spans="1:16" x14ac:dyDescent="0.25">
      <c r="A290" s="1" t="s">
        <v>323</v>
      </c>
      <c r="B290" s="1" t="s">
        <v>41</v>
      </c>
      <c r="C290" s="1" t="s">
        <v>42</v>
      </c>
      <c r="D290" s="1" t="s">
        <v>26</v>
      </c>
      <c r="E290" s="1" t="s">
        <v>20</v>
      </c>
      <c r="F290" s="1" t="s">
        <v>43</v>
      </c>
      <c r="G290" s="3">
        <v>48.51</v>
      </c>
      <c r="H290">
        <v>7</v>
      </c>
      <c r="I290" s="3">
        <v>16.9785</v>
      </c>
      <c r="J290" s="3">
        <v>356.54849999999999</v>
      </c>
      <c r="K290" s="2">
        <v>43490</v>
      </c>
      <c r="L290" s="1" t="s">
        <v>32</v>
      </c>
      <c r="M290">
        <v>339.57</v>
      </c>
      <c r="N290">
        <v>4.7619047620000003</v>
      </c>
      <c r="O290" s="3">
        <v>16.9785</v>
      </c>
      <c r="P290">
        <v>5.2</v>
      </c>
    </row>
    <row r="291" spans="1:16" x14ac:dyDescent="0.25">
      <c r="A291" s="1" t="s">
        <v>324</v>
      </c>
      <c r="B291" s="1" t="s">
        <v>17</v>
      </c>
      <c r="C291" s="1" t="s">
        <v>18</v>
      </c>
      <c r="D291" s="1" t="s">
        <v>19</v>
      </c>
      <c r="E291" s="1" t="s">
        <v>20</v>
      </c>
      <c r="F291" s="1" t="s">
        <v>31</v>
      </c>
      <c r="G291" s="3">
        <v>94.88</v>
      </c>
      <c r="H291">
        <v>7</v>
      </c>
      <c r="I291" s="3">
        <v>33.207999999999998</v>
      </c>
      <c r="J291" s="3">
        <v>697.36800000000005</v>
      </c>
      <c r="K291" s="2">
        <v>43499</v>
      </c>
      <c r="L291" s="1" t="s">
        <v>28</v>
      </c>
      <c r="M291">
        <v>664.16</v>
      </c>
      <c r="N291">
        <v>4.7619047620000003</v>
      </c>
      <c r="O291" s="3">
        <v>33.207999999999998</v>
      </c>
      <c r="P291">
        <v>4.2</v>
      </c>
    </row>
    <row r="292" spans="1:16" x14ac:dyDescent="0.25">
      <c r="A292" s="1" t="s">
        <v>325</v>
      </c>
      <c r="B292" s="1" t="s">
        <v>41</v>
      </c>
      <c r="C292" s="1" t="s">
        <v>42</v>
      </c>
      <c r="D292" s="1" t="s">
        <v>19</v>
      </c>
      <c r="E292" s="1" t="s">
        <v>30</v>
      </c>
      <c r="F292" s="1" t="s">
        <v>27</v>
      </c>
      <c r="G292" s="3">
        <v>40.299999999999997</v>
      </c>
      <c r="H292">
        <v>10</v>
      </c>
      <c r="I292" s="3">
        <v>20.149999999999999</v>
      </c>
      <c r="J292" s="3">
        <v>423.15</v>
      </c>
      <c r="K292" s="2">
        <v>43489</v>
      </c>
      <c r="L292" s="1" t="s">
        <v>32</v>
      </c>
      <c r="M292">
        <v>403</v>
      </c>
      <c r="N292">
        <v>4.7619047620000003</v>
      </c>
      <c r="O292" s="3">
        <v>20.149999999999999</v>
      </c>
      <c r="P292">
        <v>7</v>
      </c>
    </row>
    <row r="293" spans="1:16" x14ac:dyDescent="0.25">
      <c r="A293" s="1" t="s">
        <v>326</v>
      </c>
      <c r="B293" s="1" t="s">
        <v>24</v>
      </c>
      <c r="C293" s="1" t="s">
        <v>25</v>
      </c>
      <c r="D293" s="1" t="s">
        <v>26</v>
      </c>
      <c r="E293" s="1" t="s">
        <v>30</v>
      </c>
      <c r="F293" s="1" t="s">
        <v>27</v>
      </c>
      <c r="G293" s="3">
        <v>27.85</v>
      </c>
      <c r="H293">
        <v>7</v>
      </c>
      <c r="I293" s="3">
        <v>9.7475000000000005</v>
      </c>
      <c r="J293" s="3">
        <v>204.69749999999999</v>
      </c>
      <c r="K293" s="2">
        <v>43538</v>
      </c>
      <c r="L293" s="1" t="s">
        <v>22</v>
      </c>
      <c r="M293">
        <v>194.95</v>
      </c>
      <c r="N293">
        <v>4.7619047620000003</v>
      </c>
      <c r="O293" s="3">
        <v>9.7475000000000005</v>
      </c>
      <c r="P293">
        <v>6</v>
      </c>
    </row>
    <row r="294" spans="1:16" x14ac:dyDescent="0.25">
      <c r="A294" s="1" t="s">
        <v>327</v>
      </c>
      <c r="B294" s="1" t="s">
        <v>17</v>
      </c>
      <c r="C294" s="1" t="s">
        <v>18</v>
      </c>
      <c r="D294" s="1" t="s">
        <v>19</v>
      </c>
      <c r="E294" s="1" t="s">
        <v>20</v>
      </c>
      <c r="F294" s="1" t="s">
        <v>27</v>
      </c>
      <c r="G294" s="3">
        <v>62.48</v>
      </c>
      <c r="H294">
        <v>1</v>
      </c>
      <c r="I294" s="3">
        <v>3.1240000000000001</v>
      </c>
      <c r="J294" s="3">
        <v>65.603999999999999</v>
      </c>
      <c r="K294" s="2">
        <v>43514</v>
      </c>
      <c r="L294" s="1" t="s">
        <v>28</v>
      </c>
      <c r="M294">
        <v>62.48</v>
      </c>
      <c r="N294">
        <v>4.7619047620000003</v>
      </c>
      <c r="O294" s="3">
        <v>3.1240000000000001</v>
      </c>
      <c r="P294">
        <v>4.7</v>
      </c>
    </row>
    <row r="295" spans="1:16" x14ac:dyDescent="0.25">
      <c r="A295" s="1" t="s">
        <v>328</v>
      </c>
      <c r="B295" s="1" t="s">
        <v>17</v>
      </c>
      <c r="C295" s="1" t="s">
        <v>18</v>
      </c>
      <c r="D295" s="1" t="s">
        <v>19</v>
      </c>
      <c r="E295" s="1" t="s">
        <v>20</v>
      </c>
      <c r="F295" s="1" t="s">
        <v>43</v>
      </c>
      <c r="G295" s="3">
        <v>36.36</v>
      </c>
      <c r="H295">
        <v>2</v>
      </c>
      <c r="I295" s="3">
        <v>3.6360000000000001</v>
      </c>
      <c r="J295" s="3">
        <v>76.355999999999995</v>
      </c>
      <c r="K295" s="2">
        <v>43486</v>
      </c>
      <c r="L295" s="1" t="s">
        <v>28</v>
      </c>
      <c r="M295">
        <v>72.72</v>
      </c>
      <c r="N295">
        <v>4.7619047620000003</v>
      </c>
      <c r="O295" s="3">
        <v>3.6360000000000001</v>
      </c>
      <c r="P295">
        <v>7.1</v>
      </c>
    </row>
    <row r="296" spans="1:16" x14ac:dyDescent="0.25">
      <c r="A296" s="1" t="s">
        <v>329</v>
      </c>
      <c r="B296" s="1" t="s">
        <v>41</v>
      </c>
      <c r="C296" s="1" t="s">
        <v>42</v>
      </c>
      <c r="D296" s="1" t="s">
        <v>26</v>
      </c>
      <c r="E296" s="1" t="s">
        <v>30</v>
      </c>
      <c r="F296" s="1" t="s">
        <v>21</v>
      </c>
      <c r="G296" s="3">
        <v>18.11</v>
      </c>
      <c r="H296">
        <v>10</v>
      </c>
      <c r="I296" s="3">
        <v>9.0549999999999997</v>
      </c>
      <c r="J296" s="3">
        <v>190.155</v>
      </c>
      <c r="K296" s="2">
        <v>43537</v>
      </c>
      <c r="L296" s="1" t="s">
        <v>22</v>
      </c>
      <c r="M296">
        <v>181.1</v>
      </c>
      <c r="N296">
        <v>4.7619047620000003</v>
      </c>
      <c r="O296" s="3">
        <v>9.0549999999999997</v>
      </c>
      <c r="P296">
        <v>5.9</v>
      </c>
    </row>
    <row r="297" spans="1:16" x14ac:dyDescent="0.25">
      <c r="A297" s="1" t="s">
        <v>330</v>
      </c>
      <c r="B297" s="1" t="s">
        <v>24</v>
      </c>
      <c r="C297" s="1" t="s">
        <v>25</v>
      </c>
      <c r="D297" s="1" t="s">
        <v>19</v>
      </c>
      <c r="E297" s="1" t="s">
        <v>20</v>
      </c>
      <c r="F297" s="1" t="s">
        <v>27</v>
      </c>
      <c r="G297" s="3">
        <v>51.92</v>
      </c>
      <c r="H297">
        <v>5</v>
      </c>
      <c r="I297" s="3">
        <v>12.98</v>
      </c>
      <c r="J297" s="3">
        <v>272.58</v>
      </c>
      <c r="K297" s="2">
        <v>43527</v>
      </c>
      <c r="L297" s="1" t="s">
        <v>28</v>
      </c>
      <c r="M297">
        <v>259.60000000000002</v>
      </c>
      <c r="N297">
        <v>4.7619047620000003</v>
      </c>
      <c r="O297" s="3">
        <v>12.98</v>
      </c>
      <c r="P297">
        <v>7.5</v>
      </c>
    </row>
    <row r="298" spans="1:16" x14ac:dyDescent="0.25">
      <c r="A298" s="1" t="s">
        <v>331</v>
      </c>
      <c r="B298" s="1" t="s">
        <v>24</v>
      </c>
      <c r="C298" s="1" t="s">
        <v>25</v>
      </c>
      <c r="D298" s="1" t="s">
        <v>26</v>
      </c>
      <c r="E298" s="1" t="s">
        <v>30</v>
      </c>
      <c r="F298" s="1" t="s">
        <v>27</v>
      </c>
      <c r="G298" s="3">
        <v>28.84</v>
      </c>
      <c r="H298">
        <v>4</v>
      </c>
      <c r="I298" s="3">
        <v>5.7679999999999998</v>
      </c>
      <c r="J298" s="3">
        <v>121.128</v>
      </c>
      <c r="K298" s="2">
        <v>43553</v>
      </c>
      <c r="L298" s="1" t="s">
        <v>28</v>
      </c>
      <c r="M298">
        <v>115.36</v>
      </c>
      <c r="N298">
        <v>4.7619047620000003</v>
      </c>
      <c r="O298" s="3">
        <v>5.7679999999999998</v>
      </c>
      <c r="P298">
        <v>6.4</v>
      </c>
    </row>
    <row r="299" spans="1:16" x14ac:dyDescent="0.25">
      <c r="A299" s="1" t="s">
        <v>332</v>
      </c>
      <c r="B299" s="1" t="s">
        <v>17</v>
      </c>
      <c r="C299" s="1" t="s">
        <v>18</v>
      </c>
      <c r="D299" s="1" t="s">
        <v>19</v>
      </c>
      <c r="E299" s="1" t="s">
        <v>30</v>
      </c>
      <c r="F299" s="1" t="s">
        <v>31</v>
      </c>
      <c r="G299" s="3">
        <v>78.38</v>
      </c>
      <c r="H299">
        <v>6</v>
      </c>
      <c r="I299" s="3">
        <v>23.513999999999999</v>
      </c>
      <c r="J299" s="3">
        <v>493.79399999999998</v>
      </c>
      <c r="K299" s="2">
        <v>43475</v>
      </c>
      <c r="L299" s="1" t="s">
        <v>22</v>
      </c>
      <c r="M299">
        <v>470.28</v>
      </c>
      <c r="N299">
        <v>4.7619047620000003</v>
      </c>
      <c r="O299" s="3">
        <v>23.513999999999999</v>
      </c>
      <c r="P299">
        <v>5.8</v>
      </c>
    </row>
    <row r="300" spans="1:16" x14ac:dyDescent="0.25">
      <c r="A300" s="1" t="s">
        <v>333</v>
      </c>
      <c r="B300" s="1" t="s">
        <v>17</v>
      </c>
      <c r="C300" s="1" t="s">
        <v>18</v>
      </c>
      <c r="D300" s="1" t="s">
        <v>19</v>
      </c>
      <c r="E300" s="1" t="s">
        <v>30</v>
      </c>
      <c r="F300" s="1" t="s">
        <v>31</v>
      </c>
      <c r="G300" s="3">
        <v>60.01</v>
      </c>
      <c r="H300">
        <v>4</v>
      </c>
      <c r="I300" s="3">
        <v>12.002000000000001</v>
      </c>
      <c r="J300" s="3">
        <v>252.042</v>
      </c>
      <c r="K300" s="2">
        <v>43490</v>
      </c>
      <c r="L300" s="1" t="s">
        <v>28</v>
      </c>
      <c r="M300">
        <v>240.04</v>
      </c>
      <c r="N300">
        <v>4.7619047620000003</v>
      </c>
      <c r="O300" s="3">
        <v>12.002000000000001</v>
      </c>
      <c r="P300">
        <v>4.5</v>
      </c>
    </row>
    <row r="301" spans="1:16" x14ac:dyDescent="0.25">
      <c r="A301" s="1" t="s">
        <v>334</v>
      </c>
      <c r="B301" s="1" t="s">
        <v>24</v>
      </c>
      <c r="C301" s="1" t="s">
        <v>25</v>
      </c>
      <c r="D301" s="1" t="s">
        <v>19</v>
      </c>
      <c r="E301" s="1" t="s">
        <v>20</v>
      </c>
      <c r="F301" s="1" t="s">
        <v>31</v>
      </c>
      <c r="G301" s="3">
        <v>88.61</v>
      </c>
      <c r="H301">
        <v>1</v>
      </c>
      <c r="I301" s="3">
        <v>4.4305000000000003</v>
      </c>
      <c r="J301" s="3">
        <v>93.040499999999994</v>
      </c>
      <c r="K301" s="2">
        <v>43484</v>
      </c>
      <c r="L301" s="1" t="s">
        <v>28</v>
      </c>
      <c r="M301">
        <v>88.61</v>
      </c>
      <c r="N301">
        <v>4.7619047620000003</v>
      </c>
      <c r="O301" s="3">
        <v>4.4305000000000003</v>
      </c>
      <c r="P301">
        <v>7.7</v>
      </c>
    </row>
    <row r="302" spans="1:16" x14ac:dyDescent="0.25">
      <c r="A302" s="1" t="s">
        <v>335</v>
      </c>
      <c r="B302" s="1" t="s">
        <v>24</v>
      </c>
      <c r="C302" s="1" t="s">
        <v>25</v>
      </c>
      <c r="D302" s="1" t="s">
        <v>26</v>
      </c>
      <c r="E302" s="1" t="s">
        <v>30</v>
      </c>
      <c r="F302" s="1" t="s">
        <v>45</v>
      </c>
      <c r="G302" s="3">
        <v>99.82</v>
      </c>
      <c r="H302">
        <v>2</v>
      </c>
      <c r="I302" s="3">
        <v>9.9819999999999993</v>
      </c>
      <c r="J302" s="3">
        <v>209.62200000000001</v>
      </c>
      <c r="K302" s="2">
        <v>43467</v>
      </c>
      <c r="L302" s="1" t="s">
        <v>32</v>
      </c>
      <c r="M302">
        <v>199.64</v>
      </c>
      <c r="N302">
        <v>4.7619047620000003</v>
      </c>
      <c r="O302" s="3">
        <v>9.9819999999999993</v>
      </c>
      <c r="P302">
        <v>6.7</v>
      </c>
    </row>
    <row r="303" spans="1:16" x14ac:dyDescent="0.25">
      <c r="A303" s="1" t="s">
        <v>336</v>
      </c>
      <c r="B303" s="1" t="s">
        <v>41</v>
      </c>
      <c r="C303" s="1" t="s">
        <v>42</v>
      </c>
      <c r="D303" s="1" t="s">
        <v>19</v>
      </c>
      <c r="E303" s="1" t="s">
        <v>30</v>
      </c>
      <c r="F303" s="1" t="s">
        <v>21</v>
      </c>
      <c r="G303" s="3">
        <v>39.01</v>
      </c>
      <c r="H303">
        <v>1</v>
      </c>
      <c r="I303" s="3">
        <v>1.9504999999999999</v>
      </c>
      <c r="J303" s="3">
        <v>40.960500000000003</v>
      </c>
      <c r="K303" s="2">
        <v>43536</v>
      </c>
      <c r="L303" s="1" t="s">
        <v>32</v>
      </c>
      <c r="M303">
        <v>39.01</v>
      </c>
      <c r="N303">
        <v>4.7619047620000003</v>
      </c>
      <c r="O303" s="3">
        <v>1.9504999999999999</v>
      </c>
      <c r="P303">
        <v>4.7</v>
      </c>
    </row>
    <row r="304" spans="1:16" x14ac:dyDescent="0.25">
      <c r="A304" s="1" t="s">
        <v>337</v>
      </c>
      <c r="B304" s="1" t="s">
        <v>24</v>
      </c>
      <c r="C304" s="1" t="s">
        <v>25</v>
      </c>
      <c r="D304" s="1" t="s">
        <v>26</v>
      </c>
      <c r="E304" s="1" t="s">
        <v>30</v>
      </c>
      <c r="F304" s="1" t="s">
        <v>43</v>
      </c>
      <c r="G304" s="3">
        <v>48.61</v>
      </c>
      <c r="H304">
        <v>1</v>
      </c>
      <c r="I304" s="3">
        <v>2.4304999999999999</v>
      </c>
      <c r="J304" s="3">
        <v>51.040500000000002</v>
      </c>
      <c r="K304" s="2">
        <v>43521</v>
      </c>
      <c r="L304" s="1" t="s">
        <v>28</v>
      </c>
      <c r="M304">
        <v>48.61</v>
      </c>
      <c r="N304">
        <v>4.7619047620000003</v>
      </c>
      <c r="O304" s="3">
        <v>2.4304999999999999</v>
      </c>
      <c r="P304">
        <v>4.4000000000000004</v>
      </c>
    </row>
    <row r="305" spans="1:16" x14ac:dyDescent="0.25">
      <c r="A305" s="1" t="s">
        <v>338</v>
      </c>
      <c r="B305" s="1" t="s">
        <v>17</v>
      </c>
      <c r="C305" s="1" t="s">
        <v>18</v>
      </c>
      <c r="D305" s="1" t="s">
        <v>26</v>
      </c>
      <c r="E305" s="1" t="s">
        <v>20</v>
      </c>
      <c r="F305" s="1" t="s">
        <v>27</v>
      </c>
      <c r="G305" s="3">
        <v>51.19</v>
      </c>
      <c r="H305">
        <v>4</v>
      </c>
      <c r="I305" s="3">
        <v>10.238</v>
      </c>
      <c r="J305" s="3">
        <v>214.99799999999999</v>
      </c>
      <c r="K305" s="2">
        <v>43542</v>
      </c>
      <c r="L305" s="1" t="s">
        <v>32</v>
      </c>
      <c r="M305">
        <v>204.76</v>
      </c>
      <c r="N305">
        <v>4.7619047620000003</v>
      </c>
      <c r="O305" s="3">
        <v>10.238</v>
      </c>
      <c r="P305">
        <v>4.7</v>
      </c>
    </row>
    <row r="306" spans="1:16" x14ac:dyDescent="0.25">
      <c r="A306" s="1" t="s">
        <v>339</v>
      </c>
      <c r="B306" s="1" t="s">
        <v>41</v>
      </c>
      <c r="C306" s="1" t="s">
        <v>42</v>
      </c>
      <c r="D306" s="1" t="s">
        <v>26</v>
      </c>
      <c r="E306" s="1" t="s">
        <v>20</v>
      </c>
      <c r="F306" s="1" t="s">
        <v>27</v>
      </c>
      <c r="G306" s="3">
        <v>14.96</v>
      </c>
      <c r="H306">
        <v>8</v>
      </c>
      <c r="I306" s="3">
        <v>5.984</v>
      </c>
      <c r="J306" s="3">
        <v>125.664</v>
      </c>
      <c r="K306" s="2">
        <v>43519</v>
      </c>
      <c r="L306" s="1" t="s">
        <v>28</v>
      </c>
      <c r="M306">
        <v>119.68</v>
      </c>
      <c r="N306">
        <v>4.7619047620000003</v>
      </c>
      <c r="O306" s="3">
        <v>5.984</v>
      </c>
      <c r="P306">
        <v>8.6</v>
      </c>
    </row>
    <row r="307" spans="1:16" x14ac:dyDescent="0.25">
      <c r="A307" s="1" t="s">
        <v>340</v>
      </c>
      <c r="B307" s="1" t="s">
        <v>17</v>
      </c>
      <c r="C307" s="1" t="s">
        <v>18</v>
      </c>
      <c r="D307" s="1" t="s">
        <v>19</v>
      </c>
      <c r="E307" s="1" t="s">
        <v>30</v>
      </c>
      <c r="F307" s="1" t="s">
        <v>27</v>
      </c>
      <c r="G307" s="3">
        <v>72.2</v>
      </c>
      <c r="H307">
        <v>7</v>
      </c>
      <c r="I307" s="3">
        <v>25.27</v>
      </c>
      <c r="J307" s="3">
        <v>530.66999999999996</v>
      </c>
      <c r="K307" s="2">
        <v>43550</v>
      </c>
      <c r="L307" s="1" t="s">
        <v>22</v>
      </c>
      <c r="M307">
        <v>505.4</v>
      </c>
      <c r="N307">
        <v>4.7619047620000003</v>
      </c>
      <c r="O307" s="3">
        <v>25.27</v>
      </c>
      <c r="P307">
        <v>4.3</v>
      </c>
    </row>
    <row r="308" spans="1:16" x14ac:dyDescent="0.25">
      <c r="A308" s="1" t="s">
        <v>341</v>
      </c>
      <c r="B308" s="1" t="s">
        <v>17</v>
      </c>
      <c r="C308" s="1" t="s">
        <v>18</v>
      </c>
      <c r="D308" s="1" t="s">
        <v>26</v>
      </c>
      <c r="E308" s="1" t="s">
        <v>20</v>
      </c>
      <c r="F308" s="1" t="s">
        <v>35</v>
      </c>
      <c r="G308" s="3">
        <v>40.229999999999997</v>
      </c>
      <c r="H308">
        <v>7</v>
      </c>
      <c r="I308" s="3">
        <v>14.080500000000001</v>
      </c>
      <c r="J308" s="3">
        <v>295.69049999999999</v>
      </c>
      <c r="K308" s="2">
        <v>43554</v>
      </c>
      <c r="L308" s="1" t="s">
        <v>28</v>
      </c>
      <c r="M308">
        <v>281.61</v>
      </c>
      <c r="N308">
        <v>4.7619047620000003</v>
      </c>
      <c r="O308" s="3">
        <v>14.080500000000001</v>
      </c>
      <c r="P308">
        <v>9.6</v>
      </c>
    </row>
    <row r="309" spans="1:16" x14ac:dyDescent="0.25">
      <c r="A309" s="1" t="s">
        <v>342</v>
      </c>
      <c r="B309" s="1" t="s">
        <v>17</v>
      </c>
      <c r="C309" s="1" t="s">
        <v>18</v>
      </c>
      <c r="D309" s="1" t="s">
        <v>19</v>
      </c>
      <c r="E309" s="1" t="s">
        <v>20</v>
      </c>
      <c r="F309" s="1" t="s">
        <v>31</v>
      </c>
      <c r="G309" s="3">
        <v>88.79</v>
      </c>
      <c r="H309">
        <v>8</v>
      </c>
      <c r="I309" s="3">
        <v>35.515999999999998</v>
      </c>
      <c r="J309" s="3">
        <v>745.83600000000001</v>
      </c>
      <c r="K309" s="2">
        <v>43513</v>
      </c>
      <c r="L309" s="1" t="s">
        <v>28</v>
      </c>
      <c r="M309">
        <v>710.32</v>
      </c>
      <c r="N309">
        <v>4.7619047620000003</v>
      </c>
      <c r="O309" s="3">
        <v>35.515999999999998</v>
      </c>
      <c r="P309">
        <v>4.0999999999999996</v>
      </c>
    </row>
    <row r="310" spans="1:16" x14ac:dyDescent="0.25">
      <c r="A310" s="1" t="s">
        <v>343</v>
      </c>
      <c r="B310" s="1" t="s">
        <v>17</v>
      </c>
      <c r="C310" s="1" t="s">
        <v>18</v>
      </c>
      <c r="D310" s="1" t="s">
        <v>19</v>
      </c>
      <c r="E310" s="1" t="s">
        <v>20</v>
      </c>
      <c r="F310" s="1" t="s">
        <v>27</v>
      </c>
      <c r="G310" s="3">
        <v>26.48</v>
      </c>
      <c r="H310">
        <v>3</v>
      </c>
      <c r="I310" s="3">
        <v>3.972</v>
      </c>
      <c r="J310" s="3">
        <v>83.412000000000006</v>
      </c>
      <c r="K310" s="2">
        <v>43545</v>
      </c>
      <c r="L310" s="1" t="s">
        <v>22</v>
      </c>
      <c r="M310">
        <v>79.44</v>
      </c>
      <c r="N310">
        <v>4.7619047620000003</v>
      </c>
      <c r="O310" s="3">
        <v>3.972</v>
      </c>
      <c r="P310">
        <v>4.7</v>
      </c>
    </row>
    <row r="311" spans="1:16" x14ac:dyDescent="0.25">
      <c r="A311" s="1" t="s">
        <v>344</v>
      </c>
      <c r="B311" s="1" t="s">
        <v>17</v>
      </c>
      <c r="C311" s="1" t="s">
        <v>18</v>
      </c>
      <c r="D311" s="1" t="s">
        <v>26</v>
      </c>
      <c r="E311" s="1" t="s">
        <v>20</v>
      </c>
      <c r="F311" s="1" t="s">
        <v>45</v>
      </c>
      <c r="G311" s="3">
        <v>81.91</v>
      </c>
      <c r="H311">
        <v>2</v>
      </c>
      <c r="I311" s="3">
        <v>8.1910000000000007</v>
      </c>
      <c r="J311" s="3">
        <v>172.011</v>
      </c>
      <c r="K311" s="2">
        <v>43529</v>
      </c>
      <c r="L311" s="1" t="s">
        <v>28</v>
      </c>
      <c r="M311">
        <v>163.82</v>
      </c>
      <c r="N311">
        <v>4.7619047620000003</v>
      </c>
      <c r="O311" s="3">
        <v>8.1910000000000007</v>
      </c>
      <c r="P311">
        <v>7.8</v>
      </c>
    </row>
    <row r="312" spans="1:16" x14ac:dyDescent="0.25">
      <c r="A312" s="1" t="s">
        <v>345</v>
      </c>
      <c r="B312" s="1" t="s">
        <v>41</v>
      </c>
      <c r="C312" s="1" t="s">
        <v>42</v>
      </c>
      <c r="D312" s="1" t="s">
        <v>19</v>
      </c>
      <c r="E312" s="1" t="s">
        <v>30</v>
      </c>
      <c r="F312" s="1" t="s">
        <v>35</v>
      </c>
      <c r="G312" s="3">
        <v>79.930000000000007</v>
      </c>
      <c r="H312">
        <v>6</v>
      </c>
      <c r="I312" s="3">
        <v>23.978999999999999</v>
      </c>
      <c r="J312" s="3">
        <v>503.55900000000003</v>
      </c>
      <c r="K312" s="2">
        <v>43496</v>
      </c>
      <c r="L312" s="1" t="s">
        <v>28</v>
      </c>
      <c r="M312">
        <v>479.58</v>
      </c>
      <c r="N312">
        <v>4.7619047620000003</v>
      </c>
      <c r="O312" s="3">
        <v>23.978999999999999</v>
      </c>
      <c r="P312">
        <v>5.5</v>
      </c>
    </row>
    <row r="313" spans="1:16" x14ac:dyDescent="0.25">
      <c r="A313" s="1" t="s">
        <v>346</v>
      </c>
      <c r="B313" s="1" t="s">
        <v>24</v>
      </c>
      <c r="C313" s="1" t="s">
        <v>25</v>
      </c>
      <c r="D313" s="1" t="s">
        <v>19</v>
      </c>
      <c r="E313" s="1" t="s">
        <v>30</v>
      </c>
      <c r="F313" s="1" t="s">
        <v>45</v>
      </c>
      <c r="G313" s="3">
        <v>69.33</v>
      </c>
      <c r="H313">
        <v>2</v>
      </c>
      <c r="I313" s="3">
        <v>6.9329999999999998</v>
      </c>
      <c r="J313" s="3">
        <v>145.59299999999999</v>
      </c>
      <c r="K313" s="2">
        <v>43501</v>
      </c>
      <c r="L313" s="1" t="s">
        <v>22</v>
      </c>
      <c r="M313">
        <v>138.66</v>
      </c>
      <c r="N313">
        <v>4.7619047620000003</v>
      </c>
      <c r="O313" s="3">
        <v>6.9329999999999998</v>
      </c>
      <c r="P313">
        <v>9.6999999999999993</v>
      </c>
    </row>
    <row r="314" spans="1:16" x14ac:dyDescent="0.25">
      <c r="A314" s="1" t="s">
        <v>347</v>
      </c>
      <c r="B314" s="1" t="s">
        <v>17</v>
      </c>
      <c r="C314" s="1" t="s">
        <v>18</v>
      </c>
      <c r="D314" s="1" t="s">
        <v>19</v>
      </c>
      <c r="E314" s="1" t="s">
        <v>20</v>
      </c>
      <c r="F314" s="1" t="s">
        <v>43</v>
      </c>
      <c r="G314" s="3">
        <v>14.23</v>
      </c>
      <c r="H314">
        <v>5</v>
      </c>
      <c r="I314" s="3">
        <v>3.5575000000000001</v>
      </c>
      <c r="J314" s="3">
        <v>74.707499999999996</v>
      </c>
      <c r="K314" s="2">
        <v>43497</v>
      </c>
      <c r="L314" s="1" t="s">
        <v>32</v>
      </c>
      <c r="M314">
        <v>71.150000000000006</v>
      </c>
      <c r="N314">
        <v>4.7619047620000003</v>
      </c>
      <c r="O314" s="3">
        <v>3.5575000000000001</v>
      </c>
      <c r="P314">
        <v>4.4000000000000004</v>
      </c>
    </row>
    <row r="315" spans="1:16" x14ac:dyDescent="0.25">
      <c r="A315" s="1" t="s">
        <v>348</v>
      </c>
      <c r="B315" s="1" t="s">
        <v>17</v>
      </c>
      <c r="C315" s="1" t="s">
        <v>18</v>
      </c>
      <c r="D315" s="1" t="s">
        <v>19</v>
      </c>
      <c r="E315" s="1" t="s">
        <v>20</v>
      </c>
      <c r="F315" s="1" t="s">
        <v>21</v>
      </c>
      <c r="G315" s="3">
        <v>15.55</v>
      </c>
      <c r="H315">
        <v>9</v>
      </c>
      <c r="I315" s="3">
        <v>6.9974999999999996</v>
      </c>
      <c r="J315" s="3">
        <v>146.94749999999999</v>
      </c>
      <c r="K315" s="2">
        <v>43531</v>
      </c>
      <c r="L315" s="1" t="s">
        <v>28</v>
      </c>
      <c r="M315">
        <v>139.94999999999999</v>
      </c>
      <c r="N315">
        <v>4.7619047620000003</v>
      </c>
      <c r="O315" s="3">
        <v>6.9974999999999996</v>
      </c>
      <c r="P315">
        <v>5</v>
      </c>
    </row>
    <row r="316" spans="1:16" x14ac:dyDescent="0.25">
      <c r="A316" s="1" t="s">
        <v>349</v>
      </c>
      <c r="B316" s="1" t="s">
        <v>24</v>
      </c>
      <c r="C316" s="1" t="s">
        <v>25</v>
      </c>
      <c r="D316" s="1" t="s">
        <v>19</v>
      </c>
      <c r="E316" s="1" t="s">
        <v>20</v>
      </c>
      <c r="F316" s="1" t="s">
        <v>27</v>
      </c>
      <c r="G316" s="3">
        <v>78.13</v>
      </c>
      <c r="H316">
        <v>10</v>
      </c>
      <c r="I316" s="3">
        <v>39.064999999999998</v>
      </c>
      <c r="J316" s="3">
        <v>820.36500000000001</v>
      </c>
      <c r="K316" s="2">
        <v>43506</v>
      </c>
      <c r="L316" s="1" t="s">
        <v>28</v>
      </c>
      <c r="M316">
        <v>781.3</v>
      </c>
      <c r="N316">
        <v>4.7619047620000003</v>
      </c>
      <c r="O316" s="3">
        <v>39.064999999999998</v>
      </c>
      <c r="P316">
        <v>4.4000000000000004</v>
      </c>
    </row>
    <row r="317" spans="1:16" x14ac:dyDescent="0.25">
      <c r="A317" s="1" t="s">
        <v>350</v>
      </c>
      <c r="B317" s="1" t="s">
        <v>24</v>
      </c>
      <c r="C317" s="1" t="s">
        <v>25</v>
      </c>
      <c r="D317" s="1" t="s">
        <v>19</v>
      </c>
      <c r="E317" s="1" t="s">
        <v>30</v>
      </c>
      <c r="F317" s="1" t="s">
        <v>43</v>
      </c>
      <c r="G317" s="3">
        <v>99.37</v>
      </c>
      <c r="H317">
        <v>2</v>
      </c>
      <c r="I317" s="3">
        <v>9.9369999999999994</v>
      </c>
      <c r="J317" s="3">
        <v>208.67699999999999</v>
      </c>
      <c r="K317" s="2">
        <v>43510</v>
      </c>
      <c r="L317" s="1" t="s">
        <v>28</v>
      </c>
      <c r="M317">
        <v>198.74</v>
      </c>
      <c r="N317">
        <v>4.7619047620000003</v>
      </c>
      <c r="O317" s="3">
        <v>9.9369999999999994</v>
      </c>
      <c r="P317">
        <v>5.2</v>
      </c>
    </row>
    <row r="318" spans="1:16" x14ac:dyDescent="0.25">
      <c r="A318" s="1" t="s">
        <v>351</v>
      </c>
      <c r="B318" s="1" t="s">
        <v>24</v>
      </c>
      <c r="C318" s="1" t="s">
        <v>25</v>
      </c>
      <c r="D318" s="1" t="s">
        <v>19</v>
      </c>
      <c r="E318" s="1" t="s">
        <v>20</v>
      </c>
      <c r="F318" s="1" t="s">
        <v>43</v>
      </c>
      <c r="G318" s="3">
        <v>21.08</v>
      </c>
      <c r="H318">
        <v>3</v>
      </c>
      <c r="I318" s="3">
        <v>3.1619999999999999</v>
      </c>
      <c r="J318" s="3">
        <v>66.402000000000001</v>
      </c>
      <c r="K318" s="2">
        <v>43505</v>
      </c>
      <c r="L318" s="1" t="s">
        <v>28</v>
      </c>
      <c r="M318">
        <v>63.24</v>
      </c>
      <c r="N318">
        <v>4.7619047620000003</v>
      </c>
      <c r="O318" s="3">
        <v>3.1619999999999999</v>
      </c>
      <c r="P318">
        <v>7.3</v>
      </c>
    </row>
    <row r="319" spans="1:16" x14ac:dyDescent="0.25">
      <c r="A319" s="1" t="s">
        <v>352</v>
      </c>
      <c r="B319" s="1" t="s">
        <v>24</v>
      </c>
      <c r="C319" s="1" t="s">
        <v>25</v>
      </c>
      <c r="D319" s="1" t="s">
        <v>19</v>
      </c>
      <c r="E319" s="1" t="s">
        <v>30</v>
      </c>
      <c r="F319" s="1" t="s">
        <v>27</v>
      </c>
      <c r="G319" s="3">
        <v>74.790000000000006</v>
      </c>
      <c r="H319">
        <v>5</v>
      </c>
      <c r="I319" s="3">
        <v>18.697500000000002</v>
      </c>
      <c r="J319" s="3">
        <v>392.64749999999998</v>
      </c>
      <c r="K319" s="2">
        <v>43475</v>
      </c>
      <c r="L319" s="1" t="s">
        <v>28</v>
      </c>
      <c r="M319">
        <v>373.95</v>
      </c>
      <c r="N319">
        <v>4.7619047620000003</v>
      </c>
      <c r="O319" s="3">
        <v>18.697500000000002</v>
      </c>
      <c r="P319">
        <v>4.9000000000000004</v>
      </c>
    </row>
    <row r="320" spans="1:16" x14ac:dyDescent="0.25">
      <c r="A320" s="1" t="s">
        <v>353</v>
      </c>
      <c r="B320" s="1" t="s">
        <v>24</v>
      </c>
      <c r="C320" s="1" t="s">
        <v>25</v>
      </c>
      <c r="D320" s="1" t="s">
        <v>19</v>
      </c>
      <c r="E320" s="1" t="s">
        <v>20</v>
      </c>
      <c r="F320" s="1" t="s">
        <v>21</v>
      </c>
      <c r="G320" s="3">
        <v>29.67</v>
      </c>
      <c r="H320">
        <v>7</v>
      </c>
      <c r="I320" s="3">
        <v>10.384499999999999</v>
      </c>
      <c r="J320" s="3">
        <v>218.0745</v>
      </c>
      <c r="K320" s="2">
        <v>43535</v>
      </c>
      <c r="L320" s="1" t="s">
        <v>32</v>
      </c>
      <c r="M320">
        <v>207.69</v>
      </c>
      <c r="N320">
        <v>4.7619047620000003</v>
      </c>
      <c r="O320" s="3">
        <v>10.384499999999999</v>
      </c>
      <c r="P320">
        <v>8.1</v>
      </c>
    </row>
    <row r="321" spans="1:16" x14ac:dyDescent="0.25">
      <c r="A321" s="1" t="s">
        <v>354</v>
      </c>
      <c r="B321" s="1" t="s">
        <v>24</v>
      </c>
      <c r="C321" s="1" t="s">
        <v>25</v>
      </c>
      <c r="D321" s="1" t="s">
        <v>19</v>
      </c>
      <c r="E321" s="1" t="s">
        <v>30</v>
      </c>
      <c r="F321" s="1" t="s">
        <v>21</v>
      </c>
      <c r="G321" s="3">
        <v>44.07</v>
      </c>
      <c r="H321">
        <v>4</v>
      </c>
      <c r="I321" s="3">
        <v>8.8140000000000001</v>
      </c>
      <c r="J321" s="3">
        <v>185.09399999999999</v>
      </c>
      <c r="K321" s="2">
        <v>43514</v>
      </c>
      <c r="L321" s="1" t="s">
        <v>22</v>
      </c>
      <c r="M321">
        <v>176.28</v>
      </c>
      <c r="N321">
        <v>4.7619047620000003</v>
      </c>
      <c r="O321" s="3">
        <v>8.8140000000000001</v>
      </c>
      <c r="P321">
        <v>8.4</v>
      </c>
    </row>
    <row r="322" spans="1:16" x14ac:dyDescent="0.25">
      <c r="A322" s="1" t="s">
        <v>355</v>
      </c>
      <c r="B322" s="1" t="s">
        <v>24</v>
      </c>
      <c r="C322" s="1" t="s">
        <v>25</v>
      </c>
      <c r="D322" s="1" t="s">
        <v>26</v>
      </c>
      <c r="E322" s="1" t="s">
        <v>20</v>
      </c>
      <c r="F322" s="1" t="s">
        <v>43</v>
      </c>
      <c r="G322" s="3">
        <v>22.93</v>
      </c>
      <c r="H322">
        <v>9</v>
      </c>
      <c r="I322" s="3">
        <v>10.3185</v>
      </c>
      <c r="J322" s="3">
        <v>216.6885</v>
      </c>
      <c r="K322" s="2">
        <v>43522</v>
      </c>
      <c r="L322" s="1" t="s">
        <v>28</v>
      </c>
      <c r="M322">
        <v>206.37</v>
      </c>
      <c r="N322">
        <v>4.7619047620000003</v>
      </c>
      <c r="O322" s="3">
        <v>10.3185</v>
      </c>
      <c r="P322">
        <v>5.5</v>
      </c>
    </row>
    <row r="323" spans="1:16" x14ac:dyDescent="0.25">
      <c r="A323" s="1" t="s">
        <v>356</v>
      </c>
      <c r="B323" s="1" t="s">
        <v>24</v>
      </c>
      <c r="C323" s="1" t="s">
        <v>25</v>
      </c>
      <c r="D323" s="1" t="s">
        <v>26</v>
      </c>
      <c r="E323" s="1" t="s">
        <v>20</v>
      </c>
      <c r="F323" s="1" t="s">
        <v>21</v>
      </c>
      <c r="G323" s="3">
        <v>39.42</v>
      </c>
      <c r="H323">
        <v>1</v>
      </c>
      <c r="I323" s="3">
        <v>1.9710000000000001</v>
      </c>
      <c r="J323" s="3">
        <v>41.390999999999998</v>
      </c>
      <c r="K323" s="2">
        <v>43483</v>
      </c>
      <c r="L323" s="1" t="s">
        <v>28</v>
      </c>
      <c r="M323">
        <v>39.42</v>
      </c>
      <c r="N323">
        <v>4.7619047620000003</v>
      </c>
      <c r="O323" s="3">
        <v>1.9710000000000001</v>
      </c>
      <c r="P323">
        <v>8.4</v>
      </c>
    </row>
    <row r="324" spans="1:16" x14ac:dyDescent="0.25">
      <c r="A324" s="1" t="s">
        <v>357</v>
      </c>
      <c r="B324" s="1" t="s">
        <v>17</v>
      </c>
      <c r="C324" s="1" t="s">
        <v>18</v>
      </c>
      <c r="D324" s="1" t="s">
        <v>26</v>
      </c>
      <c r="E324" s="1" t="s">
        <v>30</v>
      </c>
      <c r="F324" s="1" t="s">
        <v>21</v>
      </c>
      <c r="G324" s="3">
        <v>15.26</v>
      </c>
      <c r="H324">
        <v>6</v>
      </c>
      <c r="I324" s="3">
        <v>4.5780000000000003</v>
      </c>
      <c r="J324" s="3">
        <v>96.138000000000005</v>
      </c>
      <c r="K324" s="2">
        <v>43511</v>
      </c>
      <c r="L324" s="1" t="s">
        <v>22</v>
      </c>
      <c r="M324">
        <v>91.56</v>
      </c>
      <c r="N324">
        <v>4.7619047620000003</v>
      </c>
      <c r="O324" s="3">
        <v>4.5780000000000003</v>
      </c>
      <c r="P324">
        <v>9.8000000000000007</v>
      </c>
    </row>
    <row r="325" spans="1:16" x14ac:dyDescent="0.25">
      <c r="A325" s="1" t="s">
        <v>358</v>
      </c>
      <c r="B325" s="1" t="s">
        <v>17</v>
      </c>
      <c r="C325" s="1" t="s">
        <v>18</v>
      </c>
      <c r="D325" s="1" t="s">
        <v>26</v>
      </c>
      <c r="E325" s="1" t="s">
        <v>20</v>
      </c>
      <c r="F325" s="1" t="s">
        <v>45</v>
      </c>
      <c r="G325" s="3">
        <v>61.77</v>
      </c>
      <c r="H325">
        <v>5</v>
      </c>
      <c r="I325" s="3">
        <v>15.442500000000001</v>
      </c>
      <c r="J325" s="3">
        <v>324.29250000000002</v>
      </c>
      <c r="K325" s="2">
        <v>43532</v>
      </c>
      <c r="L325" s="1" t="s">
        <v>28</v>
      </c>
      <c r="M325">
        <v>308.85000000000002</v>
      </c>
      <c r="N325">
        <v>4.7619047620000003</v>
      </c>
      <c r="O325" s="3">
        <v>15.442500000000001</v>
      </c>
      <c r="P325">
        <v>6.7</v>
      </c>
    </row>
    <row r="326" spans="1:16" x14ac:dyDescent="0.25">
      <c r="A326" s="1" t="s">
        <v>359</v>
      </c>
      <c r="B326" s="1" t="s">
        <v>17</v>
      </c>
      <c r="C326" s="1" t="s">
        <v>18</v>
      </c>
      <c r="D326" s="1" t="s">
        <v>26</v>
      </c>
      <c r="E326" s="1" t="s">
        <v>30</v>
      </c>
      <c r="F326" s="1" t="s">
        <v>31</v>
      </c>
      <c r="G326" s="3">
        <v>21.52</v>
      </c>
      <c r="H326">
        <v>6</v>
      </c>
      <c r="I326" s="3">
        <v>6.4560000000000004</v>
      </c>
      <c r="J326" s="3">
        <v>135.57599999999999</v>
      </c>
      <c r="K326" s="2">
        <v>43482</v>
      </c>
      <c r="L326" s="1" t="s">
        <v>32</v>
      </c>
      <c r="M326">
        <v>129.12</v>
      </c>
      <c r="N326">
        <v>4.7619047620000003</v>
      </c>
      <c r="O326" s="3">
        <v>6.4560000000000004</v>
      </c>
      <c r="P326">
        <v>9.4</v>
      </c>
    </row>
    <row r="327" spans="1:16" x14ac:dyDescent="0.25">
      <c r="A327" s="1" t="s">
        <v>360</v>
      </c>
      <c r="B327" s="1" t="s">
        <v>41</v>
      </c>
      <c r="C327" s="1" t="s">
        <v>42</v>
      </c>
      <c r="D327" s="1" t="s">
        <v>26</v>
      </c>
      <c r="E327" s="1" t="s">
        <v>30</v>
      </c>
      <c r="F327" s="1" t="s">
        <v>35</v>
      </c>
      <c r="G327" s="3">
        <v>97.74</v>
      </c>
      <c r="H327">
        <v>4</v>
      </c>
      <c r="I327" s="3">
        <v>19.547999999999998</v>
      </c>
      <c r="J327" s="3">
        <v>410.50799999999998</v>
      </c>
      <c r="K327" s="2">
        <v>43536</v>
      </c>
      <c r="L327" s="1" t="s">
        <v>22</v>
      </c>
      <c r="M327">
        <v>390.96</v>
      </c>
      <c r="N327">
        <v>4.7619047620000003</v>
      </c>
      <c r="O327" s="3">
        <v>19.547999999999998</v>
      </c>
      <c r="P327">
        <v>6.4</v>
      </c>
    </row>
    <row r="328" spans="1:16" x14ac:dyDescent="0.25">
      <c r="A328" s="1" t="s">
        <v>361</v>
      </c>
      <c r="B328" s="1" t="s">
        <v>17</v>
      </c>
      <c r="C328" s="1" t="s">
        <v>18</v>
      </c>
      <c r="D328" s="1" t="s">
        <v>19</v>
      </c>
      <c r="E328" s="1" t="s">
        <v>30</v>
      </c>
      <c r="F328" s="1" t="s">
        <v>43</v>
      </c>
      <c r="G328" s="3">
        <v>99.78</v>
      </c>
      <c r="H328">
        <v>5</v>
      </c>
      <c r="I328" s="3">
        <v>24.945</v>
      </c>
      <c r="J328" s="3">
        <v>523.84500000000003</v>
      </c>
      <c r="K328" s="2">
        <v>43533</v>
      </c>
      <c r="L328" s="1" t="s">
        <v>28</v>
      </c>
      <c r="M328">
        <v>498.9</v>
      </c>
      <c r="N328">
        <v>4.7619047620000003</v>
      </c>
      <c r="O328" s="3">
        <v>24.945</v>
      </c>
      <c r="P328">
        <v>5.4</v>
      </c>
    </row>
    <row r="329" spans="1:16" x14ac:dyDescent="0.25">
      <c r="A329" s="1" t="s">
        <v>362</v>
      </c>
      <c r="B329" s="1" t="s">
        <v>24</v>
      </c>
      <c r="C329" s="1" t="s">
        <v>25</v>
      </c>
      <c r="D329" s="1" t="s">
        <v>19</v>
      </c>
      <c r="E329" s="1" t="s">
        <v>30</v>
      </c>
      <c r="F329" s="1" t="s">
        <v>43</v>
      </c>
      <c r="G329" s="3">
        <v>94.26</v>
      </c>
      <c r="H329">
        <v>4</v>
      </c>
      <c r="I329" s="3">
        <v>18.852</v>
      </c>
      <c r="J329" s="3">
        <v>395.892</v>
      </c>
      <c r="K329" s="2">
        <v>43536</v>
      </c>
      <c r="L329" s="1" t="s">
        <v>28</v>
      </c>
      <c r="M329">
        <v>377.04</v>
      </c>
      <c r="N329">
        <v>4.7619047620000003</v>
      </c>
      <c r="O329" s="3">
        <v>18.852</v>
      </c>
      <c r="P329">
        <v>8.6</v>
      </c>
    </row>
    <row r="330" spans="1:16" x14ac:dyDescent="0.25">
      <c r="A330" s="1" t="s">
        <v>363</v>
      </c>
      <c r="B330" s="1" t="s">
        <v>41</v>
      </c>
      <c r="C330" s="1" t="s">
        <v>42</v>
      </c>
      <c r="D330" s="1" t="s">
        <v>19</v>
      </c>
      <c r="E330" s="1" t="s">
        <v>30</v>
      </c>
      <c r="F330" s="1" t="s">
        <v>21</v>
      </c>
      <c r="G330" s="3">
        <v>51.13</v>
      </c>
      <c r="H330">
        <v>4</v>
      </c>
      <c r="I330" s="3">
        <v>10.226000000000001</v>
      </c>
      <c r="J330" s="3">
        <v>214.74600000000001</v>
      </c>
      <c r="K330" s="2">
        <v>43490</v>
      </c>
      <c r="L330" s="1" t="s">
        <v>32</v>
      </c>
      <c r="M330">
        <v>204.52</v>
      </c>
      <c r="N330">
        <v>4.7619047620000003</v>
      </c>
      <c r="O330" s="3">
        <v>10.226000000000001</v>
      </c>
      <c r="P330">
        <v>4</v>
      </c>
    </row>
    <row r="331" spans="1:16" x14ac:dyDescent="0.25">
      <c r="A331" s="1" t="s">
        <v>364</v>
      </c>
      <c r="B331" s="1" t="s">
        <v>17</v>
      </c>
      <c r="C331" s="1" t="s">
        <v>18</v>
      </c>
      <c r="D331" s="1" t="s">
        <v>19</v>
      </c>
      <c r="E331" s="1" t="s">
        <v>30</v>
      </c>
      <c r="F331" s="1" t="s">
        <v>27</v>
      </c>
      <c r="G331" s="3">
        <v>36.36</v>
      </c>
      <c r="H331">
        <v>4</v>
      </c>
      <c r="I331" s="3">
        <v>7.2720000000000002</v>
      </c>
      <c r="J331" s="3">
        <v>152.71199999999999</v>
      </c>
      <c r="K331" s="2">
        <v>43549</v>
      </c>
      <c r="L331" s="1" t="s">
        <v>28</v>
      </c>
      <c r="M331">
        <v>145.44</v>
      </c>
      <c r="N331">
        <v>4.7619047620000003</v>
      </c>
      <c r="O331" s="3">
        <v>7.2720000000000002</v>
      </c>
      <c r="P331">
        <v>7.6</v>
      </c>
    </row>
    <row r="332" spans="1:16" x14ac:dyDescent="0.25">
      <c r="A332" s="1" t="s">
        <v>365</v>
      </c>
      <c r="B332" s="1" t="s">
        <v>41</v>
      </c>
      <c r="C332" s="1" t="s">
        <v>42</v>
      </c>
      <c r="D332" s="1" t="s">
        <v>26</v>
      </c>
      <c r="E332" s="1" t="s">
        <v>30</v>
      </c>
      <c r="F332" s="1" t="s">
        <v>31</v>
      </c>
      <c r="G332" s="3">
        <v>22.02</v>
      </c>
      <c r="H332">
        <v>9</v>
      </c>
      <c r="I332" s="3">
        <v>9.9090000000000007</v>
      </c>
      <c r="J332" s="3">
        <v>208.089</v>
      </c>
      <c r="K332" s="2">
        <v>43503</v>
      </c>
      <c r="L332" s="1" t="s">
        <v>28</v>
      </c>
      <c r="M332">
        <v>198.18</v>
      </c>
      <c r="N332">
        <v>4.7619047620000003</v>
      </c>
      <c r="O332" s="3">
        <v>9.9090000000000007</v>
      </c>
      <c r="P332">
        <v>6.8</v>
      </c>
    </row>
    <row r="333" spans="1:16" x14ac:dyDescent="0.25">
      <c r="A333" s="1" t="s">
        <v>366</v>
      </c>
      <c r="B333" s="1" t="s">
        <v>17</v>
      </c>
      <c r="C333" s="1" t="s">
        <v>18</v>
      </c>
      <c r="D333" s="1" t="s">
        <v>26</v>
      </c>
      <c r="E333" s="1" t="s">
        <v>30</v>
      </c>
      <c r="F333" s="1" t="s">
        <v>43</v>
      </c>
      <c r="G333" s="3">
        <v>32.9</v>
      </c>
      <c r="H333">
        <v>3</v>
      </c>
      <c r="I333" s="3">
        <v>4.9349999999999996</v>
      </c>
      <c r="J333" s="3">
        <v>103.63500000000001</v>
      </c>
      <c r="K333" s="2">
        <v>43513</v>
      </c>
      <c r="L333" s="1" t="s">
        <v>32</v>
      </c>
      <c r="M333">
        <v>98.7</v>
      </c>
      <c r="N333">
        <v>4.7619047620000003</v>
      </c>
      <c r="O333" s="3">
        <v>4.9349999999999996</v>
      </c>
      <c r="P333">
        <v>9.1</v>
      </c>
    </row>
    <row r="334" spans="1:16" x14ac:dyDescent="0.25">
      <c r="A334" s="1" t="s">
        <v>367</v>
      </c>
      <c r="B334" s="1" t="s">
        <v>17</v>
      </c>
      <c r="C334" s="1" t="s">
        <v>18</v>
      </c>
      <c r="D334" s="1" t="s">
        <v>26</v>
      </c>
      <c r="E334" s="1" t="s">
        <v>30</v>
      </c>
      <c r="F334" s="1" t="s">
        <v>45</v>
      </c>
      <c r="G334" s="3">
        <v>77.02</v>
      </c>
      <c r="H334">
        <v>5</v>
      </c>
      <c r="I334" s="3">
        <v>19.254999999999999</v>
      </c>
      <c r="J334" s="3">
        <v>404.35500000000002</v>
      </c>
      <c r="K334" s="2">
        <v>43499</v>
      </c>
      <c r="L334" s="1" t="s">
        <v>28</v>
      </c>
      <c r="M334">
        <v>385.1</v>
      </c>
      <c r="N334">
        <v>4.7619047620000003</v>
      </c>
      <c r="O334" s="3">
        <v>19.254999999999999</v>
      </c>
      <c r="P334">
        <v>5.5</v>
      </c>
    </row>
    <row r="335" spans="1:16" x14ac:dyDescent="0.25">
      <c r="A335" s="1" t="s">
        <v>368</v>
      </c>
      <c r="B335" s="1" t="s">
        <v>17</v>
      </c>
      <c r="C335" s="1" t="s">
        <v>18</v>
      </c>
      <c r="D335" s="1" t="s">
        <v>19</v>
      </c>
      <c r="E335" s="1" t="s">
        <v>30</v>
      </c>
      <c r="F335" s="1" t="s">
        <v>43</v>
      </c>
      <c r="G335" s="3">
        <v>23.48</v>
      </c>
      <c r="H335">
        <v>2</v>
      </c>
      <c r="I335" s="3">
        <v>2.3479999999999999</v>
      </c>
      <c r="J335" s="3">
        <v>49.308</v>
      </c>
      <c r="K335" s="2">
        <v>43538</v>
      </c>
      <c r="L335" s="1" t="s">
        <v>32</v>
      </c>
      <c r="M335">
        <v>46.96</v>
      </c>
      <c r="N335">
        <v>4.7619047620000003</v>
      </c>
      <c r="O335" s="3">
        <v>2.3479999999999999</v>
      </c>
      <c r="P335">
        <v>7.9</v>
      </c>
    </row>
    <row r="336" spans="1:16" x14ac:dyDescent="0.25">
      <c r="A336" s="1" t="s">
        <v>369</v>
      </c>
      <c r="B336" s="1" t="s">
        <v>24</v>
      </c>
      <c r="C336" s="1" t="s">
        <v>25</v>
      </c>
      <c r="D336" s="1" t="s">
        <v>19</v>
      </c>
      <c r="E336" s="1" t="s">
        <v>30</v>
      </c>
      <c r="F336" s="1" t="s">
        <v>35</v>
      </c>
      <c r="G336" s="3">
        <v>14.7</v>
      </c>
      <c r="H336">
        <v>5</v>
      </c>
      <c r="I336" s="3">
        <v>3.6749999999999998</v>
      </c>
      <c r="J336" s="3">
        <v>77.174999999999997</v>
      </c>
      <c r="K336" s="2">
        <v>43548</v>
      </c>
      <c r="L336" s="1" t="s">
        <v>22</v>
      </c>
      <c r="M336">
        <v>73.5</v>
      </c>
      <c r="N336">
        <v>4.7619047620000003</v>
      </c>
      <c r="O336" s="3">
        <v>3.6749999999999998</v>
      </c>
      <c r="P336">
        <v>8.5</v>
      </c>
    </row>
    <row r="337" spans="1:16" x14ac:dyDescent="0.25">
      <c r="A337" s="1" t="s">
        <v>370</v>
      </c>
      <c r="B337" s="1" t="s">
        <v>17</v>
      </c>
      <c r="C337" s="1" t="s">
        <v>18</v>
      </c>
      <c r="D337" s="1" t="s">
        <v>19</v>
      </c>
      <c r="E337" s="1" t="s">
        <v>20</v>
      </c>
      <c r="F337" s="1" t="s">
        <v>27</v>
      </c>
      <c r="G337" s="3">
        <v>28.45</v>
      </c>
      <c r="H337">
        <v>5</v>
      </c>
      <c r="I337" s="3">
        <v>7.1124999999999998</v>
      </c>
      <c r="J337" s="3">
        <v>149.36250000000001</v>
      </c>
      <c r="K337" s="2">
        <v>43545</v>
      </c>
      <c r="L337" s="1" t="s">
        <v>32</v>
      </c>
      <c r="M337">
        <v>142.25</v>
      </c>
      <c r="N337">
        <v>4.7619047620000003</v>
      </c>
      <c r="O337" s="3">
        <v>7.1124999999999998</v>
      </c>
      <c r="P337">
        <v>9.1</v>
      </c>
    </row>
    <row r="338" spans="1:16" x14ac:dyDescent="0.25">
      <c r="A338" s="1" t="s">
        <v>371</v>
      </c>
      <c r="B338" s="1" t="s">
        <v>17</v>
      </c>
      <c r="C338" s="1" t="s">
        <v>18</v>
      </c>
      <c r="D338" s="1" t="s">
        <v>26</v>
      </c>
      <c r="E338" s="1" t="s">
        <v>30</v>
      </c>
      <c r="F338" s="1" t="s">
        <v>45</v>
      </c>
      <c r="G338" s="3">
        <v>76.400000000000006</v>
      </c>
      <c r="H338">
        <v>9</v>
      </c>
      <c r="I338" s="3">
        <v>34.380000000000003</v>
      </c>
      <c r="J338" s="3">
        <v>721.98</v>
      </c>
      <c r="K338" s="2">
        <v>43543</v>
      </c>
      <c r="L338" s="1" t="s">
        <v>22</v>
      </c>
      <c r="M338">
        <v>687.6</v>
      </c>
      <c r="N338">
        <v>4.7619047620000003</v>
      </c>
      <c r="O338" s="3">
        <v>34.380000000000003</v>
      </c>
      <c r="P338">
        <v>7.5</v>
      </c>
    </row>
    <row r="339" spans="1:16" x14ac:dyDescent="0.25">
      <c r="A339" s="1" t="s">
        <v>372</v>
      </c>
      <c r="B339" s="1" t="s">
        <v>41</v>
      </c>
      <c r="C339" s="1" t="s">
        <v>42</v>
      </c>
      <c r="D339" s="1" t="s">
        <v>26</v>
      </c>
      <c r="E339" s="1" t="s">
        <v>20</v>
      </c>
      <c r="F339" s="1" t="s">
        <v>35</v>
      </c>
      <c r="G339" s="3">
        <v>57.95</v>
      </c>
      <c r="H339">
        <v>6</v>
      </c>
      <c r="I339" s="3">
        <v>17.385000000000002</v>
      </c>
      <c r="J339" s="3">
        <v>365.08499999999998</v>
      </c>
      <c r="K339" s="2">
        <v>43520</v>
      </c>
      <c r="L339" s="1" t="s">
        <v>28</v>
      </c>
      <c r="M339">
        <v>347.7</v>
      </c>
      <c r="N339">
        <v>4.7619047620000003</v>
      </c>
      <c r="O339" s="3">
        <v>17.385000000000002</v>
      </c>
      <c r="P339">
        <v>5.2</v>
      </c>
    </row>
    <row r="340" spans="1:16" x14ac:dyDescent="0.25">
      <c r="A340" s="1" t="s">
        <v>373</v>
      </c>
      <c r="B340" s="1" t="s">
        <v>24</v>
      </c>
      <c r="C340" s="1" t="s">
        <v>25</v>
      </c>
      <c r="D340" s="1" t="s">
        <v>26</v>
      </c>
      <c r="E340" s="1" t="s">
        <v>20</v>
      </c>
      <c r="F340" s="1" t="s">
        <v>27</v>
      </c>
      <c r="G340" s="3">
        <v>47.65</v>
      </c>
      <c r="H340">
        <v>3</v>
      </c>
      <c r="I340" s="3">
        <v>7.1475</v>
      </c>
      <c r="J340" s="3">
        <v>150.0975</v>
      </c>
      <c r="K340" s="2">
        <v>43552</v>
      </c>
      <c r="L340" s="1" t="s">
        <v>32</v>
      </c>
      <c r="M340">
        <v>142.94999999999999</v>
      </c>
      <c r="N340">
        <v>4.7619047620000003</v>
      </c>
      <c r="O340" s="3">
        <v>7.1475</v>
      </c>
      <c r="P340">
        <v>9.5</v>
      </c>
    </row>
    <row r="341" spans="1:16" x14ac:dyDescent="0.25">
      <c r="A341" s="1" t="s">
        <v>374</v>
      </c>
      <c r="B341" s="1" t="s">
        <v>41</v>
      </c>
      <c r="C341" s="1" t="s">
        <v>42</v>
      </c>
      <c r="D341" s="1" t="s">
        <v>19</v>
      </c>
      <c r="E341" s="1" t="s">
        <v>20</v>
      </c>
      <c r="F341" s="1" t="s">
        <v>43</v>
      </c>
      <c r="G341" s="3">
        <v>42.82</v>
      </c>
      <c r="H341">
        <v>9</v>
      </c>
      <c r="I341" s="3">
        <v>19.268999999999998</v>
      </c>
      <c r="J341" s="3">
        <v>404.649</v>
      </c>
      <c r="K341" s="2">
        <v>43501</v>
      </c>
      <c r="L341" s="1" t="s">
        <v>32</v>
      </c>
      <c r="M341">
        <v>385.38</v>
      </c>
      <c r="N341">
        <v>4.7619047620000003</v>
      </c>
      <c r="O341" s="3">
        <v>19.268999999999998</v>
      </c>
      <c r="P341">
        <v>8.9</v>
      </c>
    </row>
    <row r="342" spans="1:16" x14ac:dyDescent="0.25">
      <c r="A342" s="1" t="s">
        <v>375</v>
      </c>
      <c r="B342" s="1" t="s">
        <v>41</v>
      </c>
      <c r="C342" s="1" t="s">
        <v>42</v>
      </c>
      <c r="D342" s="1" t="s">
        <v>19</v>
      </c>
      <c r="E342" s="1" t="s">
        <v>30</v>
      </c>
      <c r="F342" s="1" t="s">
        <v>27</v>
      </c>
      <c r="G342" s="3">
        <v>48.09</v>
      </c>
      <c r="H342">
        <v>3</v>
      </c>
      <c r="I342" s="3">
        <v>7.2134999999999998</v>
      </c>
      <c r="J342" s="3">
        <v>151.48349999999999</v>
      </c>
      <c r="K342" s="2">
        <v>43506</v>
      </c>
      <c r="L342" s="1" t="s">
        <v>32</v>
      </c>
      <c r="M342">
        <v>144.27000000000001</v>
      </c>
      <c r="N342">
        <v>4.7619047620000003</v>
      </c>
      <c r="O342" s="3">
        <v>7.2134999999999998</v>
      </c>
      <c r="P342">
        <v>7.8</v>
      </c>
    </row>
    <row r="343" spans="1:16" x14ac:dyDescent="0.25">
      <c r="A343" s="1" t="s">
        <v>376</v>
      </c>
      <c r="B343" s="1" t="s">
        <v>41</v>
      </c>
      <c r="C343" s="1" t="s">
        <v>42</v>
      </c>
      <c r="D343" s="1" t="s">
        <v>19</v>
      </c>
      <c r="E343" s="1" t="s">
        <v>20</v>
      </c>
      <c r="F343" s="1" t="s">
        <v>21</v>
      </c>
      <c r="G343" s="3">
        <v>55.97</v>
      </c>
      <c r="H343">
        <v>7</v>
      </c>
      <c r="I343" s="3">
        <v>19.589500000000001</v>
      </c>
      <c r="J343" s="3">
        <v>411.37950000000001</v>
      </c>
      <c r="K343" s="2">
        <v>43529</v>
      </c>
      <c r="L343" s="1" t="s">
        <v>22</v>
      </c>
      <c r="M343">
        <v>391.79</v>
      </c>
      <c r="N343">
        <v>4.7619047620000003</v>
      </c>
      <c r="O343" s="3">
        <v>19.589500000000001</v>
      </c>
      <c r="P343">
        <v>8.9</v>
      </c>
    </row>
    <row r="344" spans="1:16" x14ac:dyDescent="0.25">
      <c r="A344" s="1" t="s">
        <v>377</v>
      </c>
      <c r="B344" s="1" t="s">
        <v>41</v>
      </c>
      <c r="C344" s="1" t="s">
        <v>42</v>
      </c>
      <c r="D344" s="1" t="s">
        <v>19</v>
      </c>
      <c r="E344" s="1" t="s">
        <v>20</v>
      </c>
      <c r="F344" s="1" t="s">
        <v>21</v>
      </c>
      <c r="G344" s="3">
        <v>76.900000000000006</v>
      </c>
      <c r="H344">
        <v>7</v>
      </c>
      <c r="I344" s="3">
        <v>26.914999999999999</v>
      </c>
      <c r="J344" s="3">
        <v>565.21500000000003</v>
      </c>
      <c r="K344" s="2">
        <v>43511</v>
      </c>
      <c r="L344" s="1" t="s">
        <v>28</v>
      </c>
      <c r="M344">
        <v>538.29999999999995</v>
      </c>
      <c r="N344">
        <v>4.7619047620000003</v>
      </c>
      <c r="O344" s="3">
        <v>26.914999999999999</v>
      </c>
      <c r="P344">
        <v>7.7</v>
      </c>
    </row>
    <row r="345" spans="1:16" x14ac:dyDescent="0.25">
      <c r="A345" s="1" t="s">
        <v>378</v>
      </c>
      <c r="B345" s="1" t="s">
        <v>24</v>
      </c>
      <c r="C345" s="1" t="s">
        <v>25</v>
      </c>
      <c r="D345" s="1" t="s">
        <v>26</v>
      </c>
      <c r="E345" s="1" t="s">
        <v>20</v>
      </c>
      <c r="F345" s="1" t="s">
        <v>43</v>
      </c>
      <c r="G345" s="3">
        <v>97.03</v>
      </c>
      <c r="H345">
        <v>5</v>
      </c>
      <c r="I345" s="3">
        <v>24.2575</v>
      </c>
      <c r="J345" s="3">
        <v>509.40750000000003</v>
      </c>
      <c r="K345" s="2">
        <v>43495</v>
      </c>
      <c r="L345" s="1" t="s">
        <v>22</v>
      </c>
      <c r="M345">
        <v>485.15</v>
      </c>
      <c r="N345">
        <v>4.7619047620000003</v>
      </c>
      <c r="O345" s="3">
        <v>24.2575</v>
      </c>
      <c r="P345">
        <v>9.3000000000000007</v>
      </c>
    </row>
    <row r="346" spans="1:16" x14ac:dyDescent="0.25">
      <c r="A346" s="1" t="s">
        <v>379</v>
      </c>
      <c r="B346" s="1" t="s">
        <v>17</v>
      </c>
      <c r="C346" s="1" t="s">
        <v>18</v>
      </c>
      <c r="D346" s="1" t="s">
        <v>26</v>
      </c>
      <c r="E346" s="1" t="s">
        <v>30</v>
      </c>
      <c r="F346" s="1" t="s">
        <v>35</v>
      </c>
      <c r="G346" s="3">
        <v>44.65</v>
      </c>
      <c r="H346">
        <v>3</v>
      </c>
      <c r="I346" s="3">
        <v>6.6974999999999998</v>
      </c>
      <c r="J346" s="3">
        <v>140.64750000000001</v>
      </c>
      <c r="K346" s="2">
        <v>43510</v>
      </c>
      <c r="L346" s="1" t="s">
        <v>28</v>
      </c>
      <c r="M346">
        <v>133.94999999999999</v>
      </c>
      <c r="N346">
        <v>4.7619047620000003</v>
      </c>
      <c r="O346" s="3">
        <v>6.6974999999999998</v>
      </c>
      <c r="P346">
        <v>6.2</v>
      </c>
    </row>
    <row r="347" spans="1:16" x14ac:dyDescent="0.25">
      <c r="A347" s="1" t="s">
        <v>380</v>
      </c>
      <c r="B347" s="1" t="s">
        <v>17</v>
      </c>
      <c r="C347" s="1" t="s">
        <v>18</v>
      </c>
      <c r="D347" s="1" t="s">
        <v>26</v>
      </c>
      <c r="E347" s="1" t="s">
        <v>20</v>
      </c>
      <c r="F347" s="1" t="s">
        <v>45</v>
      </c>
      <c r="G347" s="3">
        <v>77.930000000000007</v>
      </c>
      <c r="H347">
        <v>9</v>
      </c>
      <c r="I347" s="3">
        <v>35.0685</v>
      </c>
      <c r="J347" s="3">
        <v>736.43849999999998</v>
      </c>
      <c r="K347" s="2">
        <v>43523</v>
      </c>
      <c r="L347" s="1" t="s">
        <v>22</v>
      </c>
      <c r="M347">
        <v>701.37</v>
      </c>
      <c r="N347">
        <v>4.7619047620000003</v>
      </c>
      <c r="O347" s="3">
        <v>35.0685</v>
      </c>
      <c r="P347">
        <v>7.6</v>
      </c>
    </row>
    <row r="348" spans="1:16" x14ac:dyDescent="0.25">
      <c r="A348" s="1" t="s">
        <v>381</v>
      </c>
      <c r="B348" s="1" t="s">
        <v>17</v>
      </c>
      <c r="C348" s="1" t="s">
        <v>18</v>
      </c>
      <c r="D348" s="1" t="s">
        <v>19</v>
      </c>
      <c r="E348" s="1" t="s">
        <v>30</v>
      </c>
      <c r="F348" s="1" t="s">
        <v>27</v>
      </c>
      <c r="G348" s="3">
        <v>71.95</v>
      </c>
      <c r="H348">
        <v>1</v>
      </c>
      <c r="I348" s="3">
        <v>3.5975000000000001</v>
      </c>
      <c r="J348" s="3">
        <v>75.547499999999999</v>
      </c>
      <c r="K348" s="2">
        <v>43500</v>
      </c>
      <c r="L348" s="1" t="s">
        <v>28</v>
      </c>
      <c r="M348">
        <v>71.95</v>
      </c>
      <c r="N348">
        <v>4.7619047620000003</v>
      </c>
      <c r="O348" s="3">
        <v>3.5975000000000001</v>
      </c>
      <c r="P348">
        <v>7.3</v>
      </c>
    </row>
    <row r="349" spans="1:16" x14ac:dyDescent="0.25">
      <c r="A349" s="1" t="s">
        <v>382</v>
      </c>
      <c r="B349" s="1" t="s">
        <v>24</v>
      </c>
      <c r="C349" s="1" t="s">
        <v>25</v>
      </c>
      <c r="D349" s="1" t="s">
        <v>19</v>
      </c>
      <c r="E349" s="1" t="s">
        <v>20</v>
      </c>
      <c r="F349" s="1" t="s">
        <v>31</v>
      </c>
      <c r="G349" s="3">
        <v>89.25</v>
      </c>
      <c r="H349">
        <v>8</v>
      </c>
      <c r="I349" s="3">
        <v>35.700000000000003</v>
      </c>
      <c r="J349" s="3">
        <v>749.7</v>
      </c>
      <c r="K349" s="2">
        <v>43485</v>
      </c>
      <c r="L349" s="1" t="s">
        <v>28</v>
      </c>
      <c r="M349">
        <v>714</v>
      </c>
      <c r="N349">
        <v>4.7619047620000003</v>
      </c>
      <c r="O349" s="3">
        <v>35.700000000000003</v>
      </c>
      <c r="P349">
        <v>4.7</v>
      </c>
    </row>
    <row r="350" spans="1:16" x14ac:dyDescent="0.25">
      <c r="A350" s="1" t="s">
        <v>383</v>
      </c>
      <c r="B350" s="1" t="s">
        <v>17</v>
      </c>
      <c r="C350" s="1" t="s">
        <v>18</v>
      </c>
      <c r="D350" s="1" t="s">
        <v>26</v>
      </c>
      <c r="E350" s="1" t="s">
        <v>30</v>
      </c>
      <c r="F350" s="1" t="s">
        <v>27</v>
      </c>
      <c r="G350" s="3">
        <v>26.02</v>
      </c>
      <c r="H350">
        <v>7</v>
      </c>
      <c r="I350" s="3">
        <v>9.1069999999999993</v>
      </c>
      <c r="J350" s="3">
        <v>191.24700000000001</v>
      </c>
      <c r="K350" s="2">
        <v>43552</v>
      </c>
      <c r="L350" s="1" t="s">
        <v>28</v>
      </c>
      <c r="M350">
        <v>182.14</v>
      </c>
      <c r="N350">
        <v>4.7619047620000003</v>
      </c>
      <c r="O350" s="3">
        <v>9.1069999999999993</v>
      </c>
      <c r="P350">
        <v>5.0999999999999996</v>
      </c>
    </row>
    <row r="351" spans="1:16" x14ac:dyDescent="0.25">
      <c r="A351" s="1" t="s">
        <v>384</v>
      </c>
      <c r="B351" s="1" t="s">
        <v>41</v>
      </c>
      <c r="C351" s="1" t="s">
        <v>42</v>
      </c>
      <c r="D351" s="1" t="s">
        <v>26</v>
      </c>
      <c r="E351" s="1" t="s">
        <v>20</v>
      </c>
      <c r="F351" s="1" t="s">
        <v>21</v>
      </c>
      <c r="G351" s="3">
        <v>13.5</v>
      </c>
      <c r="H351">
        <v>10</v>
      </c>
      <c r="I351" s="3">
        <v>6.75</v>
      </c>
      <c r="J351" s="3">
        <v>141.75</v>
      </c>
      <c r="K351" s="2">
        <v>43523</v>
      </c>
      <c r="L351" s="1" t="s">
        <v>32</v>
      </c>
      <c r="M351">
        <v>135</v>
      </c>
      <c r="N351">
        <v>4.7619047620000003</v>
      </c>
      <c r="O351" s="3">
        <v>6.75</v>
      </c>
      <c r="P351">
        <v>4.8</v>
      </c>
    </row>
    <row r="352" spans="1:16" x14ac:dyDescent="0.25">
      <c r="A352" s="1" t="s">
        <v>385</v>
      </c>
      <c r="B352" s="1" t="s">
        <v>24</v>
      </c>
      <c r="C352" s="1" t="s">
        <v>25</v>
      </c>
      <c r="D352" s="1" t="s">
        <v>19</v>
      </c>
      <c r="E352" s="1" t="s">
        <v>20</v>
      </c>
      <c r="F352" s="1" t="s">
        <v>45</v>
      </c>
      <c r="G352" s="3">
        <v>99.3</v>
      </c>
      <c r="H352">
        <v>10</v>
      </c>
      <c r="I352" s="3">
        <v>49.65</v>
      </c>
      <c r="J352" s="3">
        <v>1042.6500000000001</v>
      </c>
      <c r="K352" s="2">
        <v>43511</v>
      </c>
      <c r="L352" s="1" t="s">
        <v>32</v>
      </c>
      <c r="M352">
        <v>993</v>
      </c>
      <c r="N352">
        <v>4.7619047620000003</v>
      </c>
      <c r="O352" s="3">
        <v>49.65</v>
      </c>
      <c r="P352">
        <v>6.6</v>
      </c>
    </row>
    <row r="353" spans="1:16" x14ac:dyDescent="0.25">
      <c r="A353" s="1" t="s">
        <v>386</v>
      </c>
      <c r="B353" s="1" t="s">
        <v>17</v>
      </c>
      <c r="C353" s="1" t="s">
        <v>18</v>
      </c>
      <c r="D353" s="1" t="s">
        <v>26</v>
      </c>
      <c r="E353" s="1" t="s">
        <v>30</v>
      </c>
      <c r="F353" s="1" t="s">
        <v>27</v>
      </c>
      <c r="G353" s="3">
        <v>51.69</v>
      </c>
      <c r="H353">
        <v>7</v>
      </c>
      <c r="I353" s="3">
        <v>18.0915</v>
      </c>
      <c r="J353" s="3">
        <v>379.92149999999998</v>
      </c>
      <c r="K353" s="2">
        <v>43491</v>
      </c>
      <c r="L353" s="1" t="s">
        <v>28</v>
      </c>
      <c r="M353">
        <v>361.83</v>
      </c>
      <c r="N353">
        <v>4.7619047620000003</v>
      </c>
      <c r="O353" s="3">
        <v>18.0915</v>
      </c>
      <c r="P353">
        <v>5.5</v>
      </c>
    </row>
    <row r="354" spans="1:16" x14ac:dyDescent="0.25">
      <c r="A354" s="1" t="s">
        <v>387</v>
      </c>
      <c r="B354" s="1" t="s">
        <v>41</v>
      </c>
      <c r="C354" s="1" t="s">
        <v>42</v>
      </c>
      <c r="D354" s="1" t="s">
        <v>19</v>
      </c>
      <c r="E354" s="1" t="s">
        <v>20</v>
      </c>
      <c r="F354" s="1" t="s">
        <v>45</v>
      </c>
      <c r="G354" s="3">
        <v>54.73</v>
      </c>
      <c r="H354">
        <v>7</v>
      </c>
      <c r="I354" s="3">
        <v>19.1555</v>
      </c>
      <c r="J354" s="3">
        <v>402.26549999999997</v>
      </c>
      <c r="K354" s="2">
        <v>43538</v>
      </c>
      <c r="L354" s="1" t="s">
        <v>32</v>
      </c>
      <c r="M354">
        <v>383.11</v>
      </c>
      <c r="N354">
        <v>4.7619047620000003</v>
      </c>
      <c r="O354" s="3">
        <v>19.1555</v>
      </c>
      <c r="P354">
        <v>8.5</v>
      </c>
    </row>
    <row r="355" spans="1:16" x14ac:dyDescent="0.25">
      <c r="A355" s="1" t="s">
        <v>388</v>
      </c>
      <c r="B355" s="1" t="s">
        <v>41</v>
      </c>
      <c r="C355" s="1" t="s">
        <v>42</v>
      </c>
      <c r="D355" s="1" t="s">
        <v>19</v>
      </c>
      <c r="E355" s="1" t="s">
        <v>30</v>
      </c>
      <c r="F355" s="1" t="s">
        <v>31</v>
      </c>
      <c r="G355" s="3">
        <v>27</v>
      </c>
      <c r="H355">
        <v>9</v>
      </c>
      <c r="I355" s="3">
        <v>12.15</v>
      </c>
      <c r="J355" s="3">
        <v>255.15</v>
      </c>
      <c r="K355" s="2">
        <v>43526</v>
      </c>
      <c r="L355" s="1" t="s">
        <v>28</v>
      </c>
      <c r="M355">
        <v>243</v>
      </c>
      <c r="N355">
        <v>4.7619047620000003</v>
      </c>
      <c r="O355" s="3">
        <v>12.15</v>
      </c>
      <c r="P355">
        <v>4.8</v>
      </c>
    </row>
    <row r="356" spans="1:16" x14ac:dyDescent="0.25">
      <c r="A356" s="1" t="s">
        <v>389</v>
      </c>
      <c r="B356" s="1" t="s">
        <v>24</v>
      </c>
      <c r="C356" s="1" t="s">
        <v>25</v>
      </c>
      <c r="D356" s="1" t="s">
        <v>26</v>
      </c>
      <c r="E356" s="1" t="s">
        <v>20</v>
      </c>
      <c r="F356" s="1" t="s">
        <v>27</v>
      </c>
      <c r="G356" s="3">
        <v>30.24</v>
      </c>
      <c r="H356">
        <v>1</v>
      </c>
      <c r="I356" s="3">
        <v>1.512</v>
      </c>
      <c r="J356" s="3">
        <v>31.751999999999999</v>
      </c>
      <c r="K356" s="2">
        <v>43528</v>
      </c>
      <c r="L356" s="1" t="s">
        <v>28</v>
      </c>
      <c r="M356">
        <v>30.24</v>
      </c>
      <c r="N356">
        <v>4.7619047620000003</v>
      </c>
      <c r="O356" s="3">
        <v>1.512</v>
      </c>
      <c r="P356">
        <v>8.4</v>
      </c>
    </row>
    <row r="357" spans="1:16" x14ac:dyDescent="0.25">
      <c r="A357" s="1" t="s">
        <v>390</v>
      </c>
      <c r="B357" s="1" t="s">
        <v>41</v>
      </c>
      <c r="C357" s="1" t="s">
        <v>42</v>
      </c>
      <c r="D357" s="1" t="s">
        <v>19</v>
      </c>
      <c r="E357" s="1" t="s">
        <v>20</v>
      </c>
      <c r="F357" s="1" t="s">
        <v>43</v>
      </c>
      <c r="G357" s="3">
        <v>89.14</v>
      </c>
      <c r="H357">
        <v>4</v>
      </c>
      <c r="I357" s="3">
        <v>17.827999999999999</v>
      </c>
      <c r="J357" s="3">
        <v>374.38799999999998</v>
      </c>
      <c r="K357" s="2">
        <v>43472</v>
      </c>
      <c r="L357" s="1" t="s">
        <v>32</v>
      </c>
      <c r="M357">
        <v>356.56</v>
      </c>
      <c r="N357">
        <v>4.7619047620000003</v>
      </c>
      <c r="O357" s="3">
        <v>17.827999999999999</v>
      </c>
      <c r="P357">
        <v>7.8</v>
      </c>
    </row>
    <row r="358" spans="1:16" x14ac:dyDescent="0.25">
      <c r="A358" s="1" t="s">
        <v>391</v>
      </c>
      <c r="B358" s="1" t="s">
        <v>24</v>
      </c>
      <c r="C358" s="1" t="s">
        <v>25</v>
      </c>
      <c r="D358" s="1" t="s">
        <v>26</v>
      </c>
      <c r="E358" s="1" t="s">
        <v>20</v>
      </c>
      <c r="F358" s="1" t="s">
        <v>45</v>
      </c>
      <c r="G358" s="3">
        <v>37.549999999999997</v>
      </c>
      <c r="H358">
        <v>10</v>
      </c>
      <c r="I358" s="3">
        <v>18.774999999999999</v>
      </c>
      <c r="J358" s="3">
        <v>394.27499999999998</v>
      </c>
      <c r="K358" s="2">
        <v>43532</v>
      </c>
      <c r="L358" s="1" t="s">
        <v>32</v>
      </c>
      <c r="M358">
        <v>375.5</v>
      </c>
      <c r="N358">
        <v>4.7619047620000003</v>
      </c>
      <c r="O358" s="3">
        <v>18.774999999999999</v>
      </c>
      <c r="P358">
        <v>9.3000000000000007</v>
      </c>
    </row>
    <row r="359" spans="1:16" x14ac:dyDescent="0.25">
      <c r="A359" s="1" t="s">
        <v>392</v>
      </c>
      <c r="B359" s="1" t="s">
        <v>24</v>
      </c>
      <c r="C359" s="1" t="s">
        <v>25</v>
      </c>
      <c r="D359" s="1" t="s">
        <v>26</v>
      </c>
      <c r="E359" s="1" t="s">
        <v>20</v>
      </c>
      <c r="F359" s="1" t="s">
        <v>35</v>
      </c>
      <c r="G359" s="3">
        <v>95.44</v>
      </c>
      <c r="H359">
        <v>10</v>
      </c>
      <c r="I359" s="3">
        <v>47.72</v>
      </c>
      <c r="J359" s="3">
        <v>1002.12</v>
      </c>
      <c r="K359" s="2">
        <v>43474</v>
      </c>
      <c r="L359" s="1" t="s">
        <v>28</v>
      </c>
      <c r="M359">
        <v>954.4</v>
      </c>
      <c r="N359">
        <v>4.7619047620000003</v>
      </c>
      <c r="O359" s="3">
        <v>47.72</v>
      </c>
      <c r="P359">
        <v>5.2</v>
      </c>
    </row>
    <row r="360" spans="1:16" x14ac:dyDescent="0.25">
      <c r="A360" s="1" t="s">
        <v>393</v>
      </c>
      <c r="B360" s="1" t="s">
        <v>41</v>
      </c>
      <c r="C360" s="1" t="s">
        <v>42</v>
      </c>
      <c r="D360" s="1" t="s">
        <v>26</v>
      </c>
      <c r="E360" s="1" t="s">
        <v>30</v>
      </c>
      <c r="F360" s="1" t="s">
        <v>27</v>
      </c>
      <c r="G360" s="3">
        <v>27.5</v>
      </c>
      <c r="H360">
        <v>3</v>
      </c>
      <c r="I360" s="3">
        <v>4.125</v>
      </c>
      <c r="J360" s="3">
        <v>86.625</v>
      </c>
      <c r="K360" s="2">
        <v>43525</v>
      </c>
      <c r="L360" s="1" t="s">
        <v>22</v>
      </c>
      <c r="M360">
        <v>82.5</v>
      </c>
      <c r="N360">
        <v>4.7619047620000003</v>
      </c>
      <c r="O360" s="3">
        <v>4.125</v>
      </c>
      <c r="P360">
        <v>6.5</v>
      </c>
    </row>
    <row r="361" spans="1:16" x14ac:dyDescent="0.25">
      <c r="A361" s="1" t="s">
        <v>394</v>
      </c>
      <c r="B361" s="1" t="s">
        <v>41</v>
      </c>
      <c r="C361" s="1" t="s">
        <v>42</v>
      </c>
      <c r="D361" s="1" t="s">
        <v>26</v>
      </c>
      <c r="E361" s="1" t="s">
        <v>30</v>
      </c>
      <c r="F361" s="1" t="s">
        <v>35</v>
      </c>
      <c r="G361" s="3">
        <v>74.97</v>
      </c>
      <c r="H361">
        <v>1</v>
      </c>
      <c r="I361" s="3">
        <v>3.7484999999999999</v>
      </c>
      <c r="J361" s="3">
        <v>78.718500000000006</v>
      </c>
      <c r="K361" s="2">
        <v>43540</v>
      </c>
      <c r="L361" s="1" t="s">
        <v>28</v>
      </c>
      <c r="M361">
        <v>74.97</v>
      </c>
      <c r="N361">
        <v>4.7619047620000003</v>
      </c>
      <c r="O361" s="3">
        <v>3.7484999999999999</v>
      </c>
      <c r="P361">
        <v>5.6</v>
      </c>
    </row>
    <row r="362" spans="1:16" x14ac:dyDescent="0.25">
      <c r="A362" s="1" t="s">
        <v>395</v>
      </c>
      <c r="B362" s="1" t="s">
        <v>17</v>
      </c>
      <c r="C362" s="1" t="s">
        <v>18</v>
      </c>
      <c r="D362" s="1" t="s">
        <v>19</v>
      </c>
      <c r="E362" s="1" t="s">
        <v>30</v>
      </c>
      <c r="F362" s="1" t="s">
        <v>43</v>
      </c>
      <c r="G362" s="3">
        <v>80.959999999999994</v>
      </c>
      <c r="H362">
        <v>8</v>
      </c>
      <c r="I362" s="3">
        <v>32.384</v>
      </c>
      <c r="J362" s="3">
        <v>680.06399999999996</v>
      </c>
      <c r="K362" s="2">
        <v>43513</v>
      </c>
      <c r="L362" s="1" t="s">
        <v>32</v>
      </c>
      <c r="M362">
        <v>647.67999999999995</v>
      </c>
      <c r="N362">
        <v>4.7619047620000003</v>
      </c>
      <c r="O362" s="3">
        <v>32.384</v>
      </c>
      <c r="P362">
        <v>7.4</v>
      </c>
    </row>
    <row r="363" spans="1:16" x14ac:dyDescent="0.25">
      <c r="A363" s="1" t="s">
        <v>396</v>
      </c>
      <c r="B363" s="1" t="s">
        <v>24</v>
      </c>
      <c r="C363" s="1" t="s">
        <v>25</v>
      </c>
      <c r="D363" s="1" t="s">
        <v>26</v>
      </c>
      <c r="E363" s="1" t="s">
        <v>20</v>
      </c>
      <c r="F363" s="1" t="s">
        <v>43</v>
      </c>
      <c r="G363" s="3">
        <v>94.47</v>
      </c>
      <c r="H363">
        <v>8</v>
      </c>
      <c r="I363" s="3">
        <v>37.787999999999997</v>
      </c>
      <c r="J363" s="3">
        <v>793.548</v>
      </c>
      <c r="K363" s="2">
        <v>43523</v>
      </c>
      <c r="L363" s="1" t="s">
        <v>28</v>
      </c>
      <c r="M363">
        <v>755.76</v>
      </c>
      <c r="N363">
        <v>4.7619047620000003</v>
      </c>
      <c r="O363" s="3">
        <v>37.787999999999997</v>
      </c>
      <c r="P363">
        <v>9.1</v>
      </c>
    </row>
    <row r="364" spans="1:16" x14ac:dyDescent="0.25">
      <c r="A364" s="1" t="s">
        <v>397</v>
      </c>
      <c r="B364" s="1" t="s">
        <v>24</v>
      </c>
      <c r="C364" s="1" t="s">
        <v>25</v>
      </c>
      <c r="D364" s="1" t="s">
        <v>26</v>
      </c>
      <c r="E364" s="1" t="s">
        <v>30</v>
      </c>
      <c r="F364" s="1" t="s">
        <v>43</v>
      </c>
      <c r="G364" s="3">
        <v>99.79</v>
      </c>
      <c r="H364">
        <v>2</v>
      </c>
      <c r="I364" s="3">
        <v>9.9789999999999992</v>
      </c>
      <c r="J364" s="3">
        <v>209.559</v>
      </c>
      <c r="K364" s="2">
        <v>43531</v>
      </c>
      <c r="L364" s="1" t="s">
        <v>22</v>
      </c>
      <c r="M364">
        <v>199.58</v>
      </c>
      <c r="N364">
        <v>4.7619047620000003</v>
      </c>
      <c r="O364" s="3">
        <v>9.9789999999999992</v>
      </c>
      <c r="P364">
        <v>8</v>
      </c>
    </row>
    <row r="365" spans="1:16" x14ac:dyDescent="0.25">
      <c r="A365" s="1" t="s">
        <v>398</v>
      </c>
      <c r="B365" s="1" t="s">
        <v>17</v>
      </c>
      <c r="C365" s="1" t="s">
        <v>18</v>
      </c>
      <c r="D365" s="1" t="s">
        <v>26</v>
      </c>
      <c r="E365" s="1" t="s">
        <v>30</v>
      </c>
      <c r="F365" s="1" t="s">
        <v>31</v>
      </c>
      <c r="G365" s="3">
        <v>73.22</v>
      </c>
      <c r="H365">
        <v>6</v>
      </c>
      <c r="I365" s="3">
        <v>21.966000000000001</v>
      </c>
      <c r="J365" s="3">
        <v>461.286</v>
      </c>
      <c r="K365" s="2">
        <v>43486</v>
      </c>
      <c r="L365" s="1" t="s">
        <v>28</v>
      </c>
      <c r="M365">
        <v>439.32</v>
      </c>
      <c r="N365">
        <v>4.7619047620000003</v>
      </c>
      <c r="O365" s="3">
        <v>21.966000000000001</v>
      </c>
      <c r="P365">
        <v>7.2</v>
      </c>
    </row>
    <row r="366" spans="1:16" x14ac:dyDescent="0.25">
      <c r="A366" s="1" t="s">
        <v>399</v>
      </c>
      <c r="B366" s="1" t="s">
        <v>24</v>
      </c>
      <c r="C366" s="1" t="s">
        <v>25</v>
      </c>
      <c r="D366" s="1" t="s">
        <v>26</v>
      </c>
      <c r="E366" s="1" t="s">
        <v>20</v>
      </c>
      <c r="F366" s="1" t="s">
        <v>43</v>
      </c>
      <c r="G366" s="3">
        <v>41.24</v>
      </c>
      <c r="H366">
        <v>4</v>
      </c>
      <c r="I366" s="3">
        <v>8.2479999999999993</v>
      </c>
      <c r="J366" s="3">
        <v>173.208</v>
      </c>
      <c r="K366" s="2">
        <v>43515</v>
      </c>
      <c r="L366" s="1" t="s">
        <v>28</v>
      </c>
      <c r="M366">
        <v>164.96</v>
      </c>
      <c r="N366">
        <v>4.7619047620000003</v>
      </c>
      <c r="O366" s="3">
        <v>8.2479999999999993</v>
      </c>
      <c r="P366">
        <v>7.1</v>
      </c>
    </row>
    <row r="367" spans="1:16" x14ac:dyDescent="0.25">
      <c r="A367" s="1" t="s">
        <v>400</v>
      </c>
      <c r="B367" s="1" t="s">
        <v>24</v>
      </c>
      <c r="C367" s="1" t="s">
        <v>25</v>
      </c>
      <c r="D367" s="1" t="s">
        <v>26</v>
      </c>
      <c r="E367" s="1" t="s">
        <v>20</v>
      </c>
      <c r="F367" s="1" t="s">
        <v>45</v>
      </c>
      <c r="G367" s="3">
        <v>81.680000000000007</v>
      </c>
      <c r="H367">
        <v>4</v>
      </c>
      <c r="I367" s="3">
        <v>16.335999999999999</v>
      </c>
      <c r="J367" s="3">
        <v>343.05599999999998</v>
      </c>
      <c r="K367" s="2">
        <v>43471</v>
      </c>
      <c r="L367" s="1" t="s">
        <v>28</v>
      </c>
      <c r="M367">
        <v>326.72000000000003</v>
      </c>
      <c r="N367">
        <v>4.7619047620000003</v>
      </c>
      <c r="O367" s="3">
        <v>16.335999999999999</v>
      </c>
      <c r="P367">
        <v>9.1</v>
      </c>
    </row>
    <row r="368" spans="1:16" x14ac:dyDescent="0.25">
      <c r="A368" s="1" t="s">
        <v>401</v>
      </c>
      <c r="B368" s="1" t="s">
        <v>24</v>
      </c>
      <c r="C368" s="1" t="s">
        <v>25</v>
      </c>
      <c r="D368" s="1" t="s">
        <v>26</v>
      </c>
      <c r="E368" s="1" t="s">
        <v>20</v>
      </c>
      <c r="F368" s="1" t="s">
        <v>27</v>
      </c>
      <c r="G368" s="3">
        <v>51.32</v>
      </c>
      <c r="H368">
        <v>9</v>
      </c>
      <c r="I368" s="3">
        <v>23.094000000000001</v>
      </c>
      <c r="J368" s="3">
        <v>484.97399999999999</v>
      </c>
      <c r="K368" s="2">
        <v>43538</v>
      </c>
      <c r="L368" s="1" t="s">
        <v>28</v>
      </c>
      <c r="M368">
        <v>461.88</v>
      </c>
      <c r="N368">
        <v>4.7619047620000003</v>
      </c>
      <c r="O368" s="3">
        <v>23.094000000000001</v>
      </c>
      <c r="P368">
        <v>5.6</v>
      </c>
    </row>
    <row r="369" spans="1:16" x14ac:dyDescent="0.25">
      <c r="A369" s="1" t="s">
        <v>402</v>
      </c>
      <c r="B369" s="1" t="s">
        <v>17</v>
      </c>
      <c r="C369" s="1" t="s">
        <v>18</v>
      </c>
      <c r="D369" s="1" t="s">
        <v>19</v>
      </c>
      <c r="E369" s="1" t="s">
        <v>30</v>
      </c>
      <c r="F369" s="1" t="s">
        <v>31</v>
      </c>
      <c r="G369" s="3">
        <v>65.94</v>
      </c>
      <c r="H369">
        <v>4</v>
      </c>
      <c r="I369" s="3">
        <v>13.188000000000001</v>
      </c>
      <c r="J369" s="3">
        <v>276.94799999999998</v>
      </c>
      <c r="K369" s="2">
        <v>43548</v>
      </c>
      <c r="L369" s="1" t="s">
        <v>28</v>
      </c>
      <c r="M369">
        <v>263.76</v>
      </c>
      <c r="N369">
        <v>4.7619047620000003</v>
      </c>
      <c r="O369" s="3">
        <v>13.188000000000001</v>
      </c>
      <c r="P369">
        <v>6</v>
      </c>
    </row>
    <row r="370" spans="1:16" x14ac:dyDescent="0.25">
      <c r="A370" s="1" t="s">
        <v>403</v>
      </c>
      <c r="B370" s="1" t="s">
        <v>24</v>
      </c>
      <c r="C370" s="1" t="s">
        <v>25</v>
      </c>
      <c r="D370" s="1" t="s">
        <v>26</v>
      </c>
      <c r="E370" s="1" t="s">
        <v>20</v>
      </c>
      <c r="F370" s="1" t="s">
        <v>35</v>
      </c>
      <c r="G370" s="3">
        <v>14.36</v>
      </c>
      <c r="H370">
        <v>10</v>
      </c>
      <c r="I370" s="3">
        <v>7.18</v>
      </c>
      <c r="J370" s="3">
        <v>150.78</v>
      </c>
      <c r="K370" s="2">
        <v>43492</v>
      </c>
      <c r="L370" s="1" t="s">
        <v>28</v>
      </c>
      <c r="M370">
        <v>143.6</v>
      </c>
      <c r="N370">
        <v>4.7619047620000003</v>
      </c>
      <c r="O370" s="3">
        <v>7.18</v>
      </c>
      <c r="P370">
        <v>5.4</v>
      </c>
    </row>
    <row r="371" spans="1:16" x14ac:dyDescent="0.25">
      <c r="A371" s="1" t="s">
        <v>404</v>
      </c>
      <c r="B371" s="1" t="s">
        <v>17</v>
      </c>
      <c r="C371" s="1" t="s">
        <v>18</v>
      </c>
      <c r="D371" s="1" t="s">
        <v>19</v>
      </c>
      <c r="E371" s="1" t="s">
        <v>30</v>
      </c>
      <c r="F371" s="1" t="s">
        <v>27</v>
      </c>
      <c r="G371" s="3">
        <v>21.5</v>
      </c>
      <c r="H371">
        <v>9</v>
      </c>
      <c r="I371" s="3">
        <v>9.6750000000000007</v>
      </c>
      <c r="J371" s="3">
        <v>203.17500000000001</v>
      </c>
      <c r="K371" s="2">
        <v>43530</v>
      </c>
      <c r="L371" s="1" t="s">
        <v>32</v>
      </c>
      <c r="M371">
        <v>193.5</v>
      </c>
      <c r="N371">
        <v>4.7619047620000003</v>
      </c>
      <c r="O371" s="3">
        <v>9.6750000000000007</v>
      </c>
      <c r="P371">
        <v>7.8</v>
      </c>
    </row>
    <row r="372" spans="1:16" x14ac:dyDescent="0.25">
      <c r="A372" s="1" t="s">
        <v>405</v>
      </c>
      <c r="B372" s="1" t="s">
        <v>41</v>
      </c>
      <c r="C372" s="1" t="s">
        <v>42</v>
      </c>
      <c r="D372" s="1" t="s">
        <v>19</v>
      </c>
      <c r="E372" s="1" t="s">
        <v>20</v>
      </c>
      <c r="F372" s="1" t="s">
        <v>27</v>
      </c>
      <c r="G372" s="3">
        <v>26.26</v>
      </c>
      <c r="H372">
        <v>7</v>
      </c>
      <c r="I372" s="3">
        <v>9.1910000000000007</v>
      </c>
      <c r="J372" s="3">
        <v>193.011</v>
      </c>
      <c r="K372" s="2">
        <v>43498</v>
      </c>
      <c r="L372" s="1" t="s">
        <v>28</v>
      </c>
      <c r="M372">
        <v>183.82</v>
      </c>
      <c r="N372">
        <v>4.7619047620000003</v>
      </c>
      <c r="O372" s="3">
        <v>9.1910000000000007</v>
      </c>
      <c r="P372">
        <v>9.9</v>
      </c>
    </row>
    <row r="373" spans="1:16" x14ac:dyDescent="0.25">
      <c r="A373" s="1" t="s">
        <v>406</v>
      </c>
      <c r="B373" s="1" t="s">
        <v>41</v>
      </c>
      <c r="C373" s="1" t="s">
        <v>42</v>
      </c>
      <c r="D373" s="1" t="s">
        <v>26</v>
      </c>
      <c r="E373" s="1" t="s">
        <v>20</v>
      </c>
      <c r="F373" s="1" t="s">
        <v>45</v>
      </c>
      <c r="G373" s="3">
        <v>60.96</v>
      </c>
      <c r="H373">
        <v>2</v>
      </c>
      <c r="I373" s="3">
        <v>6.0960000000000001</v>
      </c>
      <c r="J373" s="3">
        <v>128.01599999999999</v>
      </c>
      <c r="K373" s="2">
        <v>43490</v>
      </c>
      <c r="L373" s="1" t="s">
        <v>32</v>
      </c>
      <c r="M373">
        <v>121.92</v>
      </c>
      <c r="N373">
        <v>4.7619047620000003</v>
      </c>
      <c r="O373" s="3">
        <v>6.0960000000000001</v>
      </c>
      <c r="P373">
        <v>4.9000000000000004</v>
      </c>
    </row>
    <row r="374" spans="1:16" x14ac:dyDescent="0.25">
      <c r="A374" s="1" t="s">
        <v>407</v>
      </c>
      <c r="B374" s="1" t="s">
        <v>24</v>
      </c>
      <c r="C374" s="1" t="s">
        <v>25</v>
      </c>
      <c r="D374" s="1" t="s">
        <v>26</v>
      </c>
      <c r="E374" s="1" t="s">
        <v>20</v>
      </c>
      <c r="F374" s="1" t="s">
        <v>31</v>
      </c>
      <c r="G374" s="3">
        <v>70.11</v>
      </c>
      <c r="H374">
        <v>6</v>
      </c>
      <c r="I374" s="3">
        <v>21.033000000000001</v>
      </c>
      <c r="J374" s="3">
        <v>441.69299999999998</v>
      </c>
      <c r="K374" s="2">
        <v>43538</v>
      </c>
      <c r="L374" s="1" t="s">
        <v>22</v>
      </c>
      <c r="M374">
        <v>420.66</v>
      </c>
      <c r="N374">
        <v>4.7619047620000003</v>
      </c>
      <c r="O374" s="3">
        <v>21.033000000000001</v>
      </c>
      <c r="P374">
        <v>5.2</v>
      </c>
    </row>
    <row r="375" spans="1:16" x14ac:dyDescent="0.25">
      <c r="A375" s="1" t="s">
        <v>408</v>
      </c>
      <c r="B375" s="1" t="s">
        <v>24</v>
      </c>
      <c r="C375" s="1" t="s">
        <v>25</v>
      </c>
      <c r="D375" s="1" t="s">
        <v>26</v>
      </c>
      <c r="E375" s="1" t="s">
        <v>30</v>
      </c>
      <c r="F375" s="1" t="s">
        <v>45</v>
      </c>
      <c r="G375" s="3">
        <v>42.08</v>
      </c>
      <c r="H375">
        <v>6</v>
      </c>
      <c r="I375" s="3">
        <v>12.624000000000001</v>
      </c>
      <c r="J375" s="3">
        <v>265.10399999999998</v>
      </c>
      <c r="K375" s="2">
        <v>43494</v>
      </c>
      <c r="L375" s="1" t="s">
        <v>28</v>
      </c>
      <c r="M375">
        <v>252.48</v>
      </c>
      <c r="N375">
        <v>4.7619047620000003</v>
      </c>
      <c r="O375" s="3">
        <v>12.624000000000001</v>
      </c>
      <c r="P375">
        <v>8.9</v>
      </c>
    </row>
    <row r="376" spans="1:16" x14ac:dyDescent="0.25">
      <c r="A376" s="1" t="s">
        <v>409</v>
      </c>
      <c r="B376" s="1" t="s">
        <v>17</v>
      </c>
      <c r="C376" s="1" t="s">
        <v>18</v>
      </c>
      <c r="D376" s="1" t="s">
        <v>26</v>
      </c>
      <c r="E376" s="1" t="s">
        <v>20</v>
      </c>
      <c r="F376" s="1" t="s">
        <v>31</v>
      </c>
      <c r="G376" s="3">
        <v>67.09</v>
      </c>
      <c r="H376">
        <v>5</v>
      </c>
      <c r="I376" s="3">
        <v>16.772500000000001</v>
      </c>
      <c r="J376" s="3">
        <v>352.22250000000003</v>
      </c>
      <c r="K376" s="2">
        <v>43468</v>
      </c>
      <c r="L376" s="1" t="s">
        <v>32</v>
      </c>
      <c r="M376">
        <v>335.45</v>
      </c>
      <c r="N376">
        <v>4.7619047620000003</v>
      </c>
      <c r="O376" s="3">
        <v>16.772500000000001</v>
      </c>
      <c r="P376">
        <v>9.1</v>
      </c>
    </row>
    <row r="377" spans="1:16" x14ac:dyDescent="0.25">
      <c r="A377" s="1" t="s">
        <v>410</v>
      </c>
      <c r="B377" s="1" t="s">
        <v>17</v>
      </c>
      <c r="C377" s="1" t="s">
        <v>18</v>
      </c>
      <c r="D377" s="1" t="s">
        <v>19</v>
      </c>
      <c r="E377" s="1" t="s">
        <v>20</v>
      </c>
      <c r="F377" s="1" t="s">
        <v>45</v>
      </c>
      <c r="G377" s="3">
        <v>96.7</v>
      </c>
      <c r="H377">
        <v>5</v>
      </c>
      <c r="I377" s="3">
        <v>24.175000000000001</v>
      </c>
      <c r="J377" s="3">
        <v>507.67500000000001</v>
      </c>
      <c r="K377" s="2">
        <v>43479</v>
      </c>
      <c r="L377" s="1" t="s">
        <v>22</v>
      </c>
      <c r="M377">
        <v>483.5</v>
      </c>
      <c r="N377">
        <v>4.7619047620000003</v>
      </c>
      <c r="O377" s="3">
        <v>24.175000000000001</v>
      </c>
      <c r="P377">
        <v>7</v>
      </c>
    </row>
    <row r="378" spans="1:16" x14ac:dyDescent="0.25">
      <c r="A378" s="1" t="s">
        <v>411</v>
      </c>
      <c r="B378" s="1" t="s">
        <v>41</v>
      </c>
      <c r="C378" s="1" t="s">
        <v>42</v>
      </c>
      <c r="D378" s="1" t="s">
        <v>19</v>
      </c>
      <c r="E378" s="1" t="s">
        <v>20</v>
      </c>
      <c r="F378" s="1" t="s">
        <v>31</v>
      </c>
      <c r="G378" s="3">
        <v>35.380000000000003</v>
      </c>
      <c r="H378">
        <v>9</v>
      </c>
      <c r="I378" s="3">
        <v>15.920999999999999</v>
      </c>
      <c r="J378" s="3">
        <v>334.34100000000001</v>
      </c>
      <c r="K378" s="2">
        <v>43470</v>
      </c>
      <c r="L378" s="1" t="s">
        <v>32</v>
      </c>
      <c r="M378">
        <v>318.42</v>
      </c>
      <c r="N378">
        <v>4.7619047620000003</v>
      </c>
      <c r="O378" s="3">
        <v>15.920999999999999</v>
      </c>
      <c r="P378">
        <v>9.6</v>
      </c>
    </row>
    <row r="379" spans="1:16" x14ac:dyDescent="0.25">
      <c r="A379" s="1" t="s">
        <v>412</v>
      </c>
      <c r="B379" s="1" t="s">
        <v>24</v>
      </c>
      <c r="C379" s="1" t="s">
        <v>25</v>
      </c>
      <c r="D379" s="1" t="s">
        <v>26</v>
      </c>
      <c r="E379" s="1" t="s">
        <v>30</v>
      </c>
      <c r="F379" s="1" t="s">
        <v>35</v>
      </c>
      <c r="G379" s="3">
        <v>95.49</v>
      </c>
      <c r="H379">
        <v>7</v>
      </c>
      <c r="I379" s="3">
        <v>33.421500000000002</v>
      </c>
      <c r="J379" s="3">
        <v>701.85149999999999</v>
      </c>
      <c r="K379" s="2">
        <v>43518</v>
      </c>
      <c r="L379" s="1" t="s">
        <v>22</v>
      </c>
      <c r="M379">
        <v>668.43</v>
      </c>
      <c r="N379">
        <v>4.7619047620000003</v>
      </c>
      <c r="O379" s="3">
        <v>33.421500000000002</v>
      </c>
      <c r="P379">
        <v>8.6999999999999993</v>
      </c>
    </row>
    <row r="380" spans="1:16" x14ac:dyDescent="0.25">
      <c r="A380" s="1" t="s">
        <v>413</v>
      </c>
      <c r="B380" s="1" t="s">
        <v>24</v>
      </c>
      <c r="C380" s="1" t="s">
        <v>25</v>
      </c>
      <c r="D380" s="1" t="s">
        <v>19</v>
      </c>
      <c r="E380" s="1" t="s">
        <v>30</v>
      </c>
      <c r="F380" s="1" t="s">
        <v>45</v>
      </c>
      <c r="G380" s="3">
        <v>96.98</v>
      </c>
      <c r="H380">
        <v>4</v>
      </c>
      <c r="I380" s="3">
        <v>19.396000000000001</v>
      </c>
      <c r="J380" s="3">
        <v>407.31599999999997</v>
      </c>
      <c r="K380" s="2">
        <v>43502</v>
      </c>
      <c r="L380" s="1" t="s">
        <v>22</v>
      </c>
      <c r="M380">
        <v>387.92</v>
      </c>
      <c r="N380">
        <v>4.7619047620000003</v>
      </c>
      <c r="O380" s="3">
        <v>19.396000000000001</v>
      </c>
      <c r="P380">
        <v>9.4</v>
      </c>
    </row>
    <row r="381" spans="1:16" x14ac:dyDescent="0.25">
      <c r="A381" s="1" t="s">
        <v>414</v>
      </c>
      <c r="B381" s="1" t="s">
        <v>41</v>
      </c>
      <c r="C381" s="1" t="s">
        <v>42</v>
      </c>
      <c r="D381" s="1" t="s">
        <v>26</v>
      </c>
      <c r="E381" s="1" t="s">
        <v>20</v>
      </c>
      <c r="F381" s="1" t="s">
        <v>27</v>
      </c>
      <c r="G381" s="3">
        <v>23.65</v>
      </c>
      <c r="H381">
        <v>4</v>
      </c>
      <c r="I381" s="3">
        <v>4.7300000000000004</v>
      </c>
      <c r="J381" s="3">
        <v>99.33</v>
      </c>
      <c r="K381" s="2">
        <v>43495</v>
      </c>
      <c r="L381" s="1" t="s">
        <v>32</v>
      </c>
      <c r="M381">
        <v>94.6</v>
      </c>
      <c r="N381">
        <v>4.7619047620000003</v>
      </c>
      <c r="O381" s="3">
        <v>4.7300000000000004</v>
      </c>
      <c r="P381">
        <v>4</v>
      </c>
    </row>
    <row r="382" spans="1:16" x14ac:dyDescent="0.25">
      <c r="A382" s="1" t="s">
        <v>415</v>
      </c>
      <c r="B382" s="1" t="s">
        <v>17</v>
      </c>
      <c r="C382" s="1" t="s">
        <v>18</v>
      </c>
      <c r="D382" s="1" t="s">
        <v>19</v>
      </c>
      <c r="E382" s="1" t="s">
        <v>30</v>
      </c>
      <c r="F382" s="1" t="s">
        <v>35</v>
      </c>
      <c r="G382" s="3">
        <v>82.33</v>
      </c>
      <c r="H382">
        <v>4</v>
      </c>
      <c r="I382" s="3">
        <v>16.466000000000001</v>
      </c>
      <c r="J382" s="3">
        <v>345.786</v>
      </c>
      <c r="K382" s="2">
        <v>43476</v>
      </c>
      <c r="L382" s="1" t="s">
        <v>32</v>
      </c>
      <c r="M382">
        <v>329.32</v>
      </c>
      <c r="N382">
        <v>4.7619047620000003</v>
      </c>
      <c r="O382" s="3">
        <v>16.466000000000001</v>
      </c>
      <c r="P382">
        <v>7.5</v>
      </c>
    </row>
    <row r="383" spans="1:16" x14ac:dyDescent="0.25">
      <c r="A383" s="1" t="s">
        <v>416</v>
      </c>
      <c r="B383" s="1" t="s">
        <v>24</v>
      </c>
      <c r="C383" s="1" t="s">
        <v>25</v>
      </c>
      <c r="D383" s="1" t="s">
        <v>26</v>
      </c>
      <c r="E383" s="1" t="s">
        <v>20</v>
      </c>
      <c r="F383" s="1" t="s">
        <v>27</v>
      </c>
      <c r="G383" s="3">
        <v>26.61</v>
      </c>
      <c r="H383">
        <v>2</v>
      </c>
      <c r="I383" s="3">
        <v>2.661</v>
      </c>
      <c r="J383" s="3">
        <v>55.881</v>
      </c>
      <c r="K383" s="2">
        <v>43543</v>
      </c>
      <c r="L383" s="1" t="s">
        <v>28</v>
      </c>
      <c r="M383">
        <v>53.22</v>
      </c>
      <c r="N383">
        <v>4.7619047620000003</v>
      </c>
      <c r="O383" s="3">
        <v>2.661</v>
      </c>
      <c r="P383">
        <v>4.2</v>
      </c>
    </row>
    <row r="384" spans="1:16" x14ac:dyDescent="0.25">
      <c r="A384" s="1" t="s">
        <v>417</v>
      </c>
      <c r="B384" s="1" t="s">
        <v>41</v>
      </c>
      <c r="C384" s="1" t="s">
        <v>42</v>
      </c>
      <c r="D384" s="1" t="s">
        <v>26</v>
      </c>
      <c r="E384" s="1" t="s">
        <v>20</v>
      </c>
      <c r="F384" s="1" t="s">
        <v>43</v>
      </c>
      <c r="G384" s="3">
        <v>99.69</v>
      </c>
      <c r="H384">
        <v>5</v>
      </c>
      <c r="I384" s="3">
        <v>24.922499999999999</v>
      </c>
      <c r="J384" s="3">
        <v>523.37249999999995</v>
      </c>
      <c r="K384" s="2">
        <v>43479</v>
      </c>
      <c r="L384" s="1" t="s">
        <v>28</v>
      </c>
      <c r="M384">
        <v>498.45</v>
      </c>
      <c r="N384">
        <v>4.7619047620000003</v>
      </c>
      <c r="O384" s="3">
        <v>24.922499999999999</v>
      </c>
      <c r="P384">
        <v>9.9</v>
      </c>
    </row>
    <row r="385" spans="1:16" x14ac:dyDescent="0.25">
      <c r="A385" s="1" t="s">
        <v>418</v>
      </c>
      <c r="B385" s="1" t="s">
        <v>24</v>
      </c>
      <c r="C385" s="1" t="s">
        <v>25</v>
      </c>
      <c r="D385" s="1" t="s">
        <v>19</v>
      </c>
      <c r="E385" s="1" t="s">
        <v>20</v>
      </c>
      <c r="F385" s="1" t="s">
        <v>43</v>
      </c>
      <c r="G385" s="3">
        <v>74.89</v>
      </c>
      <c r="H385">
        <v>4</v>
      </c>
      <c r="I385" s="3">
        <v>14.978</v>
      </c>
      <c r="J385" s="3">
        <v>314.53800000000001</v>
      </c>
      <c r="K385" s="2">
        <v>43525</v>
      </c>
      <c r="L385" s="1" t="s">
        <v>22</v>
      </c>
      <c r="M385">
        <v>299.56</v>
      </c>
      <c r="N385">
        <v>4.7619047620000003</v>
      </c>
      <c r="O385" s="3">
        <v>14.978</v>
      </c>
      <c r="P385">
        <v>4.2</v>
      </c>
    </row>
    <row r="386" spans="1:16" x14ac:dyDescent="0.25">
      <c r="A386" s="1" t="s">
        <v>419</v>
      </c>
      <c r="B386" s="1" t="s">
        <v>17</v>
      </c>
      <c r="C386" s="1" t="s">
        <v>18</v>
      </c>
      <c r="D386" s="1" t="s">
        <v>26</v>
      </c>
      <c r="E386" s="1" t="s">
        <v>20</v>
      </c>
      <c r="F386" s="1" t="s">
        <v>43</v>
      </c>
      <c r="G386" s="3">
        <v>40.94</v>
      </c>
      <c r="H386">
        <v>5</v>
      </c>
      <c r="I386" s="3">
        <v>10.234999999999999</v>
      </c>
      <c r="J386" s="3">
        <v>214.935</v>
      </c>
      <c r="K386" s="2">
        <v>43471</v>
      </c>
      <c r="L386" s="1" t="s">
        <v>22</v>
      </c>
      <c r="M386">
        <v>204.7</v>
      </c>
      <c r="N386">
        <v>4.7619047620000003</v>
      </c>
      <c r="O386" s="3">
        <v>10.234999999999999</v>
      </c>
      <c r="P386">
        <v>9.9</v>
      </c>
    </row>
    <row r="387" spans="1:16" x14ac:dyDescent="0.25">
      <c r="A387" s="1" t="s">
        <v>420</v>
      </c>
      <c r="B387" s="1" t="s">
        <v>41</v>
      </c>
      <c r="C387" s="1" t="s">
        <v>42</v>
      </c>
      <c r="D387" s="1" t="s">
        <v>19</v>
      </c>
      <c r="E387" s="1" t="s">
        <v>30</v>
      </c>
      <c r="F387" s="1" t="s">
        <v>35</v>
      </c>
      <c r="G387" s="3">
        <v>75.819999999999993</v>
      </c>
      <c r="H387">
        <v>1</v>
      </c>
      <c r="I387" s="3">
        <v>3.7909999999999999</v>
      </c>
      <c r="J387" s="3">
        <v>79.611000000000004</v>
      </c>
      <c r="K387" s="2">
        <v>43496</v>
      </c>
      <c r="L387" s="1" t="s">
        <v>28</v>
      </c>
      <c r="M387">
        <v>75.819999999999993</v>
      </c>
      <c r="N387">
        <v>4.7619047620000003</v>
      </c>
      <c r="O387" s="3">
        <v>3.7909999999999999</v>
      </c>
      <c r="P387">
        <v>5.8</v>
      </c>
    </row>
    <row r="388" spans="1:16" x14ac:dyDescent="0.25">
      <c r="A388" s="1" t="s">
        <v>421</v>
      </c>
      <c r="B388" s="1" t="s">
        <v>24</v>
      </c>
      <c r="C388" s="1" t="s">
        <v>25</v>
      </c>
      <c r="D388" s="1" t="s">
        <v>26</v>
      </c>
      <c r="E388" s="1" t="s">
        <v>30</v>
      </c>
      <c r="F388" s="1" t="s">
        <v>43</v>
      </c>
      <c r="G388" s="3">
        <v>46.77</v>
      </c>
      <c r="H388">
        <v>6</v>
      </c>
      <c r="I388" s="3">
        <v>14.031000000000001</v>
      </c>
      <c r="J388" s="3">
        <v>294.65100000000001</v>
      </c>
      <c r="K388" s="2">
        <v>43535</v>
      </c>
      <c r="L388" s="1" t="s">
        <v>28</v>
      </c>
      <c r="M388">
        <v>280.62</v>
      </c>
      <c r="N388">
        <v>4.7619047620000003</v>
      </c>
      <c r="O388" s="3">
        <v>14.031000000000001</v>
      </c>
      <c r="P388">
        <v>6</v>
      </c>
    </row>
    <row r="389" spans="1:16" x14ac:dyDescent="0.25">
      <c r="A389" s="1" t="s">
        <v>422</v>
      </c>
      <c r="B389" s="1" t="s">
        <v>17</v>
      </c>
      <c r="C389" s="1" t="s">
        <v>18</v>
      </c>
      <c r="D389" s="1" t="s">
        <v>26</v>
      </c>
      <c r="E389" s="1" t="s">
        <v>20</v>
      </c>
      <c r="F389" s="1" t="s">
        <v>21</v>
      </c>
      <c r="G389" s="3">
        <v>32.32</v>
      </c>
      <c r="H389">
        <v>10</v>
      </c>
      <c r="I389" s="3">
        <v>16.16</v>
      </c>
      <c r="J389" s="3">
        <v>339.36</v>
      </c>
      <c r="K389" s="2">
        <v>43516</v>
      </c>
      <c r="L389" s="1" t="s">
        <v>32</v>
      </c>
      <c r="M389">
        <v>323.2</v>
      </c>
      <c r="N389">
        <v>4.7619047620000003</v>
      </c>
      <c r="O389" s="3">
        <v>16.16</v>
      </c>
      <c r="P389">
        <v>10</v>
      </c>
    </row>
    <row r="390" spans="1:16" x14ac:dyDescent="0.25">
      <c r="A390" s="1" t="s">
        <v>423</v>
      </c>
      <c r="B390" s="1" t="s">
        <v>24</v>
      </c>
      <c r="C390" s="1" t="s">
        <v>25</v>
      </c>
      <c r="D390" s="1" t="s">
        <v>19</v>
      </c>
      <c r="E390" s="1" t="s">
        <v>20</v>
      </c>
      <c r="F390" s="1" t="s">
        <v>45</v>
      </c>
      <c r="G390" s="3">
        <v>54.07</v>
      </c>
      <c r="H390">
        <v>9</v>
      </c>
      <c r="I390" s="3">
        <v>24.331499999999998</v>
      </c>
      <c r="J390" s="3">
        <v>510.9615</v>
      </c>
      <c r="K390" s="2">
        <v>43492</v>
      </c>
      <c r="L390" s="1" t="s">
        <v>22</v>
      </c>
      <c r="M390">
        <v>486.63</v>
      </c>
      <c r="N390">
        <v>4.7619047620000003</v>
      </c>
      <c r="O390" s="3">
        <v>24.331499999999998</v>
      </c>
      <c r="P390">
        <v>9.5</v>
      </c>
    </row>
    <row r="391" spans="1:16" x14ac:dyDescent="0.25">
      <c r="A391" s="1" t="s">
        <v>424</v>
      </c>
      <c r="B391" s="1" t="s">
        <v>41</v>
      </c>
      <c r="C391" s="1" t="s">
        <v>42</v>
      </c>
      <c r="D391" s="1" t="s">
        <v>26</v>
      </c>
      <c r="E391" s="1" t="s">
        <v>30</v>
      </c>
      <c r="F391" s="1" t="s">
        <v>43</v>
      </c>
      <c r="G391" s="3">
        <v>18.22</v>
      </c>
      <c r="H391">
        <v>7</v>
      </c>
      <c r="I391" s="3">
        <v>6.3769999999999998</v>
      </c>
      <c r="J391" s="3">
        <v>133.917</v>
      </c>
      <c r="K391" s="2">
        <v>43534</v>
      </c>
      <c r="L391" s="1" t="s">
        <v>32</v>
      </c>
      <c r="M391">
        <v>127.54</v>
      </c>
      <c r="N391">
        <v>4.7619047620000003</v>
      </c>
      <c r="O391" s="3">
        <v>6.3769999999999998</v>
      </c>
      <c r="P391">
        <v>6.6</v>
      </c>
    </row>
    <row r="392" spans="1:16" x14ac:dyDescent="0.25">
      <c r="A392" s="1" t="s">
        <v>425</v>
      </c>
      <c r="B392" s="1" t="s">
        <v>24</v>
      </c>
      <c r="C392" s="1" t="s">
        <v>25</v>
      </c>
      <c r="D392" s="1" t="s">
        <v>19</v>
      </c>
      <c r="E392" s="1" t="s">
        <v>20</v>
      </c>
      <c r="F392" s="1" t="s">
        <v>45</v>
      </c>
      <c r="G392" s="3">
        <v>80.48</v>
      </c>
      <c r="H392">
        <v>3</v>
      </c>
      <c r="I392" s="3">
        <v>12.071999999999999</v>
      </c>
      <c r="J392" s="3">
        <v>253.512</v>
      </c>
      <c r="K392" s="2">
        <v>43511</v>
      </c>
      <c r="L392" s="1" t="s">
        <v>28</v>
      </c>
      <c r="M392">
        <v>241.44</v>
      </c>
      <c r="N392">
        <v>4.7619047620000003</v>
      </c>
      <c r="O392" s="3">
        <v>12.071999999999999</v>
      </c>
      <c r="P392">
        <v>8.1</v>
      </c>
    </row>
    <row r="393" spans="1:16" x14ac:dyDescent="0.25">
      <c r="A393" s="1" t="s">
        <v>426</v>
      </c>
      <c r="B393" s="1" t="s">
        <v>41</v>
      </c>
      <c r="C393" s="1" t="s">
        <v>42</v>
      </c>
      <c r="D393" s="1" t="s">
        <v>26</v>
      </c>
      <c r="E393" s="1" t="s">
        <v>20</v>
      </c>
      <c r="F393" s="1" t="s">
        <v>45</v>
      </c>
      <c r="G393" s="3">
        <v>37.950000000000003</v>
      </c>
      <c r="H393">
        <v>10</v>
      </c>
      <c r="I393" s="3">
        <v>18.975000000000001</v>
      </c>
      <c r="J393" s="3">
        <v>398.47500000000002</v>
      </c>
      <c r="K393" s="2">
        <v>43491</v>
      </c>
      <c r="L393" s="1" t="s">
        <v>28</v>
      </c>
      <c r="M393">
        <v>379.5</v>
      </c>
      <c r="N393">
        <v>4.7619047620000003</v>
      </c>
      <c r="O393" s="3">
        <v>18.975000000000001</v>
      </c>
      <c r="P393">
        <v>9.6999999999999993</v>
      </c>
    </row>
    <row r="394" spans="1:16" x14ac:dyDescent="0.25">
      <c r="A394" s="1" t="s">
        <v>427</v>
      </c>
      <c r="B394" s="1" t="s">
        <v>17</v>
      </c>
      <c r="C394" s="1" t="s">
        <v>18</v>
      </c>
      <c r="D394" s="1" t="s">
        <v>19</v>
      </c>
      <c r="E394" s="1" t="s">
        <v>30</v>
      </c>
      <c r="F394" s="1" t="s">
        <v>27</v>
      </c>
      <c r="G394" s="3">
        <v>76.819999999999993</v>
      </c>
      <c r="H394">
        <v>1</v>
      </c>
      <c r="I394" s="3">
        <v>3.8410000000000002</v>
      </c>
      <c r="J394" s="3">
        <v>80.661000000000001</v>
      </c>
      <c r="K394" s="2">
        <v>43509</v>
      </c>
      <c r="L394" s="1" t="s">
        <v>22</v>
      </c>
      <c r="M394">
        <v>76.819999999999993</v>
      </c>
      <c r="N394">
        <v>4.7619047620000003</v>
      </c>
      <c r="O394" s="3">
        <v>3.8410000000000002</v>
      </c>
      <c r="P394">
        <v>7.2</v>
      </c>
    </row>
    <row r="395" spans="1:16" x14ac:dyDescent="0.25">
      <c r="A395" s="1" t="s">
        <v>428</v>
      </c>
      <c r="B395" s="1" t="s">
        <v>17</v>
      </c>
      <c r="C395" s="1" t="s">
        <v>18</v>
      </c>
      <c r="D395" s="1" t="s">
        <v>19</v>
      </c>
      <c r="E395" s="1" t="s">
        <v>20</v>
      </c>
      <c r="F395" s="1" t="s">
        <v>35</v>
      </c>
      <c r="G395" s="3">
        <v>52.26</v>
      </c>
      <c r="H395">
        <v>10</v>
      </c>
      <c r="I395" s="3">
        <v>26.13</v>
      </c>
      <c r="J395" s="3">
        <v>548.73</v>
      </c>
      <c r="K395" s="2">
        <v>43533</v>
      </c>
      <c r="L395" s="1" t="s">
        <v>32</v>
      </c>
      <c r="M395">
        <v>522.6</v>
      </c>
      <c r="N395">
        <v>4.7619047620000003</v>
      </c>
      <c r="O395" s="3">
        <v>26.13</v>
      </c>
      <c r="P395">
        <v>6.2</v>
      </c>
    </row>
    <row r="396" spans="1:16" x14ac:dyDescent="0.25">
      <c r="A396" s="1" t="s">
        <v>429</v>
      </c>
      <c r="B396" s="1" t="s">
        <v>17</v>
      </c>
      <c r="C396" s="1" t="s">
        <v>18</v>
      </c>
      <c r="D396" s="1" t="s">
        <v>26</v>
      </c>
      <c r="E396" s="1" t="s">
        <v>20</v>
      </c>
      <c r="F396" s="1" t="s">
        <v>21</v>
      </c>
      <c r="G396" s="3">
        <v>79.739999999999995</v>
      </c>
      <c r="H396">
        <v>1</v>
      </c>
      <c r="I396" s="3">
        <v>3.9870000000000001</v>
      </c>
      <c r="J396" s="3">
        <v>83.727000000000004</v>
      </c>
      <c r="K396" s="2">
        <v>43530</v>
      </c>
      <c r="L396" s="1" t="s">
        <v>22</v>
      </c>
      <c r="M396">
        <v>79.739999999999995</v>
      </c>
      <c r="N396">
        <v>4.7619047620000003</v>
      </c>
      <c r="O396" s="3">
        <v>3.9870000000000001</v>
      </c>
      <c r="P396">
        <v>7.3</v>
      </c>
    </row>
    <row r="397" spans="1:16" x14ac:dyDescent="0.25">
      <c r="A397" s="1" t="s">
        <v>430</v>
      </c>
      <c r="B397" s="1" t="s">
        <v>17</v>
      </c>
      <c r="C397" s="1" t="s">
        <v>18</v>
      </c>
      <c r="D397" s="1" t="s">
        <v>26</v>
      </c>
      <c r="E397" s="1" t="s">
        <v>20</v>
      </c>
      <c r="F397" s="1" t="s">
        <v>21</v>
      </c>
      <c r="G397" s="3">
        <v>77.5</v>
      </c>
      <c r="H397">
        <v>5</v>
      </c>
      <c r="I397" s="3">
        <v>19.375</v>
      </c>
      <c r="J397" s="3">
        <v>406.875</v>
      </c>
      <c r="K397" s="2">
        <v>43489</v>
      </c>
      <c r="L397" s="1" t="s">
        <v>22</v>
      </c>
      <c r="M397">
        <v>387.5</v>
      </c>
      <c r="N397">
        <v>4.7619047620000003</v>
      </c>
      <c r="O397" s="3">
        <v>19.375</v>
      </c>
      <c r="P397">
        <v>4.3</v>
      </c>
    </row>
    <row r="398" spans="1:16" x14ac:dyDescent="0.25">
      <c r="A398" s="1" t="s">
        <v>431</v>
      </c>
      <c r="B398" s="1" t="s">
        <v>17</v>
      </c>
      <c r="C398" s="1" t="s">
        <v>18</v>
      </c>
      <c r="D398" s="1" t="s">
        <v>26</v>
      </c>
      <c r="E398" s="1" t="s">
        <v>20</v>
      </c>
      <c r="F398" s="1" t="s">
        <v>43</v>
      </c>
      <c r="G398" s="3">
        <v>54.27</v>
      </c>
      <c r="H398">
        <v>5</v>
      </c>
      <c r="I398" s="3">
        <v>13.567500000000001</v>
      </c>
      <c r="J398" s="3">
        <v>284.91750000000002</v>
      </c>
      <c r="K398" s="2">
        <v>43537</v>
      </c>
      <c r="L398" s="1" t="s">
        <v>22</v>
      </c>
      <c r="M398">
        <v>271.35000000000002</v>
      </c>
      <c r="N398">
        <v>4.7619047620000003</v>
      </c>
      <c r="O398" s="3">
        <v>13.567500000000001</v>
      </c>
      <c r="P398">
        <v>4.5999999999999996</v>
      </c>
    </row>
    <row r="399" spans="1:16" x14ac:dyDescent="0.25">
      <c r="A399" s="1" t="s">
        <v>432</v>
      </c>
      <c r="B399" s="1" t="s">
        <v>41</v>
      </c>
      <c r="C399" s="1" t="s">
        <v>42</v>
      </c>
      <c r="D399" s="1" t="s">
        <v>26</v>
      </c>
      <c r="E399" s="1" t="s">
        <v>30</v>
      </c>
      <c r="F399" s="1" t="s">
        <v>31</v>
      </c>
      <c r="G399" s="3">
        <v>13.59</v>
      </c>
      <c r="H399">
        <v>9</v>
      </c>
      <c r="I399" s="3">
        <v>6.1154999999999999</v>
      </c>
      <c r="J399" s="3">
        <v>128.4255</v>
      </c>
      <c r="K399" s="2">
        <v>43539</v>
      </c>
      <c r="L399" s="1" t="s">
        <v>28</v>
      </c>
      <c r="M399">
        <v>122.31</v>
      </c>
      <c r="N399">
        <v>4.7619047620000003</v>
      </c>
      <c r="O399" s="3">
        <v>6.1154999999999999</v>
      </c>
      <c r="P399">
        <v>5.8</v>
      </c>
    </row>
    <row r="400" spans="1:16" x14ac:dyDescent="0.25">
      <c r="A400" s="1" t="s">
        <v>433</v>
      </c>
      <c r="B400" s="1" t="s">
        <v>41</v>
      </c>
      <c r="C400" s="1" t="s">
        <v>42</v>
      </c>
      <c r="D400" s="1" t="s">
        <v>19</v>
      </c>
      <c r="E400" s="1" t="s">
        <v>20</v>
      </c>
      <c r="F400" s="1" t="s">
        <v>21</v>
      </c>
      <c r="G400" s="3">
        <v>41.06</v>
      </c>
      <c r="H400">
        <v>6</v>
      </c>
      <c r="I400" s="3">
        <v>12.318</v>
      </c>
      <c r="J400" s="3">
        <v>258.678</v>
      </c>
      <c r="K400" s="2">
        <v>43529</v>
      </c>
      <c r="L400" s="1" t="s">
        <v>32</v>
      </c>
      <c r="M400">
        <v>246.36</v>
      </c>
      <c r="N400">
        <v>4.7619047620000003</v>
      </c>
      <c r="O400" s="3">
        <v>12.318</v>
      </c>
      <c r="P400">
        <v>8.3000000000000007</v>
      </c>
    </row>
    <row r="401" spans="1:16" x14ac:dyDescent="0.25">
      <c r="A401" s="1" t="s">
        <v>434</v>
      </c>
      <c r="B401" s="1" t="s">
        <v>41</v>
      </c>
      <c r="C401" s="1" t="s">
        <v>42</v>
      </c>
      <c r="D401" s="1" t="s">
        <v>19</v>
      </c>
      <c r="E401" s="1" t="s">
        <v>30</v>
      </c>
      <c r="F401" s="1" t="s">
        <v>27</v>
      </c>
      <c r="G401" s="3">
        <v>19.239999999999998</v>
      </c>
      <c r="H401">
        <v>9</v>
      </c>
      <c r="I401" s="3">
        <v>8.6579999999999995</v>
      </c>
      <c r="J401" s="3">
        <v>181.81800000000001</v>
      </c>
      <c r="K401" s="2">
        <v>43528</v>
      </c>
      <c r="L401" s="1" t="s">
        <v>28</v>
      </c>
      <c r="M401">
        <v>173.16</v>
      </c>
      <c r="N401">
        <v>4.7619047620000003</v>
      </c>
      <c r="O401" s="3">
        <v>8.6579999999999995</v>
      </c>
      <c r="P401">
        <v>8</v>
      </c>
    </row>
    <row r="402" spans="1:16" x14ac:dyDescent="0.25">
      <c r="A402" s="1" t="s">
        <v>435</v>
      </c>
      <c r="B402" s="1" t="s">
        <v>24</v>
      </c>
      <c r="C402" s="1" t="s">
        <v>25</v>
      </c>
      <c r="D402" s="1" t="s">
        <v>26</v>
      </c>
      <c r="E402" s="1" t="s">
        <v>20</v>
      </c>
      <c r="F402" s="1" t="s">
        <v>43</v>
      </c>
      <c r="G402" s="3">
        <v>39.43</v>
      </c>
      <c r="H402">
        <v>6</v>
      </c>
      <c r="I402" s="3">
        <v>11.829000000000001</v>
      </c>
      <c r="J402" s="3">
        <v>248.40899999999999</v>
      </c>
      <c r="K402" s="2">
        <v>43549</v>
      </c>
      <c r="L402" s="1" t="s">
        <v>32</v>
      </c>
      <c r="M402">
        <v>236.58</v>
      </c>
      <c r="N402">
        <v>4.7619047620000003</v>
      </c>
      <c r="O402" s="3">
        <v>11.829000000000001</v>
      </c>
      <c r="P402">
        <v>9.4</v>
      </c>
    </row>
    <row r="403" spans="1:16" x14ac:dyDescent="0.25">
      <c r="A403" s="1" t="s">
        <v>436</v>
      </c>
      <c r="B403" s="1" t="s">
        <v>24</v>
      </c>
      <c r="C403" s="1" t="s">
        <v>25</v>
      </c>
      <c r="D403" s="1" t="s">
        <v>26</v>
      </c>
      <c r="E403" s="1" t="s">
        <v>30</v>
      </c>
      <c r="F403" s="1" t="s">
        <v>31</v>
      </c>
      <c r="G403" s="3">
        <v>46.22</v>
      </c>
      <c r="H403">
        <v>4</v>
      </c>
      <c r="I403" s="3">
        <v>9.2439999999999998</v>
      </c>
      <c r="J403" s="3">
        <v>194.124</v>
      </c>
      <c r="K403" s="2">
        <v>43536</v>
      </c>
      <c r="L403" s="1" t="s">
        <v>32</v>
      </c>
      <c r="M403">
        <v>184.88</v>
      </c>
      <c r="N403">
        <v>4.7619047620000003</v>
      </c>
      <c r="O403" s="3">
        <v>9.2439999999999998</v>
      </c>
      <c r="P403">
        <v>6.2</v>
      </c>
    </row>
    <row r="404" spans="1:16" x14ac:dyDescent="0.25">
      <c r="A404" s="1" t="s">
        <v>437</v>
      </c>
      <c r="B404" s="1" t="s">
        <v>24</v>
      </c>
      <c r="C404" s="1" t="s">
        <v>25</v>
      </c>
      <c r="D404" s="1" t="s">
        <v>19</v>
      </c>
      <c r="E404" s="1" t="s">
        <v>30</v>
      </c>
      <c r="F404" s="1" t="s">
        <v>31</v>
      </c>
      <c r="G404" s="3">
        <v>13.98</v>
      </c>
      <c r="H404">
        <v>1</v>
      </c>
      <c r="I404" s="3">
        <v>0.69899999999999995</v>
      </c>
      <c r="J404" s="3">
        <v>14.679</v>
      </c>
      <c r="K404" s="2">
        <v>43500</v>
      </c>
      <c r="L404" s="1" t="s">
        <v>22</v>
      </c>
      <c r="M404">
        <v>13.98</v>
      </c>
      <c r="N404">
        <v>4.7619047620000003</v>
      </c>
      <c r="O404" s="3">
        <v>0.69899999999999995</v>
      </c>
      <c r="P404">
        <v>9.8000000000000007</v>
      </c>
    </row>
    <row r="405" spans="1:16" x14ac:dyDescent="0.25">
      <c r="A405" s="1" t="s">
        <v>438</v>
      </c>
      <c r="B405" s="1" t="s">
        <v>41</v>
      </c>
      <c r="C405" s="1" t="s">
        <v>42</v>
      </c>
      <c r="D405" s="1" t="s">
        <v>26</v>
      </c>
      <c r="E405" s="1" t="s">
        <v>20</v>
      </c>
      <c r="F405" s="1" t="s">
        <v>45</v>
      </c>
      <c r="G405" s="3">
        <v>39.75</v>
      </c>
      <c r="H405">
        <v>5</v>
      </c>
      <c r="I405" s="3">
        <v>9.9375</v>
      </c>
      <c r="J405" s="3">
        <v>208.6875</v>
      </c>
      <c r="K405" s="2">
        <v>43518</v>
      </c>
      <c r="L405" s="1" t="s">
        <v>22</v>
      </c>
      <c r="M405">
        <v>198.75</v>
      </c>
      <c r="N405">
        <v>4.7619047620000003</v>
      </c>
      <c r="O405" s="3">
        <v>9.9375</v>
      </c>
      <c r="P405">
        <v>9.6</v>
      </c>
    </row>
    <row r="406" spans="1:16" x14ac:dyDescent="0.25">
      <c r="A406" s="1" t="s">
        <v>439</v>
      </c>
      <c r="B406" s="1" t="s">
        <v>24</v>
      </c>
      <c r="C406" s="1" t="s">
        <v>25</v>
      </c>
      <c r="D406" s="1" t="s">
        <v>19</v>
      </c>
      <c r="E406" s="1" t="s">
        <v>20</v>
      </c>
      <c r="F406" s="1" t="s">
        <v>45</v>
      </c>
      <c r="G406" s="3">
        <v>97.79</v>
      </c>
      <c r="H406">
        <v>7</v>
      </c>
      <c r="I406" s="3">
        <v>34.226500000000001</v>
      </c>
      <c r="J406" s="3">
        <v>718.75649999999996</v>
      </c>
      <c r="K406" s="2">
        <v>43512</v>
      </c>
      <c r="L406" s="1" t="s">
        <v>22</v>
      </c>
      <c r="M406">
        <v>684.53</v>
      </c>
      <c r="N406">
        <v>4.7619047620000003</v>
      </c>
      <c r="O406" s="3">
        <v>34.226500000000001</v>
      </c>
      <c r="P406">
        <v>4.9000000000000004</v>
      </c>
    </row>
    <row r="407" spans="1:16" x14ac:dyDescent="0.25">
      <c r="A407" s="1" t="s">
        <v>440</v>
      </c>
      <c r="B407" s="1" t="s">
        <v>17</v>
      </c>
      <c r="C407" s="1" t="s">
        <v>18</v>
      </c>
      <c r="D407" s="1" t="s">
        <v>19</v>
      </c>
      <c r="E407" s="1" t="s">
        <v>30</v>
      </c>
      <c r="F407" s="1" t="s">
        <v>35</v>
      </c>
      <c r="G407" s="3">
        <v>67.260000000000005</v>
      </c>
      <c r="H407">
        <v>4</v>
      </c>
      <c r="I407" s="3">
        <v>13.452</v>
      </c>
      <c r="J407" s="3">
        <v>282.49200000000002</v>
      </c>
      <c r="K407" s="2">
        <v>43484</v>
      </c>
      <c r="L407" s="1" t="s">
        <v>32</v>
      </c>
      <c r="M407">
        <v>269.04000000000002</v>
      </c>
      <c r="N407">
        <v>4.7619047620000003</v>
      </c>
      <c r="O407" s="3">
        <v>13.452</v>
      </c>
      <c r="P407">
        <v>8</v>
      </c>
    </row>
    <row r="408" spans="1:16" x14ac:dyDescent="0.25">
      <c r="A408" s="1" t="s">
        <v>441</v>
      </c>
      <c r="B408" s="1" t="s">
        <v>17</v>
      </c>
      <c r="C408" s="1" t="s">
        <v>18</v>
      </c>
      <c r="D408" s="1" t="s">
        <v>26</v>
      </c>
      <c r="E408" s="1" t="s">
        <v>30</v>
      </c>
      <c r="F408" s="1" t="s">
        <v>43</v>
      </c>
      <c r="G408" s="3">
        <v>13.79</v>
      </c>
      <c r="H408">
        <v>5</v>
      </c>
      <c r="I408" s="3">
        <v>3.4474999999999998</v>
      </c>
      <c r="J408" s="3">
        <v>72.397499999999994</v>
      </c>
      <c r="K408" s="2">
        <v>43476</v>
      </c>
      <c r="L408" s="1" t="s">
        <v>32</v>
      </c>
      <c r="M408">
        <v>68.95</v>
      </c>
      <c r="N408">
        <v>4.7619047620000003</v>
      </c>
      <c r="O408" s="3">
        <v>3.4474999999999998</v>
      </c>
      <c r="P408">
        <v>7.8</v>
      </c>
    </row>
    <row r="409" spans="1:16" x14ac:dyDescent="0.25">
      <c r="A409" s="1" t="s">
        <v>442</v>
      </c>
      <c r="B409" s="1" t="s">
        <v>41</v>
      </c>
      <c r="C409" s="1" t="s">
        <v>42</v>
      </c>
      <c r="D409" s="1" t="s">
        <v>19</v>
      </c>
      <c r="E409" s="1" t="s">
        <v>20</v>
      </c>
      <c r="F409" s="1" t="s">
        <v>45</v>
      </c>
      <c r="G409" s="3">
        <v>68.709999999999994</v>
      </c>
      <c r="H409">
        <v>4</v>
      </c>
      <c r="I409" s="3">
        <v>13.742000000000001</v>
      </c>
      <c r="J409" s="3">
        <v>288.58199999999999</v>
      </c>
      <c r="K409" s="2">
        <v>43469</v>
      </c>
      <c r="L409" s="1" t="s">
        <v>28</v>
      </c>
      <c r="M409">
        <v>274.83999999999997</v>
      </c>
      <c r="N409">
        <v>4.7619047620000003</v>
      </c>
      <c r="O409" s="3">
        <v>13.742000000000001</v>
      </c>
      <c r="P409">
        <v>4.0999999999999996</v>
      </c>
    </row>
    <row r="410" spans="1:16" x14ac:dyDescent="0.25">
      <c r="A410" s="1" t="s">
        <v>443</v>
      </c>
      <c r="B410" s="1" t="s">
        <v>17</v>
      </c>
      <c r="C410" s="1" t="s">
        <v>18</v>
      </c>
      <c r="D410" s="1" t="s">
        <v>26</v>
      </c>
      <c r="E410" s="1" t="s">
        <v>20</v>
      </c>
      <c r="F410" s="1" t="s">
        <v>31</v>
      </c>
      <c r="G410" s="3">
        <v>56.53</v>
      </c>
      <c r="H410">
        <v>4</v>
      </c>
      <c r="I410" s="3">
        <v>11.305999999999999</v>
      </c>
      <c r="J410" s="3">
        <v>237.42599999999999</v>
      </c>
      <c r="K410" s="2">
        <v>43528</v>
      </c>
      <c r="L410" s="1" t="s">
        <v>22</v>
      </c>
      <c r="M410">
        <v>226.12</v>
      </c>
      <c r="N410">
        <v>4.7619047620000003</v>
      </c>
      <c r="O410" s="3">
        <v>11.305999999999999</v>
      </c>
      <c r="P410">
        <v>5.5</v>
      </c>
    </row>
    <row r="411" spans="1:16" x14ac:dyDescent="0.25">
      <c r="A411" s="1" t="s">
        <v>444</v>
      </c>
      <c r="B411" s="1" t="s">
        <v>24</v>
      </c>
      <c r="C411" s="1" t="s">
        <v>25</v>
      </c>
      <c r="D411" s="1" t="s">
        <v>26</v>
      </c>
      <c r="E411" s="1" t="s">
        <v>20</v>
      </c>
      <c r="F411" s="1" t="s">
        <v>45</v>
      </c>
      <c r="G411" s="3">
        <v>23.82</v>
      </c>
      <c r="H411">
        <v>5</v>
      </c>
      <c r="I411" s="3">
        <v>5.9550000000000001</v>
      </c>
      <c r="J411" s="3">
        <v>125.05500000000001</v>
      </c>
      <c r="K411" s="2">
        <v>43493</v>
      </c>
      <c r="L411" s="1" t="s">
        <v>22</v>
      </c>
      <c r="M411">
        <v>119.1</v>
      </c>
      <c r="N411">
        <v>4.7619047620000003</v>
      </c>
      <c r="O411" s="3">
        <v>5.9550000000000001</v>
      </c>
      <c r="P411">
        <v>5.4</v>
      </c>
    </row>
    <row r="412" spans="1:16" x14ac:dyDescent="0.25">
      <c r="A412" s="1" t="s">
        <v>445</v>
      </c>
      <c r="B412" s="1" t="s">
        <v>41</v>
      </c>
      <c r="C412" s="1" t="s">
        <v>42</v>
      </c>
      <c r="D412" s="1" t="s">
        <v>26</v>
      </c>
      <c r="E412" s="1" t="s">
        <v>20</v>
      </c>
      <c r="F412" s="1" t="s">
        <v>21</v>
      </c>
      <c r="G412" s="3">
        <v>34.21</v>
      </c>
      <c r="H412">
        <v>10</v>
      </c>
      <c r="I412" s="3">
        <v>17.105</v>
      </c>
      <c r="J412" s="3">
        <v>359.20499999999998</v>
      </c>
      <c r="K412" s="2">
        <v>43467</v>
      </c>
      <c r="L412" s="1" t="s">
        <v>28</v>
      </c>
      <c r="M412">
        <v>342.1</v>
      </c>
      <c r="N412">
        <v>4.7619047620000003</v>
      </c>
      <c r="O412" s="3">
        <v>17.105</v>
      </c>
      <c r="P412">
        <v>5.0999999999999996</v>
      </c>
    </row>
    <row r="413" spans="1:16" x14ac:dyDescent="0.25">
      <c r="A413" s="1" t="s">
        <v>446</v>
      </c>
      <c r="B413" s="1" t="s">
        <v>41</v>
      </c>
      <c r="C413" s="1" t="s">
        <v>42</v>
      </c>
      <c r="D413" s="1" t="s">
        <v>26</v>
      </c>
      <c r="E413" s="1" t="s">
        <v>30</v>
      </c>
      <c r="F413" s="1" t="s">
        <v>35</v>
      </c>
      <c r="G413" s="3">
        <v>21.87</v>
      </c>
      <c r="H413">
        <v>2</v>
      </c>
      <c r="I413" s="3">
        <v>2.1869999999999998</v>
      </c>
      <c r="J413" s="3">
        <v>45.927</v>
      </c>
      <c r="K413" s="2">
        <v>43490</v>
      </c>
      <c r="L413" s="1" t="s">
        <v>22</v>
      </c>
      <c r="M413">
        <v>43.74</v>
      </c>
      <c r="N413">
        <v>4.7619047620000003</v>
      </c>
      <c r="O413" s="3">
        <v>2.1869999999999998</v>
      </c>
      <c r="P413">
        <v>6.9</v>
      </c>
    </row>
    <row r="414" spans="1:16" x14ac:dyDescent="0.25">
      <c r="A414" s="1" t="s">
        <v>447</v>
      </c>
      <c r="B414" s="1" t="s">
        <v>17</v>
      </c>
      <c r="C414" s="1" t="s">
        <v>18</v>
      </c>
      <c r="D414" s="1" t="s">
        <v>19</v>
      </c>
      <c r="E414" s="1" t="s">
        <v>30</v>
      </c>
      <c r="F414" s="1" t="s">
        <v>21</v>
      </c>
      <c r="G414" s="3">
        <v>20.97</v>
      </c>
      <c r="H414">
        <v>5</v>
      </c>
      <c r="I414" s="3">
        <v>5.2424999999999997</v>
      </c>
      <c r="J414" s="3">
        <v>110.0925</v>
      </c>
      <c r="K414" s="2">
        <v>43469</v>
      </c>
      <c r="L414" s="1" t="s">
        <v>28</v>
      </c>
      <c r="M414">
        <v>104.85</v>
      </c>
      <c r="N414">
        <v>4.7619047620000003</v>
      </c>
      <c r="O414" s="3">
        <v>5.2424999999999997</v>
      </c>
      <c r="P414">
        <v>7.8</v>
      </c>
    </row>
    <row r="415" spans="1:16" x14ac:dyDescent="0.25">
      <c r="A415" s="1" t="s">
        <v>448</v>
      </c>
      <c r="B415" s="1" t="s">
        <v>17</v>
      </c>
      <c r="C415" s="1" t="s">
        <v>18</v>
      </c>
      <c r="D415" s="1" t="s">
        <v>26</v>
      </c>
      <c r="E415" s="1" t="s">
        <v>30</v>
      </c>
      <c r="F415" s="1" t="s">
        <v>35</v>
      </c>
      <c r="G415" s="3">
        <v>25.84</v>
      </c>
      <c r="H415">
        <v>3</v>
      </c>
      <c r="I415" s="3">
        <v>3.8759999999999999</v>
      </c>
      <c r="J415" s="3">
        <v>81.396000000000001</v>
      </c>
      <c r="K415" s="2">
        <v>43534</v>
      </c>
      <c r="L415" s="1" t="s">
        <v>22</v>
      </c>
      <c r="M415">
        <v>77.52</v>
      </c>
      <c r="N415">
        <v>4.7619047620000003</v>
      </c>
      <c r="O415" s="3">
        <v>3.8759999999999999</v>
      </c>
      <c r="P415">
        <v>6.6</v>
      </c>
    </row>
    <row r="416" spans="1:16" x14ac:dyDescent="0.25">
      <c r="A416" s="1" t="s">
        <v>449</v>
      </c>
      <c r="B416" s="1" t="s">
        <v>17</v>
      </c>
      <c r="C416" s="1" t="s">
        <v>18</v>
      </c>
      <c r="D416" s="1" t="s">
        <v>26</v>
      </c>
      <c r="E416" s="1" t="s">
        <v>30</v>
      </c>
      <c r="F416" s="1" t="s">
        <v>31</v>
      </c>
      <c r="G416" s="3">
        <v>50.93</v>
      </c>
      <c r="H416">
        <v>8</v>
      </c>
      <c r="I416" s="3">
        <v>20.372</v>
      </c>
      <c r="J416" s="3">
        <v>427.81200000000001</v>
      </c>
      <c r="K416" s="2">
        <v>43546</v>
      </c>
      <c r="L416" s="1" t="s">
        <v>22</v>
      </c>
      <c r="M416">
        <v>407.44</v>
      </c>
      <c r="N416">
        <v>4.7619047620000003</v>
      </c>
      <c r="O416" s="3">
        <v>20.372</v>
      </c>
      <c r="P416">
        <v>9.1999999999999993</v>
      </c>
    </row>
    <row r="417" spans="1:16" x14ac:dyDescent="0.25">
      <c r="A417" s="1" t="s">
        <v>450</v>
      </c>
      <c r="B417" s="1" t="s">
        <v>41</v>
      </c>
      <c r="C417" s="1" t="s">
        <v>42</v>
      </c>
      <c r="D417" s="1" t="s">
        <v>26</v>
      </c>
      <c r="E417" s="1" t="s">
        <v>30</v>
      </c>
      <c r="F417" s="1" t="s">
        <v>21</v>
      </c>
      <c r="G417" s="3">
        <v>96.11</v>
      </c>
      <c r="H417">
        <v>1</v>
      </c>
      <c r="I417" s="3">
        <v>4.8055000000000003</v>
      </c>
      <c r="J417" s="3">
        <v>100.91549999999999</v>
      </c>
      <c r="K417" s="2">
        <v>43490</v>
      </c>
      <c r="L417" s="1" t="s">
        <v>22</v>
      </c>
      <c r="M417">
        <v>96.11</v>
      </c>
      <c r="N417">
        <v>4.7619047620000003</v>
      </c>
      <c r="O417" s="3">
        <v>4.8055000000000003</v>
      </c>
      <c r="P417">
        <v>7.8</v>
      </c>
    </row>
    <row r="418" spans="1:16" x14ac:dyDescent="0.25">
      <c r="A418" s="1" t="s">
        <v>451</v>
      </c>
      <c r="B418" s="1" t="s">
        <v>24</v>
      </c>
      <c r="C418" s="1" t="s">
        <v>25</v>
      </c>
      <c r="D418" s="1" t="s">
        <v>26</v>
      </c>
      <c r="E418" s="1" t="s">
        <v>20</v>
      </c>
      <c r="F418" s="1" t="s">
        <v>31</v>
      </c>
      <c r="G418" s="3">
        <v>45.38</v>
      </c>
      <c r="H418">
        <v>4</v>
      </c>
      <c r="I418" s="3">
        <v>9.0760000000000005</v>
      </c>
      <c r="J418" s="3">
        <v>190.596</v>
      </c>
      <c r="K418" s="2">
        <v>43473</v>
      </c>
      <c r="L418" s="1" t="s">
        <v>32</v>
      </c>
      <c r="M418">
        <v>181.52</v>
      </c>
      <c r="N418">
        <v>4.7619047620000003</v>
      </c>
      <c r="O418" s="3">
        <v>9.0760000000000005</v>
      </c>
      <c r="P418">
        <v>8.6999999999999993</v>
      </c>
    </row>
    <row r="419" spans="1:16" x14ac:dyDescent="0.25">
      <c r="A419" s="1" t="s">
        <v>452</v>
      </c>
      <c r="B419" s="1" t="s">
        <v>24</v>
      </c>
      <c r="C419" s="1" t="s">
        <v>25</v>
      </c>
      <c r="D419" s="1" t="s">
        <v>19</v>
      </c>
      <c r="E419" s="1" t="s">
        <v>20</v>
      </c>
      <c r="F419" s="1" t="s">
        <v>21</v>
      </c>
      <c r="G419" s="3">
        <v>81.510000000000005</v>
      </c>
      <c r="H419">
        <v>1</v>
      </c>
      <c r="I419" s="3">
        <v>4.0754999999999999</v>
      </c>
      <c r="J419" s="3">
        <v>85.585499999999996</v>
      </c>
      <c r="K419" s="2">
        <v>43487</v>
      </c>
      <c r="L419" s="1" t="s">
        <v>22</v>
      </c>
      <c r="M419">
        <v>81.510000000000005</v>
      </c>
      <c r="N419">
        <v>4.7619047620000003</v>
      </c>
      <c r="O419" s="3">
        <v>4.0754999999999999</v>
      </c>
      <c r="P419">
        <v>9.1999999999999993</v>
      </c>
    </row>
    <row r="420" spans="1:16" x14ac:dyDescent="0.25">
      <c r="A420" s="1" t="s">
        <v>453</v>
      </c>
      <c r="B420" s="1" t="s">
        <v>41</v>
      </c>
      <c r="C420" s="1" t="s">
        <v>42</v>
      </c>
      <c r="D420" s="1" t="s">
        <v>26</v>
      </c>
      <c r="E420" s="1" t="s">
        <v>20</v>
      </c>
      <c r="F420" s="1" t="s">
        <v>21</v>
      </c>
      <c r="G420" s="3">
        <v>57.22</v>
      </c>
      <c r="H420">
        <v>2</v>
      </c>
      <c r="I420" s="3">
        <v>5.7220000000000004</v>
      </c>
      <c r="J420" s="3">
        <v>120.16200000000001</v>
      </c>
      <c r="K420" s="2">
        <v>43477</v>
      </c>
      <c r="L420" s="1" t="s">
        <v>22</v>
      </c>
      <c r="M420">
        <v>114.44</v>
      </c>
      <c r="N420">
        <v>4.7619047620000003</v>
      </c>
      <c r="O420" s="3">
        <v>5.7220000000000004</v>
      </c>
      <c r="P420">
        <v>8.3000000000000007</v>
      </c>
    </row>
    <row r="421" spans="1:16" x14ac:dyDescent="0.25">
      <c r="A421" s="1" t="s">
        <v>454</v>
      </c>
      <c r="B421" s="1" t="s">
        <v>17</v>
      </c>
      <c r="C421" s="1" t="s">
        <v>18</v>
      </c>
      <c r="D421" s="1" t="s">
        <v>19</v>
      </c>
      <c r="E421" s="1" t="s">
        <v>20</v>
      </c>
      <c r="F421" s="1" t="s">
        <v>27</v>
      </c>
      <c r="G421" s="3">
        <v>25.22</v>
      </c>
      <c r="H421">
        <v>7</v>
      </c>
      <c r="I421" s="3">
        <v>8.827</v>
      </c>
      <c r="J421" s="3">
        <v>185.36699999999999</v>
      </c>
      <c r="K421" s="2">
        <v>43500</v>
      </c>
      <c r="L421" s="1" t="s">
        <v>28</v>
      </c>
      <c r="M421">
        <v>176.54</v>
      </c>
      <c r="N421">
        <v>4.7619047620000003</v>
      </c>
      <c r="O421" s="3">
        <v>8.827</v>
      </c>
      <c r="P421">
        <v>8.1999999999999993</v>
      </c>
    </row>
    <row r="422" spans="1:16" x14ac:dyDescent="0.25">
      <c r="A422" s="1" t="s">
        <v>455</v>
      </c>
      <c r="B422" s="1" t="s">
        <v>24</v>
      </c>
      <c r="C422" s="1" t="s">
        <v>25</v>
      </c>
      <c r="D422" s="1" t="s">
        <v>19</v>
      </c>
      <c r="E422" s="1" t="s">
        <v>20</v>
      </c>
      <c r="F422" s="1" t="s">
        <v>43</v>
      </c>
      <c r="G422" s="3">
        <v>38.6</v>
      </c>
      <c r="H422">
        <v>3</v>
      </c>
      <c r="I422" s="3">
        <v>5.79</v>
      </c>
      <c r="J422" s="3">
        <v>121.59</v>
      </c>
      <c r="K422" s="2">
        <v>43552</v>
      </c>
      <c r="L422" s="1" t="s">
        <v>22</v>
      </c>
      <c r="M422">
        <v>115.8</v>
      </c>
      <c r="N422">
        <v>4.7619047620000003</v>
      </c>
      <c r="O422" s="3">
        <v>5.79</v>
      </c>
      <c r="P422">
        <v>7.5</v>
      </c>
    </row>
    <row r="423" spans="1:16" x14ac:dyDescent="0.25">
      <c r="A423" s="1" t="s">
        <v>456</v>
      </c>
      <c r="B423" s="1" t="s">
        <v>24</v>
      </c>
      <c r="C423" s="1" t="s">
        <v>25</v>
      </c>
      <c r="D423" s="1" t="s">
        <v>26</v>
      </c>
      <c r="E423" s="1" t="s">
        <v>20</v>
      </c>
      <c r="F423" s="1" t="s">
        <v>27</v>
      </c>
      <c r="G423" s="3">
        <v>84.05</v>
      </c>
      <c r="H423">
        <v>3</v>
      </c>
      <c r="I423" s="3">
        <v>12.6075</v>
      </c>
      <c r="J423" s="3">
        <v>264.75749999999999</v>
      </c>
      <c r="K423" s="2">
        <v>43488</v>
      </c>
      <c r="L423" s="1" t="s">
        <v>28</v>
      </c>
      <c r="M423">
        <v>252.15</v>
      </c>
      <c r="N423">
        <v>4.7619047620000003</v>
      </c>
      <c r="O423" s="3">
        <v>12.6075</v>
      </c>
      <c r="P423">
        <v>9.8000000000000007</v>
      </c>
    </row>
    <row r="424" spans="1:16" x14ac:dyDescent="0.25">
      <c r="A424" s="1" t="s">
        <v>457</v>
      </c>
      <c r="B424" s="1" t="s">
        <v>24</v>
      </c>
      <c r="C424" s="1" t="s">
        <v>25</v>
      </c>
      <c r="D424" s="1" t="s">
        <v>19</v>
      </c>
      <c r="E424" s="1" t="s">
        <v>20</v>
      </c>
      <c r="F424" s="1" t="s">
        <v>45</v>
      </c>
      <c r="G424" s="3">
        <v>97.21</v>
      </c>
      <c r="H424">
        <v>10</v>
      </c>
      <c r="I424" s="3">
        <v>48.604999999999997</v>
      </c>
      <c r="J424" s="3">
        <v>1020.705</v>
      </c>
      <c r="K424" s="2">
        <v>43504</v>
      </c>
      <c r="L424" s="1" t="s">
        <v>32</v>
      </c>
      <c r="M424">
        <v>972.1</v>
      </c>
      <c r="N424">
        <v>4.7619047620000003</v>
      </c>
      <c r="O424" s="3">
        <v>48.604999999999997</v>
      </c>
      <c r="P424">
        <v>8.6999999999999993</v>
      </c>
    </row>
    <row r="425" spans="1:16" x14ac:dyDescent="0.25">
      <c r="A425" s="1" t="s">
        <v>458</v>
      </c>
      <c r="B425" s="1" t="s">
        <v>41</v>
      </c>
      <c r="C425" s="1" t="s">
        <v>42</v>
      </c>
      <c r="D425" s="1" t="s">
        <v>19</v>
      </c>
      <c r="E425" s="1" t="s">
        <v>30</v>
      </c>
      <c r="F425" s="1" t="s">
        <v>45</v>
      </c>
      <c r="G425" s="3">
        <v>25.42</v>
      </c>
      <c r="H425">
        <v>8</v>
      </c>
      <c r="I425" s="3">
        <v>10.167999999999999</v>
      </c>
      <c r="J425" s="3">
        <v>213.52799999999999</v>
      </c>
      <c r="K425" s="2">
        <v>43543</v>
      </c>
      <c r="L425" s="1" t="s">
        <v>32</v>
      </c>
      <c r="M425">
        <v>203.36</v>
      </c>
      <c r="N425">
        <v>4.7619047620000003</v>
      </c>
      <c r="O425" s="3">
        <v>10.167999999999999</v>
      </c>
      <c r="P425">
        <v>6.7</v>
      </c>
    </row>
    <row r="426" spans="1:16" x14ac:dyDescent="0.25">
      <c r="A426" s="1" t="s">
        <v>459</v>
      </c>
      <c r="B426" s="1" t="s">
        <v>24</v>
      </c>
      <c r="C426" s="1" t="s">
        <v>25</v>
      </c>
      <c r="D426" s="1" t="s">
        <v>26</v>
      </c>
      <c r="E426" s="1" t="s">
        <v>30</v>
      </c>
      <c r="F426" s="1" t="s">
        <v>45</v>
      </c>
      <c r="G426" s="3">
        <v>16.28</v>
      </c>
      <c r="H426">
        <v>1</v>
      </c>
      <c r="I426" s="3">
        <v>0.81399999999999995</v>
      </c>
      <c r="J426" s="3">
        <v>17.094000000000001</v>
      </c>
      <c r="K426" s="2">
        <v>43533</v>
      </c>
      <c r="L426" s="1" t="s">
        <v>28</v>
      </c>
      <c r="M426">
        <v>16.28</v>
      </c>
      <c r="N426">
        <v>4.7619047620000003</v>
      </c>
      <c r="O426" s="3">
        <v>0.81399999999999995</v>
      </c>
      <c r="P426">
        <v>5</v>
      </c>
    </row>
    <row r="427" spans="1:16" x14ac:dyDescent="0.25">
      <c r="A427" s="1" t="s">
        <v>460</v>
      </c>
      <c r="B427" s="1" t="s">
        <v>41</v>
      </c>
      <c r="C427" s="1" t="s">
        <v>42</v>
      </c>
      <c r="D427" s="1" t="s">
        <v>19</v>
      </c>
      <c r="E427" s="1" t="s">
        <v>30</v>
      </c>
      <c r="F427" s="1" t="s">
        <v>45</v>
      </c>
      <c r="G427" s="3">
        <v>40.61</v>
      </c>
      <c r="H427">
        <v>9</v>
      </c>
      <c r="I427" s="3">
        <v>18.2745</v>
      </c>
      <c r="J427" s="3">
        <v>383.7645</v>
      </c>
      <c r="K427" s="2">
        <v>43467</v>
      </c>
      <c r="L427" s="1" t="s">
        <v>28</v>
      </c>
      <c r="M427">
        <v>365.49</v>
      </c>
      <c r="N427">
        <v>4.7619047620000003</v>
      </c>
      <c r="O427" s="3">
        <v>18.2745</v>
      </c>
      <c r="P427">
        <v>7</v>
      </c>
    </row>
    <row r="428" spans="1:16" x14ac:dyDescent="0.25">
      <c r="A428" s="1" t="s">
        <v>461</v>
      </c>
      <c r="B428" s="1" t="s">
        <v>17</v>
      </c>
      <c r="C428" s="1" t="s">
        <v>18</v>
      </c>
      <c r="D428" s="1" t="s">
        <v>19</v>
      </c>
      <c r="E428" s="1" t="s">
        <v>30</v>
      </c>
      <c r="F428" s="1" t="s">
        <v>21</v>
      </c>
      <c r="G428" s="3">
        <v>53.17</v>
      </c>
      <c r="H428">
        <v>7</v>
      </c>
      <c r="I428" s="3">
        <v>18.609500000000001</v>
      </c>
      <c r="J428" s="3">
        <v>390.79950000000002</v>
      </c>
      <c r="K428" s="2">
        <v>43486</v>
      </c>
      <c r="L428" s="1" t="s">
        <v>28</v>
      </c>
      <c r="M428">
        <v>372.19</v>
      </c>
      <c r="N428">
        <v>4.7619047620000003</v>
      </c>
      <c r="O428" s="3">
        <v>18.609500000000001</v>
      </c>
      <c r="P428">
        <v>8.9</v>
      </c>
    </row>
    <row r="429" spans="1:16" x14ac:dyDescent="0.25">
      <c r="A429" s="1" t="s">
        <v>462</v>
      </c>
      <c r="B429" s="1" t="s">
        <v>41</v>
      </c>
      <c r="C429" s="1" t="s">
        <v>42</v>
      </c>
      <c r="D429" s="1" t="s">
        <v>19</v>
      </c>
      <c r="E429" s="1" t="s">
        <v>20</v>
      </c>
      <c r="F429" s="1" t="s">
        <v>43</v>
      </c>
      <c r="G429" s="3">
        <v>20.87</v>
      </c>
      <c r="H429">
        <v>3</v>
      </c>
      <c r="I429" s="3">
        <v>3.1305000000000001</v>
      </c>
      <c r="J429" s="3">
        <v>65.740499999999997</v>
      </c>
      <c r="K429" s="2">
        <v>43544</v>
      </c>
      <c r="L429" s="1" t="s">
        <v>32</v>
      </c>
      <c r="M429">
        <v>62.61</v>
      </c>
      <c r="N429">
        <v>4.7619047620000003</v>
      </c>
      <c r="O429" s="3">
        <v>3.1305000000000001</v>
      </c>
      <c r="P429">
        <v>8</v>
      </c>
    </row>
    <row r="430" spans="1:16" x14ac:dyDescent="0.25">
      <c r="A430" s="1" t="s">
        <v>463</v>
      </c>
      <c r="B430" s="1" t="s">
        <v>41</v>
      </c>
      <c r="C430" s="1" t="s">
        <v>42</v>
      </c>
      <c r="D430" s="1" t="s">
        <v>26</v>
      </c>
      <c r="E430" s="1" t="s">
        <v>30</v>
      </c>
      <c r="F430" s="1" t="s">
        <v>35</v>
      </c>
      <c r="G430" s="3">
        <v>67.27</v>
      </c>
      <c r="H430">
        <v>5</v>
      </c>
      <c r="I430" s="3">
        <v>16.817499999999999</v>
      </c>
      <c r="J430" s="3">
        <v>353.16750000000002</v>
      </c>
      <c r="K430" s="2">
        <v>43523</v>
      </c>
      <c r="L430" s="1" t="s">
        <v>28</v>
      </c>
      <c r="M430">
        <v>336.35</v>
      </c>
      <c r="N430">
        <v>4.7619047620000003</v>
      </c>
      <c r="O430" s="3">
        <v>16.817499999999999</v>
      </c>
      <c r="P430">
        <v>6.9</v>
      </c>
    </row>
    <row r="431" spans="1:16" x14ac:dyDescent="0.25">
      <c r="A431" s="1" t="s">
        <v>464</v>
      </c>
      <c r="B431" s="1" t="s">
        <v>17</v>
      </c>
      <c r="C431" s="1" t="s">
        <v>18</v>
      </c>
      <c r="D431" s="1" t="s">
        <v>19</v>
      </c>
      <c r="E431" s="1" t="s">
        <v>20</v>
      </c>
      <c r="F431" s="1" t="s">
        <v>31</v>
      </c>
      <c r="G431" s="3">
        <v>90.65</v>
      </c>
      <c r="H431">
        <v>10</v>
      </c>
      <c r="I431" s="3">
        <v>45.325000000000003</v>
      </c>
      <c r="J431" s="3">
        <v>951.82500000000005</v>
      </c>
      <c r="K431" s="2">
        <v>43532</v>
      </c>
      <c r="L431" s="1" t="s">
        <v>22</v>
      </c>
      <c r="M431">
        <v>906.5</v>
      </c>
      <c r="N431">
        <v>4.7619047620000003</v>
      </c>
      <c r="O431" s="3">
        <v>45.325000000000003</v>
      </c>
      <c r="P431">
        <v>7.3</v>
      </c>
    </row>
    <row r="432" spans="1:16" x14ac:dyDescent="0.25">
      <c r="A432" s="1" t="s">
        <v>465</v>
      </c>
      <c r="B432" s="1" t="s">
        <v>41</v>
      </c>
      <c r="C432" s="1" t="s">
        <v>42</v>
      </c>
      <c r="D432" s="1" t="s">
        <v>26</v>
      </c>
      <c r="E432" s="1" t="s">
        <v>30</v>
      </c>
      <c r="F432" s="1" t="s">
        <v>45</v>
      </c>
      <c r="G432" s="3">
        <v>69.08</v>
      </c>
      <c r="H432">
        <v>2</v>
      </c>
      <c r="I432" s="3">
        <v>6.9080000000000004</v>
      </c>
      <c r="J432" s="3">
        <v>145.06800000000001</v>
      </c>
      <c r="K432" s="2">
        <v>43496</v>
      </c>
      <c r="L432" s="1" t="s">
        <v>32</v>
      </c>
      <c r="M432">
        <v>138.16</v>
      </c>
      <c r="N432">
        <v>4.7619047620000003</v>
      </c>
      <c r="O432" s="3">
        <v>6.9080000000000004</v>
      </c>
      <c r="P432">
        <v>6.9</v>
      </c>
    </row>
    <row r="433" spans="1:16" x14ac:dyDescent="0.25">
      <c r="A433" s="1" t="s">
        <v>466</v>
      </c>
      <c r="B433" s="1" t="s">
        <v>24</v>
      </c>
      <c r="C433" s="1" t="s">
        <v>25</v>
      </c>
      <c r="D433" s="1" t="s">
        <v>26</v>
      </c>
      <c r="E433" s="1" t="s">
        <v>30</v>
      </c>
      <c r="F433" s="1" t="s">
        <v>43</v>
      </c>
      <c r="G433" s="3">
        <v>43.27</v>
      </c>
      <c r="H433">
        <v>2</v>
      </c>
      <c r="I433" s="3">
        <v>4.327</v>
      </c>
      <c r="J433" s="3">
        <v>90.867000000000004</v>
      </c>
      <c r="K433" s="2">
        <v>43532</v>
      </c>
      <c r="L433" s="1" t="s">
        <v>22</v>
      </c>
      <c r="M433">
        <v>86.54</v>
      </c>
      <c r="N433">
        <v>4.7619047620000003</v>
      </c>
      <c r="O433" s="3">
        <v>4.327</v>
      </c>
      <c r="P433">
        <v>5.7</v>
      </c>
    </row>
    <row r="434" spans="1:16" x14ac:dyDescent="0.25">
      <c r="A434" s="1" t="s">
        <v>467</v>
      </c>
      <c r="B434" s="1" t="s">
        <v>17</v>
      </c>
      <c r="C434" s="1" t="s">
        <v>18</v>
      </c>
      <c r="D434" s="1" t="s">
        <v>26</v>
      </c>
      <c r="E434" s="1" t="s">
        <v>20</v>
      </c>
      <c r="F434" s="1" t="s">
        <v>27</v>
      </c>
      <c r="G434" s="3">
        <v>23.46</v>
      </c>
      <c r="H434">
        <v>6</v>
      </c>
      <c r="I434" s="3">
        <v>7.0380000000000003</v>
      </c>
      <c r="J434" s="3">
        <v>147.798</v>
      </c>
      <c r="K434" s="2">
        <v>43478</v>
      </c>
      <c r="L434" s="1" t="s">
        <v>22</v>
      </c>
      <c r="M434">
        <v>140.76</v>
      </c>
      <c r="N434">
        <v>4.7619047620000003</v>
      </c>
      <c r="O434" s="3">
        <v>7.0380000000000003</v>
      </c>
      <c r="P434">
        <v>6.4</v>
      </c>
    </row>
    <row r="435" spans="1:16" x14ac:dyDescent="0.25">
      <c r="A435" s="1" t="s">
        <v>468</v>
      </c>
      <c r="B435" s="1" t="s">
        <v>41</v>
      </c>
      <c r="C435" s="1" t="s">
        <v>42</v>
      </c>
      <c r="D435" s="1" t="s">
        <v>26</v>
      </c>
      <c r="E435" s="1" t="s">
        <v>30</v>
      </c>
      <c r="F435" s="1" t="s">
        <v>45</v>
      </c>
      <c r="G435" s="3">
        <v>95.54</v>
      </c>
      <c r="H435">
        <v>7</v>
      </c>
      <c r="I435" s="3">
        <v>33.439</v>
      </c>
      <c r="J435" s="3">
        <v>702.21900000000005</v>
      </c>
      <c r="K435" s="2">
        <v>43533</v>
      </c>
      <c r="L435" s="1" t="s">
        <v>32</v>
      </c>
      <c r="M435">
        <v>668.78</v>
      </c>
      <c r="N435">
        <v>4.7619047620000003</v>
      </c>
      <c r="O435" s="3">
        <v>33.439</v>
      </c>
      <c r="P435">
        <v>9.6</v>
      </c>
    </row>
    <row r="436" spans="1:16" x14ac:dyDescent="0.25">
      <c r="A436" s="1" t="s">
        <v>469</v>
      </c>
      <c r="B436" s="1" t="s">
        <v>41</v>
      </c>
      <c r="C436" s="1" t="s">
        <v>42</v>
      </c>
      <c r="D436" s="1" t="s">
        <v>26</v>
      </c>
      <c r="E436" s="1" t="s">
        <v>20</v>
      </c>
      <c r="F436" s="1" t="s">
        <v>45</v>
      </c>
      <c r="G436" s="3">
        <v>47.44</v>
      </c>
      <c r="H436">
        <v>1</v>
      </c>
      <c r="I436" s="3">
        <v>2.3719999999999999</v>
      </c>
      <c r="J436" s="3">
        <v>49.811999999999998</v>
      </c>
      <c r="K436" s="2">
        <v>43518</v>
      </c>
      <c r="L436" s="1" t="s">
        <v>32</v>
      </c>
      <c r="M436">
        <v>47.44</v>
      </c>
      <c r="N436">
        <v>4.7619047620000003</v>
      </c>
      <c r="O436" s="3">
        <v>2.3719999999999999</v>
      </c>
      <c r="P436">
        <v>6.8</v>
      </c>
    </row>
    <row r="437" spans="1:16" x14ac:dyDescent="0.25">
      <c r="A437" s="1" t="s">
        <v>470</v>
      </c>
      <c r="B437" s="1" t="s">
        <v>24</v>
      </c>
      <c r="C437" s="1" t="s">
        <v>25</v>
      </c>
      <c r="D437" s="1" t="s">
        <v>26</v>
      </c>
      <c r="E437" s="1" t="s">
        <v>30</v>
      </c>
      <c r="F437" s="1" t="s">
        <v>35</v>
      </c>
      <c r="G437" s="3">
        <v>99.24</v>
      </c>
      <c r="H437">
        <v>9</v>
      </c>
      <c r="I437" s="3">
        <v>44.658000000000001</v>
      </c>
      <c r="J437" s="3">
        <v>937.81799999999998</v>
      </c>
      <c r="K437" s="2">
        <v>43543</v>
      </c>
      <c r="L437" s="1" t="s">
        <v>22</v>
      </c>
      <c r="M437">
        <v>893.16</v>
      </c>
      <c r="N437">
        <v>4.7619047620000003</v>
      </c>
      <c r="O437" s="3">
        <v>44.658000000000001</v>
      </c>
      <c r="P437">
        <v>9</v>
      </c>
    </row>
    <row r="438" spans="1:16" x14ac:dyDescent="0.25">
      <c r="A438" s="1" t="s">
        <v>471</v>
      </c>
      <c r="B438" s="1" t="s">
        <v>24</v>
      </c>
      <c r="C438" s="1" t="s">
        <v>25</v>
      </c>
      <c r="D438" s="1" t="s">
        <v>19</v>
      </c>
      <c r="E438" s="1" t="s">
        <v>30</v>
      </c>
      <c r="F438" s="1" t="s">
        <v>35</v>
      </c>
      <c r="G438" s="3">
        <v>82.93</v>
      </c>
      <c r="H438">
        <v>4</v>
      </c>
      <c r="I438" s="3">
        <v>16.585999999999999</v>
      </c>
      <c r="J438" s="3">
        <v>348.30599999999998</v>
      </c>
      <c r="K438" s="2">
        <v>43485</v>
      </c>
      <c r="L438" s="1" t="s">
        <v>22</v>
      </c>
      <c r="M438">
        <v>331.72</v>
      </c>
      <c r="N438">
        <v>4.7619047620000003</v>
      </c>
      <c r="O438" s="3">
        <v>16.585999999999999</v>
      </c>
      <c r="P438">
        <v>9.6</v>
      </c>
    </row>
    <row r="439" spans="1:16" x14ac:dyDescent="0.25">
      <c r="A439" s="1" t="s">
        <v>472</v>
      </c>
      <c r="B439" s="1" t="s">
        <v>17</v>
      </c>
      <c r="C439" s="1" t="s">
        <v>18</v>
      </c>
      <c r="D439" s="1" t="s">
        <v>26</v>
      </c>
      <c r="E439" s="1" t="s">
        <v>30</v>
      </c>
      <c r="F439" s="1" t="s">
        <v>31</v>
      </c>
      <c r="G439" s="3">
        <v>33.99</v>
      </c>
      <c r="H439">
        <v>6</v>
      </c>
      <c r="I439" s="3">
        <v>10.196999999999999</v>
      </c>
      <c r="J439" s="3">
        <v>214.137</v>
      </c>
      <c r="K439" s="2">
        <v>43532</v>
      </c>
      <c r="L439" s="1" t="s">
        <v>32</v>
      </c>
      <c r="M439">
        <v>203.94</v>
      </c>
      <c r="N439">
        <v>4.7619047620000003</v>
      </c>
      <c r="O439" s="3">
        <v>10.196999999999999</v>
      </c>
      <c r="P439">
        <v>7.7</v>
      </c>
    </row>
    <row r="440" spans="1:16" x14ac:dyDescent="0.25">
      <c r="A440" s="1" t="s">
        <v>473</v>
      </c>
      <c r="B440" s="1" t="s">
        <v>24</v>
      </c>
      <c r="C440" s="1" t="s">
        <v>25</v>
      </c>
      <c r="D440" s="1" t="s">
        <v>19</v>
      </c>
      <c r="E440" s="1" t="s">
        <v>30</v>
      </c>
      <c r="F440" s="1" t="s">
        <v>43</v>
      </c>
      <c r="G440" s="3">
        <v>17.04</v>
      </c>
      <c r="H440">
        <v>4</v>
      </c>
      <c r="I440" s="3">
        <v>3.4079999999999999</v>
      </c>
      <c r="J440" s="3">
        <v>71.567999999999998</v>
      </c>
      <c r="K440" s="2">
        <v>43532</v>
      </c>
      <c r="L440" s="1" t="s">
        <v>22</v>
      </c>
      <c r="M440">
        <v>68.16</v>
      </c>
      <c r="N440">
        <v>4.7619047620000003</v>
      </c>
      <c r="O440" s="3">
        <v>3.4079999999999999</v>
      </c>
      <c r="P440">
        <v>7</v>
      </c>
    </row>
    <row r="441" spans="1:16" x14ac:dyDescent="0.25">
      <c r="A441" s="1" t="s">
        <v>474</v>
      </c>
      <c r="B441" s="1" t="s">
        <v>24</v>
      </c>
      <c r="C441" s="1" t="s">
        <v>25</v>
      </c>
      <c r="D441" s="1" t="s">
        <v>26</v>
      </c>
      <c r="E441" s="1" t="s">
        <v>20</v>
      </c>
      <c r="F441" s="1" t="s">
        <v>27</v>
      </c>
      <c r="G441" s="3">
        <v>40.86</v>
      </c>
      <c r="H441">
        <v>8</v>
      </c>
      <c r="I441" s="3">
        <v>16.344000000000001</v>
      </c>
      <c r="J441" s="3">
        <v>343.22399999999999</v>
      </c>
      <c r="K441" s="2">
        <v>43503</v>
      </c>
      <c r="L441" s="1" t="s">
        <v>32</v>
      </c>
      <c r="M441">
        <v>326.88</v>
      </c>
      <c r="N441">
        <v>4.7619047620000003</v>
      </c>
      <c r="O441" s="3">
        <v>16.344000000000001</v>
      </c>
      <c r="P441">
        <v>6.5</v>
      </c>
    </row>
    <row r="442" spans="1:16" x14ac:dyDescent="0.25">
      <c r="A442" s="1" t="s">
        <v>475</v>
      </c>
      <c r="B442" s="1" t="s">
        <v>24</v>
      </c>
      <c r="C442" s="1" t="s">
        <v>25</v>
      </c>
      <c r="D442" s="1" t="s">
        <v>19</v>
      </c>
      <c r="E442" s="1" t="s">
        <v>30</v>
      </c>
      <c r="F442" s="1" t="s">
        <v>43</v>
      </c>
      <c r="G442" s="3">
        <v>17.440000000000001</v>
      </c>
      <c r="H442">
        <v>5</v>
      </c>
      <c r="I442" s="3">
        <v>4.3600000000000003</v>
      </c>
      <c r="J442" s="3">
        <v>91.56</v>
      </c>
      <c r="K442" s="2">
        <v>43480</v>
      </c>
      <c r="L442" s="1" t="s">
        <v>28</v>
      </c>
      <c r="M442">
        <v>87.2</v>
      </c>
      <c r="N442">
        <v>4.7619047620000003</v>
      </c>
      <c r="O442" s="3">
        <v>4.3600000000000003</v>
      </c>
      <c r="P442">
        <v>8.1</v>
      </c>
    </row>
    <row r="443" spans="1:16" x14ac:dyDescent="0.25">
      <c r="A443" s="1" t="s">
        <v>476</v>
      </c>
      <c r="B443" s="1" t="s">
        <v>41</v>
      </c>
      <c r="C443" s="1" t="s">
        <v>42</v>
      </c>
      <c r="D443" s="1" t="s">
        <v>19</v>
      </c>
      <c r="E443" s="1" t="s">
        <v>20</v>
      </c>
      <c r="F443" s="1" t="s">
        <v>35</v>
      </c>
      <c r="G443" s="3">
        <v>88.43</v>
      </c>
      <c r="H443">
        <v>8</v>
      </c>
      <c r="I443" s="3">
        <v>35.372</v>
      </c>
      <c r="J443" s="3">
        <v>742.81200000000001</v>
      </c>
      <c r="K443" s="2">
        <v>43546</v>
      </c>
      <c r="L443" s="1" t="s">
        <v>32</v>
      </c>
      <c r="M443">
        <v>707.44</v>
      </c>
      <c r="N443">
        <v>4.7619047620000003</v>
      </c>
      <c r="O443" s="3">
        <v>35.372</v>
      </c>
      <c r="P443">
        <v>4.3</v>
      </c>
    </row>
    <row r="444" spans="1:16" x14ac:dyDescent="0.25">
      <c r="A444" s="1" t="s">
        <v>477</v>
      </c>
      <c r="B444" s="1" t="s">
        <v>17</v>
      </c>
      <c r="C444" s="1" t="s">
        <v>18</v>
      </c>
      <c r="D444" s="1" t="s">
        <v>19</v>
      </c>
      <c r="E444" s="1" t="s">
        <v>20</v>
      </c>
      <c r="F444" s="1" t="s">
        <v>31</v>
      </c>
      <c r="G444" s="3">
        <v>89.21</v>
      </c>
      <c r="H444">
        <v>9</v>
      </c>
      <c r="I444" s="3">
        <v>40.144500000000001</v>
      </c>
      <c r="J444" s="3">
        <v>843.03449999999998</v>
      </c>
      <c r="K444" s="2">
        <v>43480</v>
      </c>
      <c r="L444" s="1" t="s">
        <v>32</v>
      </c>
      <c r="M444">
        <v>802.89</v>
      </c>
      <c r="N444">
        <v>4.7619047620000003</v>
      </c>
      <c r="O444" s="3">
        <v>40.144500000000001</v>
      </c>
      <c r="P444">
        <v>6.5</v>
      </c>
    </row>
    <row r="445" spans="1:16" x14ac:dyDescent="0.25">
      <c r="A445" s="1" t="s">
        <v>478</v>
      </c>
      <c r="B445" s="1" t="s">
        <v>24</v>
      </c>
      <c r="C445" s="1" t="s">
        <v>25</v>
      </c>
      <c r="D445" s="1" t="s">
        <v>26</v>
      </c>
      <c r="E445" s="1" t="s">
        <v>30</v>
      </c>
      <c r="F445" s="1" t="s">
        <v>45</v>
      </c>
      <c r="G445" s="3">
        <v>12.78</v>
      </c>
      <c r="H445">
        <v>1</v>
      </c>
      <c r="I445" s="3">
        <v>0.63900000000000001</v>
      </c>
      <c r="J445" s="3">
        <v>13.419</v>
      </c>
      <c r="K445" s="2">
        <v>43473</v>
      </c>
      <c r="L445" s="1" t="s">
        <v>22</v>
      </c>
      <c r="M445">
        <v>12.78</v>
      </c>
      <c r="N445">
        <v>4.7619047620000003</v>
      </c>
      <c r="O445" s="3">
        <v>0.63900000000000001</v>
      </c>
      <c r="P445">
        <v>9.5</v>
      </c>
    </row>
    <row r="446" spans="1:16" x14ac:dyDescent="0.25">
      <c r="A446" s="1" t="s">
        <v>479</v>
      </c>
      <c r="B446" s="1" t="s">
        <v>17</v>
      </c>
      <c r="C446" s="1" t="s">
        <v>18</v>
      </c>
      <c r="D446" s="1" t="s">
        <v>26</v>
      </c>
      <c r="E446" s="1" t="s">
        <v>20</v>
      </c>
      <c r="F446" s="1" t="s">
        <v>35</v>
      </c>
      <c r="G446" s="3">
        <v>19.100000000000001</v>
      </c>
      <c r="H446">
        <v>7</v>
      </c>
      <c r="I446" s="3">
        <v>6.6849999999999996</v>
      </c>
      <c r="J446" s="3">
        <v>140.38499999999999</v>
      </c>
      <c r="K446" s="2">
        <v>43480</v>
      </c>
      <c r="L446" s="1" t="s">
        <v>28</v>
      </c>
      <c r="M446">
        <v>133.69999999999999</v>
      </c>
      <c r="N446">
        <v>4.7619047620000003</v>
      </c>
      <c r="O446" s="3">
        <v>6.6849999999999996</v>
      </c>
      <c r="P446">
        <v>9.6999999999999993</v>
      </c>
    </row>
    <row r="447" spans="1:16" x14ac:dyDescent="0.25">
      <c r="A447" s="1" t="s">
        <v>480</v>
      </c>
      <c r="B447" s="1" t="s">
        <v>41</v>
      </c>
      <c r="C447" s="1" t="s">
        <v>42</v>
      </c>
      <c r="D447" s="1" t="s">
        <v>19</v>
      </c>
      <c r="E447" s="1" t="s">
        <v>20</v>
      </c>
      <c r="F447" s="1" t="s">
        <v>21</v>
      </c>
      <c r="G447" s="3">
        <v>19.149999999999999</v>
      </c>
      <c r="H447">
        <v>1</v>
      </c>
      <c r="I447" s="3">
        <v>0.95750000000000002</v>
      </c>
      <c r="J447" s="3">
        <v>20.107500000000002</v>
      </c>
      <c r="K447" s="2">
        <v>43493</v>
      </c>
      <c r="L447" s="1" t="s">
        <v>32</v>
      </c>
      <c r="M447">
        <v>19.149999999999999</v>
      </c>
      <c r="N447">
        <v>4.7619047620000003</v>
      </c>
      <c r="O447" s="3">
        <v>0.95750000000000002</v>
      </c>
      <c r="P447">
        <v>9.5</v>
      </c>
    </row>
    <row r="448" spans="1:16" x14ac:dyDescent="0.25">
      <c r="A448" s="1" t="s">
        <v>481</v>
      </c>
      <c r="B448" s="1" t="s">
        <v>24</v>
      </c>
      <c r="C448" s="1" t="s">
        <v>25</v>
      </c>
      <c r="D448" s="1" t="s">
        <v>19</v>
      </c>
      <c r="E448" s="1" t="s">
        <v>30</v>
      </c>
      <c r="F448" s="1" t="s">
        <v>43</v>
      </c>
      <c r="G448" s="3">
        <v>27.66</v>
      </c>
      <c r="H448">
        <v>10</v>
      </c>
      <c r="I448" s="3">
        <v>13.83</v>
      </c>
      <c r="J448" s="3">
        <v>290.43</v>
      </c>
      <c r="K448" s="2">
        <v>43510</v>
      </c>
      <c r="L448" s="1" t="s">
        <v>32</v>
      </c>
      <c r="M448">
        <v>276.60000000000002</v>
      </c>
      <c r="N448">
        <v>4.7619047620000003</v>
      </c>
      <c r="O448" s="3">
        <v>13.83</v>
      </c>
      <c r="P448">
        <v>8.9</v>
      </c>
    </row>
    <row r="449" spans="1:16" x14ac:dyDescent="0.25">
      <c r="A449" s="1" t="s">
        <v>482</v>
      </c>
      <c r="B449" s="1" t="s">
        <v>24</v>
      </c>
      <c r="C449" s="1" t="s">
        <v>25</v>
      </c>
      <c r="D449" s="1" t="s">
        <v>26</v>
      </c>
      <c r="E449" s="1" t="s">
        <v>30</v>
      </c>
      <c r="F449" s="1" t="s">
        <v>45</v>
      </c>
      <c r="G449" s="3">
        <v>45.74</v>
      </c>
      <c r="H449">
        <v>3</v>
      </c>
      <c r="I449" s="3">
        <v>6.8609999999999998</v>
      </c>
      <c r="J449" s="3">
        <v>144.08099999999999</v>
      </c>
      <c r="K449" s="2">
        <v>43534</v>
      </c>
      <c r="L449" s="1" t="s">
        <v>32</v>
      </c>
      <c r="M449">
        <v>137.22</v>
      </c>
      <c r="N449">
        <v>4.7619047620000003</v>
      </c>
      <c r="O449" s="3">
        <v>6.8609999999999998</v>
      </c>
      <c r="P449">
        <v>6.5</v>
      </c>
    </row>
    <row r="450" spans="1:16" x14ac:dyDescent="0.25">
      <c r="A450" s="1" t="s">
        <v>483</v>
      </c>
      <c r="B450" s="1" t="s">
        <v>41</v>
      </c>
      <c r="C450" s="1" t="s">
        <v>42</v>
      </c>
      <c r="D450" s="1" t="s">
        <v>19</v>
      </c>
      <c r="E450" s="1" t="s">
        <v>20</v>
      </c>
      <c r="F450" s="1" t="s">
        <v>21</v>
      </c>
      <c r="G450" s="3">
        <v>27.07</v>
      </c>
      <c r="H450">
        <v>1</v>
      </c>
      <c r="I450" s="3">
        <v>1.3534999999999999</v>
      </c>
      <c r="J450" s="3">
        <v>28.423500000000001</v>
      </c>
      <c r="K450" s="2">
        <v>43477</v>
      </c>
      <c r="L450" s="1" t="s">
        <v>32</v>
      </c>
      <c r="M450">
        <v>27.07</v>
      </c>
      <c r="N450">
        <v>4.7619047620000003</v>
      </c>
      <c r="O450" s="3">
        <v>1.3534999999999999</v>
      </c>
      <c r="P450">
        <v>5.3</v>
      </c>
    </row>
    <row r="451" spans="1:16" x14ac:dyDescent="0.25">
      <c r="A451" s="1" t="s">
        <v>484</v>
      </c>
      <c r="B451" s="1" t="s">
        <v>41</v>
      </c>
      <c r="C451" s="1" t="s">
        <v>42</v>
      </c>
      <c r="D451" s="1" t="s">
        <v>19</v>
      </c>
      <c r="E451" s="1" t="s">
        <v>20</v>
      </c>
      <c r="F451" s="1" t="s">
        <v>35</v>
      </c>
      <c r="G451" s="3">
        <v>39.119999999999997</v>
      </c>
      <c r="H451">
        <v>1</v>
      </c>
      <c r="I451" s="3">
        <v>1.956</v>
      </c>
      <c r="J451" s="3">
        <v>41.076000000000001</v>
      </c>
      <c r="K451" s="2">
        <v>43550</v>
      </c>
      <c r="L451" s="1" t="s">
        <v>32</v>
      </c>
      <c r="M451">
        <v>39.119999999999997</v>
      </c>
      <c r="N451">
        <v>4.7619047620000003</v>
      </c>
      <c r="O451" s="3">
        <v>1.956</v>
      </c>
      <c r="P451">
        <v>9.6</v>
      </c>
    </row>
    <row r="452" spans="1:16" x14ac:dyDescent="0.25">
      <c r="A452" s="1" t="s">
        <v>485</v>
      </c>
      <c r="B452" s="1" t="s">
        <v>41</v>
      </c>
      <c r="C452" s="1" t="s">
        <v>42</v>
      </c>
      <c r="D452" s="1" t="s">
        <v>26</v>
      </c>
      <c r="E452" s="1" t="s">
        <v>20</v>
      </c>
      <c r="F452" s="1" t="s">
        <v>27</v>
      </c>
      <c r="G452" s="3">
        <v>74.709999999999994</v>
      </c>
      <c r="H452">
        <v>6</v>
      </c>
      <c r="I452" s="3">
        <v>22.413</v>
      </c>
      <c r="J452" s="3">
        <v>470.673</v>
      </c>
      <c r="K452" s="2">
        <v>43466</v>
      </c>
      <c r="L452" s="1" t="s">
        <v>28</v>
      </c>
      <c r="M452">
        <v>448.26</v>
      </c>
      <c r="N452">
        <v>4.7619047620000003</v>
      </c>
      <c r="O452" s="3">
        <v>22.413</v>
      </c>
      <c r="P452">
        <v>6.7</v>
      </c>
    </row>
    <row r="453" spans="1:16" x14ac:dyDescent="0.25">
      <c r="A453" s="1" t="s">
        <v>486</v>
      </c>
      <c r="B453" s="1" t="s">
        <v>41</v>
      </c>
      <c r="C453" s="1" t="s">
        <v>42</v>
      </c>
      <c r="D453" s="1" t="s">
        <v>26</v>
      </c>
      <c r="E453" s="1" t="s">
        <v>30</v>
      </c>
      <c r="F453" s="1" t="s">
        <v>27</v>
      </c>
      <c r="G453" s="3">
        <v>22.01</v>
      </c>
      <c r="H453">
        <v>6</v>
      </c>
      <c r="I453" s="3">
        <v>6.6029999999999998</v>
      </c>
      <c r="J453" s="3">
        <v>138.66300000000001</v>
      </c>
      <c r="K453" s="2">
        <v>43467</v>
      </c>
      <c r="L453" s="1" t="s">
        <v>28</v>
      </c>
      <c r="M453">
        <v>132.06</v>
      </c>
      <c r="N453">
        <v>4.7619047620000003</v>
      </c>
      <c r="O453" s="3">
        <v>6.6029999999999998</v>
      </c>
      <c r="P453">
        <v>7.6</v>
      </c>
    </row>
    <row r="454" spans="1:16" x14ac:dyDescent="0.25">
      <c r="A454" s="1" t="s">
        <v>487</v>
      </c>
      <c r="B454" s="1" t="s">
        <v>17</v>
      </c>
      <c r="C454" s="1" t="s">
        <v>18</v>
      </c>
      <c r="D454" s="1" t="s">
        <v>26</v>
      </c>
      <c r="E454" s="1" t="s">
        <v>20</v>
      </c>
      <c r="F454" s="1" t="s">
        <v>43</v>
      </c>
      <c r="G454" s="3">
        <v>63.61</v>
      </c>
      <c r="H454">
        <v>5</v>
      </c>
      <c r="I454" s="3">
        <v>15.9025</v>
      </c>
      <c r="J454" s="3">
        <v>333.95249999999999</v>
      </c>
      <c r="K454" s="2">
        <v>43540</v>
      </c>
      <c r="L454" s="1" t="s">
        <v>22</v>
      </c>
      <c r="M454">
        <v>318.05</v>
      </c>
      <c r="N454">
        <v>4.7619047620000003</v>
      </c>
      <c r="O454" s="3">
        <v>15.9025</v>
      </c>
      <c r="P454">
        <v>4.8</v>
      </c>
    </row>
    <row r="455" spans="1:16" x14ac:dyDescent="0.25">
      <c r="A455" s="1" t="s">
        <v>488</v>
      </c>
      <c r="B455" s="1" t="s">
        <v>17</v>
      </c>
      <c r="C455" s="1" t="s">
        <v>18</v>
      </c>
      <c r="D455" s="1" t="s">
        <v>26</v>
      </c>
      <c r="E455" s="1" t="s">
        <v>30</v>
      </c>
      <c r="F455" s="1" t="s">
        <v>21</v>
      </c>
      <c r="G455" s="3">
        <v>25</v>
      </c>
      <c r="H455">
        <v>1</v>
      </c>
      <c r="I455" s="3">
        <v>1.25</v>
      </c>
      <c r="J455" s="3">
        <v>26.25</v>
      </c>
      <c r="K455" s="2">
        <v>43527</v>
      </c>
      <c r="L455" s="1" t="s">
        <v>22</v>
      </c>
      <c r="M455">
        <v>25</v>
      </c>
      <c r="N455">
        <v>4.7619047620000003</v>
      </c>
      <c r="O455" s="3">
        <v>1.25</v>
      </c>
      <c r="P455">
        <v>5.5</v>
      </c>
    </row>
    <row r="456" spans="1:16" x14ac:dyDescent="0.25">
      <c r="A456" s="1" t="s">
        <v>489</v>
      </c>
      <c r="B456" s="1" t="s">
        <v>17</v>
      </c>
      <c r="C456" s="1" t="s">
        <v>18</v>
      </c>
      <c r="D456" s="1" t="s">
        <v>19</v>
      </c>
      <c r="E456" s="1" t="s">
        <v>30</v>
      </c>
      <c r="F456" s="1" t="s">
        <v>27</v>
      </c>
      <c r="G456" s="3">
        <v>20.77</v>
      </c>
      <c r="H456">
        <v>4</v>
      </c>
      <c r="I456" s="3">
        <v>4.1539999999999999</v>
      </c>
      <c r="J456" s="3">
        <v>87.233999999999995</v>
      </c>
      <c r="K456" s="2">
        <v>43496</v>
      </c>
      <c r="L456" s="1" t="s">
        <v>28</v>
      </c>
      <c r="M456">
        <v>83.08</v>
      </c>
      <c r="N456">
        <v>4.7619047620000003</v>
      </c>
      <c r="O456" s="3">
        <v>4.1539999999999999</v>
      </c>
      <c r="P456">
        <v>4.7</v>
      </c>
    </row>
    <row r="457" spans="1:16" x14ac:dyDescent="0.25">
      <c r="A457" s="1" t="s">
        <v>490</v>
      </c>
      <c r="B457" s="1" t="s">
        <v>41</v>
      </c>
      <c r="C457" s="1" t="s">
        <v>42</v>
      </c>
      <c r="D457" s="1" t="s">
        <v>19</v>
      </c>
      <c r="E457" s="1" t="s">
        <v>20</v>
      </c>
      <c r="F457" s="1" t="s">
        <v>45</v>
      </c>
      <c r="G457" s="3">
        <v>29.56</v>
      </c>
      <c r="H457">
        <v>5</v>
      </c>
      <c r="I457" s="3">
        <v>7.39</v>
      </c>
      <c r="J457" s="3">
        <v>155.19</v>
      </c>
      <c r="K457" s="2">
        <v>43509</v>
      </c>
      <c r="L457" s="1" t="s">
        <v>28</v>
      </c>
      <c r="M457">
        <v>147.80000000000001</v>
      </c>
      <c r="N457">
        <v>4.7619047620000003</v>
      </c>
      <c r="O457" s="3">
        <v>7.39</v>
      </c>
      <c r="P457">
        <v>6.9</v>
      </c>
    </row>
    <row r="458" spans="1:16" x14ac:dyDescent="0.25">
      <c r="A458" s="1" t="s">
        <v>491</v>
      </c>
      <c r="B458" s="1" t="s">
        <v>41</v>
      </c>
      <c r="C458" s="1" t="s">
        <v>42</v>
      </c>
      <c r="D458" s="1" t="s">
        <v>19</v>
      </c>
      <c r="E458" s="1" t="s">
        <v>20</v>
      </c>
      <c r="F458" s="1" t="s">
        <v>43</v>
      </c>
      <c r="G458" s="3">
        <v>77.400000000000006</v>
      </c>
      <c r="H458">
        <v>9</v>
      </c>
      <c r="I458" s="3">
        <v>34.83</v>
      </c>
      <c r="J458" s="3">
        <v>731.43</v>
      </c>
      <c r="K458" s="2">
        <v>43511</v>
      </c>
      <c r="L458" s="1" t="s">
        <v>32</v>
      </c>
      <c r="M458">
        <v>696.6</v>
      </c>
      <c r="N458">
        <v>4.7619047620000003</v>
      </c>
      <c r="O458" s="3">
        <v>34.83</v>
      </c>
      <c r="P458">
        <v>4.5</v>
      </c>
    </row>
    <row r="459" spans="1:16" x14ac:dyDescent="0.25">
      <c r="A459" s="1" t="s">
        <v>492</v>
      </c>
      <c r="B459" s="1" t="s">
        <v>41</v>
      </c>
      <c r="C459" s="1" t="s">
        <v>42</v>
      </c>
      <c r="D459" s="1" t="s">
        <v>26</v>
      </c>
      <c r="E459" s="1" t="s">
        <v>30</v>
      </c>
      <c r="F459" s="1" t="s">
        <v>27</v>
      </c>
      <c r="G459" s="3">
        <v>79.39</v>
      </c>
      <c r="H459">
        <v>10</v>
      </c>
      <c r="I459" s="3">
        <v>39.695</v>
      </c>
      <c r="J459" s="3">
        <v>833.59500000000003</v>
      </c>
      <c r="K459" s="2">
        <v>43503</v>
      </c>
      <c r="L459" s="1" t="s">
        <v>28</v>
      </c>
      <c r="M459">
        <v>793.9</v>
      </c>
      <c r="N459">
        <v>4.7619047620000003</v>
      </c>
      <c r="O459" s="3">
        <v>39.695</v>
      </c>
      <c r="P459">
        <v>6.2</v>
      </c>
    </row>
    <row r="460" spans="1:16" x14ac:dyDescent="0.25">
      <c r="A460" s="1" t="s">
        <v>493</v>
      </c>
      <c r="B460" s="1" t="s">
        <v>24</v>
      </c>
      <c r="C460" s="1" t="s">
        <v>25</v>
      </c>
      <c r="D460" s="1" t="s">
        <v>19</v>
      </c>
      <c r="E460" s="1" t="s">
        <v>20</v>
      </c>
      <c r="F460" s="1" t="s">
        <v>27</v>
      </c>
      <c r="G460" s="3">
        <v>46.57</v>
      </c>
      <c r="H460">
        <v>10</v>
      </c>
      <c r="I460" s="3">
        <v>23.285</v>
      </c>
      <c r="J460" s="3">
        <v>488.98500000000001</v>
      </c>
      <c r="K460" s="2">
        <v>43492</v>
      </c>
      <c r="L460" s="1" t="s">
        <v>28</v>
      </c>
      <c r="M460">
        <v>465.7</v>
      </c>
      <c r="N460">
        <v>4.7619047620000003</v>
      </c>
      <c r="O460" s="3">
        <v>23.285</v>
      </c>
      <c r="P460">
        <v>7.6</v>
      </c>
    </row>
    <row r="461" spans="1:16" x14ac:dyDescent="0.25">
      <c r="A461" s="1" t="s">
        <v>494</v>
      </c>
      <c r="B461" s="1" t="s">
        <v>24</v>
      </c>
      <c r="C461" s="1" t="s">
        <v>25</v>
      </c>
      <c r="D461" s="1" t="s">
        <v>26</v>
      </c>
      <c r="E461" s="1" t="s">
        <v>30</v>
      </c>
      <c r="F461" s="1" t="s">
        <v>43</v>
      </c>
      <c r="G461" s="3">
        <v>35.89</v>
      </c>
      <c r="H461">
        <v>1</v>
      </c>
      <c r="I461" s="3">
        <v>1.7945</v>
      </c>
      <c r="J461" s="3">
        <v>37.6845</v>
      </c>
      <c r="K461" s="2">
        <v>43519</v>
      </c>
      <c r="L461" s="1" t="s">
        <v>32</v>
      </c>
      <c r="M461">
        <v>35.89</v>
      </c>
      <c r="N461">
        <v>4.7619047620000003</v>
      </c>
      <c r="O461" s="3">
        <v>1.7945</v>
      </c>
      <c r="P461">
        <v>7.9</v>
      </c>
    </row>
    <row r="462" spans="1:16" x14ac:dyDescent="0.25">
      <c r="A462" s="1" t="s">
        <v>495</v>
      </c>
      <c r="B462" s="1" t="s">
        <v>24</v>
      </c>
      <c r="C462" s="1" t="s">
        <v>25</v>
      </c>
      <c r="D462" s="1" t="s">
        <v>26</v>
      </c>
      <c r="E462" s="1" t="s">
        <v>30</v>
      </c>
      <c r="F462" s="1" t="s">
        <v>43</v>
      </c>
      <c r="G462" s="3">
        <v>40.520000000000003</v>
      </c>
      <c r="H462">
        <v>5</v>
      </c>
      <c r="I462" s="3">
        <v>10.130000000000001</v>
      </c>
      <c r="J462" s="3">
        <v>212.73</v>
      </c>
      <c r="K462" s="2">
        <v>43499</v>
      </c>
      <c r="L462" s="1" t="s">
        <v>28</v>
      </c>
      <c r="M462">
        <v>202.6</v>
      </c>
      <c r="N462">
        <v>4.7619047620000003</v>
      </c>
      <c r="O462" s="3">
        <v>10.130000000000001</v>
      </c>
      <c r="P462">
        <v>4.5</v>
      </c>
    </row>
    <row r="463" spans="1:16" x14ac:dyDescent="0.25">
      <c r="A463" s="1" t="s">
        <v>496</v>
      </c>
      <c r="B463" s="1" t="s">
        <v>41</v>
      </c>
      <c r="C463" s="1" t="s">
        <v>42</v>
      </c>
      <c r="D463" s="1" t="s">
        <v>19</v>
      </c>
      <c r="E463" s="1" t="s">
        <v>20</v>
      </c>
      <c r="F463" s="1" t="s">
        <v>43</v>
      </c>
      <c r="G463" s="3">
        <v>73.05</v>
      </c>
      <c r="H463">
        <v>10</v>
      </c>
      <c r="I463" s="3">
        <v>36.524999999999999</v>
      </c>
      <c r="J463" s="3">
        <v>767.02499999999998</v>
      </c>
      <c r="K463" s="2">
        <v>43527</v>
      </c>
      <c r="L463" s="1" t="s">
        <v>32</v>
      </c>
      <c r="M463">
        <v>730.5</v>
      </c>
      <c r="N463">
        <v>4.7619047620000003</v>
      </c>
      <c r="O463" s="3">
        <v>36.524999999999999</v>
      </c>
      <c r="P463">
        <v>8.6999999999999993</v>
      </c>
    </row>
    <row r="464" spans="1:16" x14ac:dyDescent="0.25">
      <c r="A464" s="1" t="s">
        <v>497</v>
      </c>
      <c r="B464" s="1" t="s">
        <v>24</v>
      </c>
      <c r="C464" s="1" t="s">
        <v>25</v>
      </c>
      <c r="D464" s="1" t="s">
        <v>26</v>
      </c>
      <c r="E464" s="1" t="s">
        <v>20</v>
      </c>
      <c r="F464" s="1" t="s">
        <v>35</v>
      </c>
      <c r="G464" s="3">
        <v>73.95</v>
      </c>
      <c r="H464">
        <v>4</v>
      </c>
      <c r="I464" s="3">
        <v>14.79</v>
      </c>
      <c r="J464" s="3">
        <v>310.58999999999997</v>
      </c>
      <c r="K464" s="2">
        <v>43499</v>
      </c>
      <c r="L464" s="1" t="s">
        <v>28</v>
      </c>
      <c r="M464">
        <v>295.8</v>
      </c>
      <c r="N464">
        <v>4.7619047620000003</v>
      </c>
      <c r="O464" s="3">
        <v>14.79</v>
      </c>
      <c r="P464">
        <v>6.1</v>
      </c>
    </row>
    <row r="465" spans="1:16" x14ac:dyDescent="0.25">
      <c r="A465" s="1" t="s">
        <v>498</v>
      </c>
      <c r="B465" s="1" t="s">
        <v>24</v>
      </c>
      <c r="C465" s="1" t="s">
        <v>25</v>
      </c>
      <c r="D465" s="1" t="s">
        <v>19</v>
      </c>
      <c r="E465" s="1" t="s">
        <v>20</v>
      </c>
      <c r="F465" s="1" t="s">
        <v>43</v>
      </c>
      <c r="G465" s="3">
        <v>22.62</v>
      </c>
      <c r="H465">
        <v>1</v>
      </c>
      <c r="I465" s="3">
        <v>1.131</v>
      </c>
      <c r="J465" s="3">
        <v>23.751000000000001</v>
      </c>
      <c r="K465" s="2">
        <v>43541</v>
      </c>
      <c r="L465" s="1" t="s">
        <v>28</v>
      </c>
      <c r="M465">
        <v>22.62</v>
      </c>
      <c r="N465">
        <v>4.7619047620000003</v>
      </c>
      <c r="O465" s="3">
        <v>1.131</v>
      </c>
      <c r="P465">
        <v>6.4</v>
      </c>
    </row>
    <row r="466" spans="1:16" x14ac:dyDescent="0.25">
      <c r="A466" s="1" t="s">
        <v>499</v>
      </c>
      <c r="B466" s="1" t="s">
        <v>17</v>
      </c>
      <c r="C466" s="1" t="s">
        <v>18</v>
      </c>
      <c r="D466" s="1" t="s">
        <v>19</v>
      </c>
      <c r="E466" s="1" t="s">
        <v>30</v>
      </c>
      <c r="F466" s="1" t="s">
        <v>43</v>
      </c>
      <c r="G466" s="3">
        <v>51.34</v>
      </c>
      <c r="H466">
        <v>5</v>
      </c>
      <c r="I466" s="3">
        <v>12.835000000000001</v>
      </c>
      <c r="J466" s="3">
        <v>269.53500000000003</v>
      </c>
      <c r="K466" s="2">
        <v>43552</v>
      </c>
      <c r="L466" s="1" t="s">
        <v>32</v>
      </c>
      <c r="M466">
        <v>256.7</v>
      </c>
      <c r="N466">
        <v>4.7619047620000003</v>
      </c>
      <c r="O466" s="3">
        <v>12.835000000000001</v>
      </c>
      <c r="P466">
        <v>9.1</v>
      </c>
    </row>
    <row r="467" spans="1:16" x14ac:dyDescent="0.25">
      <c r="A467" s="1" t="s">
        <v>500</v>
      </c>
      <c r="B467" s="1" t="s">
        <v>24</v>
      </c>
      <c r="C467" s="1" t="s">
        <v>25</v>
      </c>
      <c r="D467" s="1" t="s">
        <v>19</v>
      </c>
      <c r="E467" s="1" t="s">
        <v>20</v>
      </c>
      <c r="F467" s="1" t="s">
        <v>35</v>
      </c>
      <c r="G467" s="3">
        <v>54.55</v>
      </c>
      <c r="H467">
        <v>10</v>
      </c>
      <c r="I467" s="3">
        <v>27.274999999999999</v>
      </c>
      <c r="J467" s="3">
        <v>572.77499999999998</v>
      </c>
      <c r="K467" s="2">
        <v>43526</v>
      </c>
      <c r="L467" s="1" t="s">
        <v>32</v>
      </c>
      <c r="M467">
        <v>545.5</v>
      </c>
      <c r="N467">
        <v>4.7619047620000003</v>
      </c>
      <c r="O467" s="3">
        <v>27.274999999999999</v>
      </c>
      <c r="P467">
        <v>7.1</v>
      </c>
    </row>
    <row r="468" spans="1:16" x14ac:dyDescent="0.25">
      <c r="A468" s="1" t="s">
        <v>501</v>
      </c>
      <c r="B468" s="1" t="s">
        <v>24</v>
      </c>
      <c r="C468" s="1" t="s">
        <v>25</v>
      </c>
      <c r="D468" s="1" t="s">
        <v>19</v>
      </c>
      <c r="E468" s="1" t="s">
        <v>20</v>
      </c>
      <c r="F468" s="1" t="s">
        <v>21</v>
      </c>
      <c r="G468" s="3">
        <v>37.15</v>
      </c>
      <c r="H468">
        <v>7</v>
      </c>
      <c r="I468" s="3">
        <v>13.0025</v>
      </c>
      <c r="J468" s="3">
        <v>273.05250000000001</v>
      </c>
      <c r="K468" s="2">
        <v>43504</v>
      </c>
      <c r="L468" s="1" t="s">
        <v>32</v>
      </c>
      <c r="M468">
        <v>260.05</v>
      </c>
      <c r="N468">
        <v>4.7619047620000003</v>
      </c>
      <c r="O468" s="3">
        <v>13.0025</v>
      </c>
      <c r="P468">
        <v>7.7</v>
      </c>
    </row>
    <row r="469" spans="1:16" x14ac:dyDescent="0.25">
      <c r="A469" s="1" t="s">
        <v>502</v>
      </c>
      <c r="B469" s="1" t="s">
        <v>41</v>
      </c>
      <c r="C469" s="1" t="s">
        <v>42</v>
      </c>
      <c r="D469" s="1" t="s">
        <v>26</v>
      </c>
      <c r="E469" s="1" t="s">
        <v>30</v>
      </c>
      <c r="F469" s="1" t="s">
        <v>35</v>
      </c>
      <c r="G469" s="3">
        <v>37.020000000000003</v>
      </c>
      <c r="H469">
        <v>6</v>
      </c>
      <c r="I469" s="3">
        <v>11.106</v>
      </c>
      <c r="J469" s="3">
        <v>233.226</v>
      </c>
      <c r="K469" s="2">
        <v>43546</v>
      </c>
      <c r="L469" s="1" t="s">
        <v>28</v>
      </c>
      <c r="M469">
        <v>222.12</v>
      </c>
      <c r="N469">
        <v>4.7619047620000003</v>
      </c>
      <c r="O469" s="3">
        <v>11.106</v>
      </c>
      <c r="P469">
        <v>4.5</v>
      </c>
    </row>
    <row r="470" spans="1:16" x14ac:dyDescent="0.25">
      <c r="A470" s="1" t="s">
        <v>503</v>
      </c>
      <c r="B470" s="1" t="s">
        <v>24</v>
      </c>
      <c r="C470" s="1" t="s">
        <v>25</v>
      </c>
      <c r="D470" s="1" t="s">
        <v>26</v>
      </c>
      <c r="E470" s="1" t="s">
        <v>30</v>
      </c>
      <c r="F470" s="1" t="s">
        <v>43</v>
      </c>
      <c r="G470" s="3">
        <v>21.58</v>
      </c>
      <c r="H470">
        <v>1</v>
      </c>
      <c r="I470" s="3">
        <v>1.079</v>
      </c>
      <c r="J470" s="3">
        <v>22.658999999999999</v>
      </c>
      <c r="K470" s="2">
        <v>43505</v>
      </c>
      <c r="L470" s="1" t="s">
        <v>22</v>
      </c>
      <c r="M470">
        <v>21.58</v>
      </c>
      <c r="N470">
        <v>4.7619047620000003</v>
      </c>
      <c r="O470" s="3">
        <v>1.079</v>
      </c>
      <c r="P470">
        <v>7.2</v>
      </c>
    </row>
    <row r="471" spans="1:16" x14ac:dyDescent="0.25">
      <c r="A471" s="1" t="s">
        <v>504</v>
      </c>
      <c r="B471" s="1" t="s">
        <v>24</v>
      </c>
      <c r="C471" s="1" t="s">
        <v>25</v>
      </c>
      <c r="D471" s="1" t="s">
        <v>19</v>
      </c>
      <c r="E471" s="1" t="s">
        <v>20</v>
      </c>
      <c r="F471" s="1" t="s">
        <v>27</v>
      </c>
      <c r="G471" s="3">
        <v>98.84</v>
      </c>
      <c r="H471">
        <v>1</v>
      </c>
      <c r="I471" s="3">
        <v>4.9420000000000002</v>
      </c>
      <c r="J471" s="3">
        <v>103.782</v>
      </c>
      <c r="K471" s="2">
        <v>43511</v>
      </c>
      <c r="L471" s="1" t="s">
        <v>28</v>
      </c>
      <c r="M471">
        <v>98.84</v>
      </c>
      <c r="N471">
        <v>4.7619047620000003</v>
      </c>
      <c r="O471" s="3">
        <v>4.9420000000000002</v>
      </c>
      <c r="P471">
        <v>8.4</v>
      </c>
    </row>
    <row r="472" spans="1:16" x14ac:dyDescent="0.25">
      <c r="A472" s="1" t="s">
        <v>505</v>
      </c>
      <c r="B472" s="1" t="s">
        <v>24</v>
      </c>
      <c r="C472" s="1" t="s">
        <v>25</v>
      </c>
      <c r="D472" s="1" t="s">
        <v>19</v>
      </c>
      <c r="E472" s="1" t="s">
        <v>20</v>
      </c>
      <c r="F472" s="1" t="s">
        <v>31</v>
      </c>
      <c r="G472" s="3">
        <v>83.77</v>
      </c>
      <c r="H472">
        <v>6</v>
      </c>
      <c r="I472" s="3">
        <v>25.131</v>
      </c>
      <c r="J472" s="3">
        <v>527.75099999999998</v>
      </c>
      <c r="K472" s="2">
        <v>43488</v>
      </c>
      <c r="L472" s="1" t="s">
        <v>22</v>
      </c>
      <c r="M472">
        <v>502.62</v>
      </c>
      <c r="N472">
        <v>4.7619047620000003</v>
      </c>
      <c r="O472" s="3">
        <v>25.131</v>
      </c>
      <c r="P472">
        <v>5.4</v>
      </c>
    </row>
    <row r="473" spans="1:16" x14ac:dyDescent="0.25">
      <c r="A473" s="1" t="s">
        <v>506</v>
      </c>
      <c r="B473" s="1" t="s">
        <v>17</v>
      </c>
      <c r="C473" s="1" t="s">
        <v>18</v>
      </c>
      <c r="D473" s="1" t="s">
        <v>19</v>
      </c>
      <c r="E473" s="1" t="s">
        <v>20</v>
      </c>
      <c r="F473" s="1" t="s">
        <v>35</v>
      </c>
      <c r="G473" s="3">
        <v>40.049999999999997</v>
      </c>
      <c r="H473">
        <v>4</v>
      </c>
      <c r="I473" s="3">
        <v>8.01</v>
      </c>
      <c r="J473" s="3">
        <v>168.21</v>
      </c>
      <c r="K473" s="2">
        <v>43490</v>
      </c>
      <c r="L473" s="1" t="s">
        <v>28</v>
      </c>
      <c r="M473">
        <v>160.19999999999999</v>
      </c>
      <c r="N473">
        <v>4.7619047620000003</v>
      </c>
      <c r="O473" s="3">
        <v>8.01</v>
      </c>
      <c r="P473">
        <v>9.6999999999999993</v>
      </c>
    </row>
    <row r="474" spans="1:16" x14ac:dyDescent="0.25">
      <c r="A474" s="1" t="s">
        <v>507</v>
      </c>
      <c r="B474" s="1" t="s">
        <v>17</v>
      </c>
      <c r="C474" s="1" t="s">
        <v>18</v>
      </c>
      <c r="D474" s="1" t="s">
        <v>19</v>
      </c>
      <c r="E474" s="1" t="s">
        <v>30</v>
      </c>
      <c r="F474" s="1" t="s">
        <v>45</v>
      </c>
      <c r="G474" s="3">
        <v>43.13</v>
      </c>
      <c r="H474">
        <v>10</v>
      </c>
      <c r="I474" s="3">
        <v>21.565000000000001</v>
      </c>
      <c r="J474" s="3">
        <v>452.86500000000001</v>
      </c>
      <c r="K474" s="2">
        <v>43498</v>
      </c>
      <c r="L474" s="1" t="s">
        <v>32</v>
      </c>
      <c r="M474">
        <v>431.3</v>
      </c>
      <c r="N474">
        <v>4.7619047620000003</v>
      </c>
      <c r="O474" s="3">
        <v>21.565000000000001</v>
      </c>
      <c r="P474">
        <v>5.5</v>
      </c>
    </row>
    <row r="475" spans="1:16" x14ac:dyDescent="0.25">
      <c r="A475" s="1" t="s">
        <v>508</v>
      </c>
      <c r="B475" s="1" t="s">
        <v>41</v>
      </c>
      <c r="C475" s="1" t="s">
        <v>42</v>
      </c>
      <c r="D475" s="1" t="s">
        <v>19</v>
      </c>
      <c r="E475" s="1" t="s">
        <v>30</v>
      </c>
      <c r="F475" s="1" t="s">
        <v>21</v>
      </c>
      <c r="G475" s="3">
        <v>72.569999999999993</v>
      </c>
      <c r="H475">
        <v>8</v>
      </c>
      <c r="I475" s="3">
        <v>29.027999999999999</v>
      </c>
      <c r="J475" s="3">
        <v>609.58799999999997</v>
      </c>
      <c r="K475" s="2">
        <v>43554</v>
      </c>
      <c r="L475" s="1" t="s">
        <v>28</v>
      </c>
      <c r="M475">
        <v>580.55999999999995</v>
      </c>
      <c r="N475">
        <v>4.7619047620000003</v>
      </c>
      <c r="O475" s="3">
        <v>29.027999999999999</v>
      </c>
      <c r="P475">
        <v>4.5999999999999996</v>
      </c>
    </row>
    <row r="476" spans="1:16" x14ac:dyDescent="0.25">
      <c r="A476" s="1" t="s">
        <v>509</v>
      </c>
      <c r="B476" s="1" t="s">
        <v>17</v>
      </c>
      <c r="C476" s="1" t="s">
        <v>18</v>
      </c>
      <c r="D476" s="1" t="s">
        <v>19</v>
      </c>
      <c r="E476" s="1" t="s">
        <v>20</v>
      </c>
      <c r="F476" s="1" t="s">
        <v>27</v>
      </c>
      <c r="G476" s="3">
        <v>64.44</v>
      </c>
      <c r="H476">
        <v>5</v>
      </c>
      <c r="I476" s="3">
        <v>16.11</v>
      </c>
      <c r="J476" s="3">
        <v>338.31</v>
      </c>
      <c r="K476" s="2">
        <v>43554</v>
      </c>
      <c r="L476" s="1" t="s">
        <v>28</v>
      </c>
      <c r="M476">
        <v>322.2</v>
      </c>
      <c r="N476">
        <v>4.7619047620000003</v>
      </c>
      <c r="O476" s="3">
        <v>16.11</v>
      </c>
      <c r="P476">
        <v>6.6</v>
      </c>
    </row>
    <row r="477" spans="1:16" x14ac:dyDescent="0.25">
      <c r="A477" s="1" t="s">
        <v>510</v>
      </c>
      <c r="B477" s="1" t="s">
        <v>17</v>
      </c>
      <c r="C477" s="1" t="s">
        <v>18</v>
      </c>
      <c r="D477" s="1" t="s">
        <v>26</v>
      </c>
      <c r="E477" s="1" t="s">
        <v>30</v>
      </c>
      <c r="F477" s="1" t="s">
        <v>21</v>
      </c>
      <c r="G477" s="3">
        <v>65.180000000000007</v>
      </c>
      <c r="H477">
        <v>3</v>
      </c>
      <c r="I477" s="3">
        <v>9.7769999999999992</v>
      </c>
      <c r="J477" s="3">
        <v>205.31700000000001</v>
      </c>
      <c r="K477" s="2">
        <v>43521</v>
      </c>
      <c r="L477" s="1" t="s">
        <v>32</v>
      </c>
      <c r="M477">
        <v>195.54</v>
      </c>
      <c r="N477">
        <v>4.7619047620000003</v>
      </c>
      <c r="O477" s="3">
        <v>9.7769999999999992</v>
      </c>
      <c r="P477">
        <v>6.3</v>
      </c>
    </row>
    <row r="478" spans="1:16" x14ac:dyDescent="0.25">
      <c r="A478" s="1" t="s">
        <v>511</v>
      </c>
      <c r="B478" s="1" t="s">
        <v>17</v>
      </c>
      <c r="C478" s="1" t="s">
        <v>18</v>
      </c>
      <c r="D478" s="1" t="s">
        <v>26</v>
      </c>
      <c r="E478" s="1" t="s">
        <v>20</v>
      </c>
      <c r="F478" s="1" t="s">
        <v>35</v>
      </c>
      <c r="G478" s="3">
        <v>33.26</v>
      </c>
      <c r="H478">
        <v>5</v>
      </c>
      <c r="I478" s="3">
        <v>8.3149999999999995</v>
      </c>
      <c r="J478" s="3">
        <v>174.61500000000001</v>
      </c>
      <c r="K478" s="2">
        <v>43542</v>
      </c>
      <c r="L478" s="1" t="s">
        <v>32</v>
      </c>
      <c r="M478">
        <v>166.3</v>
      </c>
      <c r="N478">
        <v>4.7619047620000003</v>
      </c>
      <c r="O478" s="3">
        <v>8.3149999999999995</v>
      </c>
      <c r="P478">
        <v>4.2</v>
      </c>
    </row>
    <row r="479" spans="1:16" x14ac:dyDescent="0.25">
      <c r="A479" s="1" t="s">
        <v>512</v>
      </c>
      <c r="B479" s="1" t="s">
        <v>24</v>
      </c>
      <c r="C479" s="1" t="s">
        <v>25</v>
      </c>
      <c r="D479" s="1" t="s">
        <v>26</v>
      </c>
      <c r="E479" s="1" t="s">
        <v>30</v>
      </c>
      <c r="F479" s="1" t="s">
        <v>27</v>
      </c>
      <c r="G479" s="3">
        <v>84.07</v>
      </c>
      <c r="H479">
        <v>4</v>
      </c>
      <c r="I479" s="3">
        <v>16.814</v>
      </c>
      <c r="J479" s="3">
        <v>353.09399999999999</v>
      </c>
      <c r="K479" s="2">
        <v>43531</v>
      </c>
      <c r="L479" s="1" t="s">
        <v>22</v>
      </c>
      <c r="M479">
        <v>336.28</v>
      </c>
      <c r="N479">
        <v>4.7619047620000003</v>
      </c>
      <c r="O479" s="3">
        <v>16.814</v>
      </c>
      <c r="P479">
        <v>4.4000000000000004</v>
      </c>
    </row>
    <row r="480" spans="1:16" x14ac:dyDescent="0.25">
      <c r="A480" s="1" t="s">
        <v>513</v>
      </c>
      <c r="B480" s="1" t="s">
        <v>41</v>
      </c>
      <c r="C480" s="1" t="s">
        <v>42</v>
      </c>
      <c r="D480" s="1" t="s">
        <v>26</v>
      </c>
      <c r="E480" s="1" t="s">
        <v>30</v>
      </c>
      <c r="F480" s="1" t="s">
        <v>35</v>
      </c>
      <c r="G480" s="3">
        <v>34.369999999999997</v>
      </c>
      <c r="H480">
        <v>10</v>
      </c>
      <c r="I480" s="3">
        <v>17.184999999999999</v>
      </c>
      <c r="J480" s="3">
        <v>360.88499999999999</v>
      </c>
      <c r="K480" s="2">
        <v>43540</v>
      </c>
      <c r="L480" s="1" t="s">
        <v>22</v>
      </c>
      <c r="M480">
        <v>343.7</v>
      </c>
      <c r="N480">
        <v>4.7619047620000003</v>
      </c>
      <c r="O480" s="3">
        <v>17.184999999999999</v>
      </c>
      <c r="P480">
        <v>6.7</v>
      </c>
    </row>
    <row r="481" spans="1:16" x14ac:dyDescent="0.25">
      <c r="A481" s="1" t="s">
        <v>514</v>
      </c>
      <c r="B481" s="1" t="s">
        <v>17</v>
      </c>
      <c r="C481" s="1" t="s">
        <v>18</v>
      </c>
      <c r="D481" s="1" t="s">
        <v>26</v>
      </c>
      <c r="E481" s="1" t="s">
        <v>30</v>
      </c>
      <c r="F481" s="1" t="s">
        <v>27</v>
      </c>
      <c r="G481" s="3">
        <v>38.6</v>
      </c>
      <c r="H481">
        <v>1</v>
      </c>
      <c r="I481" s="3">
        <v>1.93</v>
      </c>
      <c r="J481" s="3">
        <v>40.53</v>
      </c>
      <c r="K481" s="2">
        <v>43494</v>
      </c>
      <c r="L481" s="1" t="s">
        <v>22</v>
      </c>
      <c r="M481">
        <v>38.6</v>
      </c>
      <c r="N481">
        <v>4.7619047620000003</v>
      </c>
      <c r="O481" s="3">
        <v>1.93</v>
      </c>
      <c r="P481">
        <v>6.7</v>
      </c>
    </row>
    <row r="482" spans="1:16" x14ac:dyDescent="0.25">
      <c r="A482" s="1" t="s">
        <v>515</v>
      </c>
      <c r="B482" s="1" t="s">
        <v>24</v>
      </c>
      <c r="C482" s="1" t="s">
        <v>25</v>
      </c>
      <c r="D482" s="1" t="s">
        <v>26</v>
      </c>
      <c r="E482" s="1" t="s">
        <v>30</v>
      </c>
      <c r="F482" s="1" t="s">
        <v>43</v>
      </c>
      <c r="G482" s="3">
        <v>65.97</v>
      </c>
      <c r="H482">
        <v>8</v>
      </c>
      <c r="I482" s="3">
        <v>26.388000000000002</v>
      </c>
      <c r="J482" s="3">
        <v>554.14800000000002</v>
      </c>
      <c r="K482" s="2">
        <v>43498</v>
      </c>
      <c r="L482" s="1" t="s">
        <v>28</v>
      </c>
      <c r="M482">
        <v>527.76</v>
      </c>
      <c r="N482">
        <v>4.7619047620000003</v>
      </c>
      <c r="O482" s="3">
        <v>26.388000000000002</v>
      </c>
      <c r="P482">
        <v>8.4</v>
      </c>
    </row>
    <row r="483" spans="1:16" x14ac:dyDescent="0.25">
      <c r="A483" s="1" t="s">
        <v>516</v>
      </c>
      <c r="B483" s="1" t="s">
        <v>24</v>
      </c>
      <c r="C483" s="1" t="s">
        <v>25</v>
      </c>
      <c r="D483" s="1" t="s">
        <v>26</v>
      </c>
      <c r="E483" s="1" t="s">
        <v>20</v>
      </c>
      <c r="F483" s="1" t="s">
        <v>27</v>
      </c>
      <c r="G483" s="3">
        <v>32.799999999999997</v>
      </c>
      <c r="H483">
        <v>10</v>
      </c>
      <c r="I483" s="3">
        <v>16.399999999999999</v>
      </c>
      <c r="J483" s="3">
        <v>344.4</v>
      </c>
      <c r="K483" s="2">
        <v>43511</v>
      </c>
      <c r="L483" s="1" t="s">
        <v>28</v>
      </c>
      <c r="M483">
        <v>328</v>
      </c>
      <c r="N483">
        <v>4.7619047620000003</v>
      </c>
      <c r="O483" s="3">
        <v>16.399999999999999</v>
      </c>
      <c r="P483">
        <v>6.2</v>
      </c>
    </row>
    <row r="484" spans="1:16" x14ac:dyDescent="0.25">
      <c r="A484" s="1" t="s">
        <v>517</v>
      </c>
      <c r="B484" s="1" t="s">
        <v>17</v>
      </c>
      <c r="C484" s="1" t="s">
        <v>18</v>
      </c>
      <c r="D484" s="1" t="s">
        <v>26</v>
      </c>
      <c r="E484" s="1" t="s">
        <v>30</v>
      </c>
      <c r="F484" s="1" t="s">
        <v>35</v>
      </c>
      <c r="G484" s="3">
        <v>37.14</v>
      </c>
      <c r="H484">
        <v>5</v>
      </c>
      <c r="I484" s="3">
        <v>9.2850000000000001</v>
      </c>
      <c r="J484" s="3">
        <v>194.98500000000001</v>
      </c>
      <c r="K484" s="2">
        <v>43473</v>
      </c>
      <c r="L484" s="1" t="s">
        <v>22</v>
      </c>
      <c r="M484">
        <v>185.7</v>
      </c>
      <c r="N484">
        <v>4.7619047620000003</v>
      </c>
      <c r="O484" s="3">
        <v>9.2850000000000001</v>
      </c>
      <c r="P484">
        <v>5</v>
      </c>
    </row>
    <row r="485" spans="1:16" x14ac:dyDescent="0.25">
      <c r="A485" s="1" t="s">
        <v>518</v>
      </c>
      <c r="B485" s="1" t="s">
        <v>41</v>
      </c>
      <c r="C485" s="1" t="s">
        <v>42</v>
      </c>
      <c r="D485" s="1" t="s">
        <v>19</v>
      </c>
      <c r="E485" s="1" t="s">
        <v>30</v>
      </c>
      <c r="F485" s="1" t="s">
        <v>31</v>
      </c>
      <c r="G485" s="3">
        <v>60.38</v>
      </c>
      <c r="H485">
        <v>10</v>
      </c>
      <c r="I485" s="3">
        <v>30.19</v>
      </c>
      <c r="J485" s="3">
        <v>633.99</v>
      </c>
      <c r="K485" s="2">
        <v>43508</v>
      </c>
      <c r="L485" s="1" t="s">
        <v>28</v>
      </c>
      <c r="M485">
        <v>603.79999999999995</v>
      </c>
      <c r="N485">
        <v>4.7619047620000003</v>
      </c>
      <c r="O485" s="3">
        <v>30.19</v>
      </c>
      <c r="P485">
        <v>6</v>
      </c>
    </row>
    <row r="486" spans="1:16" x14ac:dyDescent="0.25">
      <c r="A486" s="1" t="s">
        <v>519</v>
      </c>
      <c r="B486" s="1" t="s">
        <v>24</v>
      </c>
      <c r="C486" s="1" t="s">
        <v>25</v>
      </c>
      <c r="D486" s="1" t="s">
        <v>19</v>
      </c>
      <c r="E486" s="1" t="s">
        <v>20</v>
      </c>
      <c r="F486" s="1" t="s">
        <v>35</v>
      </c>
      <c r="G486" s="3">
        <v>36.979999999999997</v>
      </c>
      <c r="H486">
        <v>10</v>
      </c>
      <c r="I486" s="3">
        <v>18.489999999999998</v>
      </c>
      <c r="J486" s="3">
        <v>388.29</v>
      </c>
      <c r="K486" s="2">
        <v>43466</v>
      </c>
      <c r="L486" s="1" t="s">
        <v>32</v>
      </c>
      <c r="M486">
        <v>369.8</v>
      </c>
      <c r="N486">
        <v>4.7619047620000003</v>
      </c>
      <c r="O486" s="3">
        <v>18.489999999999998</v>
      </c>
      <c r="P486">
        <v>7</v>
      </c>
    </row>
    <row r="487" spans="1:16" x14ac:dyDescent="0.25">
      <c r="A487" s="1" t="s">
        <v>520</v>
      </c>
      <c r="B487" s="1" t="s">
        <v>41</v>
      </c>
      <c r="C487" s="1" t="s">
        <v>42</v>
      </c>
      <c r="D487" s="1" t="s">
        <v>19</v>
      </c>
      <c r="E487" s="1" t="s">
        <v>20</v>
      </c>
      <c r="F487" s="1" t="s">
        <v>35</v>
      </c>
      <c r="G487" s="3">
        <v>49.49</v>
      </c>
      <c r="H487">
        <v>4</v>
      </c>
      <c r="I487" s="3">
        <v>9.8979999999999997</v>
      </c>
      <c r="J487" s="3">
        <v>207.858</v>
      </c>
      <c r="K487" s="2">
        <v>43545</v>
      </c>
      <c r="L487" s="1" t="s">
        <v>22</v>
      </c>
      <c r="M487">
        <v>197.96</v>
      </c>
      <c r="N487">
        <v>4.7619047620000003</v>
      </c>
      <c r="O487" s="3">
        <v>9.8979999999999997</v>
      </c>
      <c r="P487">
        <v>6.6</v>
      </c>
    </row>
    <row r="488" spans="1:16" x14ac:dyDescent="0.25">
      <c r="A488" s="1" t="s">
        <v>521</v>
      </c>
      <c r="B488" s="1" t="s">
        <v>41</v>
      </c>
      <c r="C488" s="1" t="s">
        <v>42</v>
      </c>
      <c r="D488" s="1" t="s">
        <v>26</v>
      </c>
      <c r="E488" s="1" t="s">
        <v>20</v>
      </c>
      <c r="F488" s="1" t="s">
        <v>45</v>
      </c>
      <c r="G488" s="3">
        <v>41.09</v>
      </c>
      <c r="H488">
        <v>10</v>
      </c>
      <c r="I488" s="3">
        <v>20.545000000000002</v>
      </c>
      <c r="J488" s="3">
        <v>431.44499999999999</v>
      </c>
      <c r="K488" s="2">
        <v>43524</v>
      </c>
      <c r="L488" s="1" t="s">
        <v>28</v>
      </c>
      <c r="M488">
        <v>410.9</v>
      </c>
      <c r="N488">
        <v>4.7619047620000003</v>
      </c>
      <c r="O488" s="3">
        <v>20.545000000000002</v>
      </c>
      <c r="P488">
        <v>7.3</v>
      </c>
    </row>
    <row r="489" spans="1:16" x14ac:dyDescent="0.25">
      <c r="A489" s="1" t="s">
        <v>522</v>
      </c>
      <c r="B489" s="1" t="s">
        <v>17</v>
      </c>
      <c r="C489" s="1" t="s">
        <v>18</v>
      </c>
      <c r="D489" s="1" t="s">
        <v>26</v>
      </c>
      <c r="E489" s="1" t="s">
        <v>30</v>
      </c>
      <c r="F489" s="1" t="s">
        <v>45</v>
      </c>
      <c r="G489" s="3">
        <v>37.15</v>
      </c>
      <c r="H489">
        <v>4</v>
      </c>
      <c r="I489" s="3">
        <v>7.43</v>
      </c>
      <c r="J489" s="3">
        <v>156.03</v>
      </c>
      <c r="K489" s="2">
        <v>43547</v>
      </c>
      <c r="L489" s="1" t="s">
        <v>22</v>
      </c>
      <c r="M489">
        <v>148.6</v>
      </c>
      <c r="N489">
        <v>4.7619047620000003</v>
      </c>
      <c r="O489" s="3">
        <v>7.43</v>
      </c>
      <c r="P489">
        <v>8.3000000000000007</v>
      </c>
    </row>
    <row r="490" spans="1:16" x14ac:dyDescent="0.25">
      <c r="A490" s="1" t="s">
        <v>523</v>
      </c>
      <c r="B490" s="1" t="s">
        <v>24</v>
      </c>
      <c r="C490" s="1" t="s">
        <v>25</v>
      </c>
      <c r="D490" s="1" t="s">
        <v>26</v>
      </c>
      <c r="E490" s="1" t="s">
        <v>30</v>
      </c>
      <c r="F490" s="1" t="s">
        <v>31</v>
      </c>
      <c r="G490" s="3">
        <v>22.96</v>
      </c>
      <c r="H490">
        <v>1</v>
      </c>
      <c r="I490" s="3">
        <v>1.1479999999999999</v>
      </c>
      <c r="J490" s="3">
        <v>24.108000000000001</v>
      </c>
      <c r="K490" s="2">
        <v>43495</v>
      </c>
      <c r="L490" s="1" t="s">
        <v>28</v>
      </c>
      <c r="M490">
        <v>22.96</v>
      </c>
      <c r="N490">
        <v>4.7619047620000003</v>
      </c>
      <c r="O490" s="3">
        <v>1.1479999999999999</v>
      </c>
      <c r="P490">
        <v>4.3</v>
      </c>
    </row>
    <row r="491" spans="1:16" x14ac:dyDescent="0.25">
      <c r="A491" s="1" t="s">
        <v>524</v>
      </c>
      <c r="B491" s="1" t="s">
        <v>41</v>
      </c>
      <c r="C491" s="1" t="s">
        <v>42</v>
      </c>
      <c r="D491" s="1" t="s">
        <v>19</v>
      </c>
      <c r="E491" s="1" t="s">
        <v>20</v>
      </c>
      <c r="F491" s="1" t="s">
        <v>31</v>
      </c>
      <c r="G491" s="3">
        <v>77.680000000000007</v>
      </c>
      <c r="H491">
        <v>9</v>
      </c>
      <c r="I491" s="3">
        <v>34.956000000000003</v>
      </c>
      <c r="J491" s="3">
        <v>734.07600000000002</v>
      </c>
      <c r="K491" s="2">
        <v>43500</v>
      </c>
      <c r="L491" s="1" t="s">
        <v>22</v>
      </c>
      <c r="M491">
        <v>699.12</v>
      </c>
      <c r="N491">
        <v>4.7619047620000003</v>
      </c>
      <c r="O491" s="3">
        <v>34.956000000000003</v>
      </c>
      <c r="P491">
        <v>9.8000000000000007</v>
      </c>
    </row>
    <row r="492" spans="1:16" x14ac:dyDescent="0.25">
      <c r="A492" s="1" t="s">
        <v>525</v>
      </c>
      <c r="B492" s="1" t="s">
        <v>41</v>
      </c>
      <c r="C492" s="1" t="s">
        <v>42</v>
      </c>
      <c r="D492" s="1" t="s">
        <v>26</v>
      </c>
      <c r="E492" s="1" t="s">
        <v>20</v>
      </c>
      <c r="F492" s="1" t="s">
        <v>45</v>
      </c>
      <c r="G492" s="3">
        <v>34.700000000000003</v>
      </c>
      <c r="H492">
        <v>2</v>
      </c>
      <c r="I492" s="3">
        <v>3.47</v>
      </c>
      <c r="J492" s="3">
        <v>72.87</v>
      </c>
      <c r="K492" s="2">
        <v>43537</v>
      </c>
      <c r="L492" s="1" t="s">
        <v>22</v>
      </c>
      <c r="M492">
        <v>69.400000000000006</v>
      </c>
      <c r="N492">
        <v>4.7619047620000003</v>
      </c>
      <c r="O492" s="3">
        <v>3.47</v>
      </c>
      <c r="P492">
        <v>8.1999999999999993</v>
      </c>
    </row>
    <row r="493" spans="1:16" x14ac:dyDescent="0.25">
      <c r="A493" s="1" t="s">
        <v>526</v>
      </c>
      <c r="B493" s="1" t="s">
        <v>17</v>
      </c>
      <c r="C493" s="1" t="s">
        <v>18</v>
      </c>
      <c r="D493" s="1" t="s">
        <v>19</v>
      </c>
      <c r="E493" s="1" t="s">
        <v>20</v>
      </c>
      <c r="F493" s="1" t="s">
        <v>45</v>
      </c>
      <c r="G493" s="3">
        <v>19.66</v>
      </c>
      <c r="H493">
        <v>10</v>
      </c>
      <c r="I493" s="3">
        <v>9.83</v>
      </c>
      <c r="J493" s="3">
        <v>206.43</v>
      </c>
      <c r="K493" s="2">
        <v>43539</v>
      </c>
      <c r="L493" s="1" t="s">
        <v>32</v>
      </c>
      <c r="M493">
        <v>196.6</v>
      </c>
      <c r="N493">
        <v>4.7619047620000003</v>
      </c>
      <c r="O493" s="3">
        <v>9.83</v>
      </c>
      <c r="P493">
        <v>7.2</v>
      </c>
    </row>
    <row r="494" spans="1:16" x14ac:dyDescent="0.25">
      <c r="A494" s="1" t="s">
        <v>527</v>
      </c>
      <c r="B494" s="1" t="s">
        <v>41</v>
      </c>
      <c r="C494" s="1" t="s">
        <v>42</v>
      </c>
      <c r="D494" s="1" t="s">
        <v>19</v>
      </c>
      <c r="E494" s="1" t="s">
        <v>20</v>
      </c>
      <c r="F494" s="1" t="s">
        <v>21</v>
      </c>
      <c r="G494" s="3">
        <v>25.32</v>
      </c>
      <c r="H494">
        <v>8</v>
      </c>
      <c r="I494" s="3">
        <v>10.128</v>
      </c>
      <c r="J494" s="3">
        <v>212.68799999999999</v>
      </c>
      <c r="K494" s="2">
        <v>43529</v>
      </c>
      <c r="L494" s="1" t="s">
        <v>22</v>
      </c>
      <c r="M494">
        <v>202.56</v>
      </c>
      <c r="N494">
        <v>4.7619047620000003</v>
      </c>
      <c r="O494" s="3">
        <v>10.128</v>
      </c>
      <c r="P494">
        <v>8.6999999999999993</v>
      </c>
    </row>
    <row r="495" spans="1:16" x14ac:dyDescent="0.25">
      <c r="A495" s="1" t="s">
        <v>528</v>
      </c>
      <c r="B495" s="1" t="s">
        <v>24</v>
      </c>
      <c r="C495" s="1" t="s">
        <v>25</v>
      </c>
      <c r="D495" s="1" t="s">
        <v>19</v>
      </c>
      <c r="E495" s="1" t="s">
        <v>20</v>
      </c>
      <c r="F495" s="1" t="s">
        <v>31</v>
      </c>
      <c r="G495" s="3">
        <v>12.12</v>
      </c>
      <c r="H495">
        <v>10</v>
      </c>
      <c r="I495" s="3">
        <v>6.06</v>
      </c>
      <c r="J495" s="3">
        <v>127.26</v>
      </c>
      <c r="K495" s="2">
        <v>43529</v>
      </c>
      <c r="L495" s="1" t="s">
        <v>32</v>
      </c>
      <c r="M495">
        <v>121.2</v>
      </c>
      <c r="N495">
        <v>4.7619047620000003</v>
      </c>
      <c r="O495" s="3">
        <v>6.06</v>
      </c>
      <c r="P495">
        <v>8.4</v>
      </c>
    </row>
    <row r="496" spans="1:16" x14ac:dyDescent="0.25">
      <c r="A496" s="1" t="s">
        <v>529</v>
      </c>
      <c r="B496" s="1" t="s">
        <v>41</v>
      </c>
      <c r="C496" s="1" t="s">
        <v>42</v>
      </c>
      <c r="D496" s="1" t="s">
        <v>26</v>
      </c>
      <c r="E496" s="1" t="s">
        <v>30</v>
      </c>
      <c r="F496" s="1" t="s">
        <v>45</v>
      </c>
      <c r="G496" s="3">
        <v>99.89</v>
      </c>
      <c r="H496">
        <v>2</v>
      </c>
      <c r="I496" s="3">
        <v>9.9890000000000008</v>
      </c>
      <c r="J496" s="3">
        <v>209.76900000000001</v>
      </c>
      <c r="K496" s="2">
        <v>43522</v>
      </c>
      <c r="L496" s="1" t="s">
        <v>22</v>
      </c>
      <c r="M496">
        <v>199.78</v>
      </c>
      <c r="N496">
        <v>4.7619047620000003</v>
      </c>
      <c r="O496" s="3">
        <v>9.9890000000000008</v>
      </c>
      <c r="P496">
        <v>7.1</v>
      </c>
    </row>
    <row r="497" spans="1:16" x14ac:dyDescent="0.25">
      <c r="A497" s="1" t="s">
        <v>530</v>
      </c>
      <c r="B497" s="1" t="s">
        <v>41</v>
      </c>
      <c r="C497" s="1" t="s">
        <v>42</v>
      </c>
      <c r="D497" s="1" t="s">
        <v>26</v>
      </c>
      <c r="E497" s="1" t="s">
        <v>30</v>
      </c>
      <c r="F497" s="1" t="s">
        <v>35</v>
      </c>
      <c r="G497" s="3">
        <v>75.92</v>
      </c>
      <c r="H497">
        <v>8</v>
      </c>
      <c r="I497" s="3">
        <v>30.367999999999999</v>
      </c>
      <c r="J497" s="3">
        <v>637.72799999999995</v>
      </c>
      <c r="K497" s="2">
        <v>43544</v>
      </c>
      <c r="L497" s="1" t="s">
        <v>28</v>
      </c>
      <c r="M497">
        <v>607.36</v>
      </c>
      <c r="N497">
        <v>4.7619047620000003</v>
      </c>
      <c r="O497" s="3">
        <v>30.367999999999999</v>
      </c>
      <c r="P497">
        <v>5.5</v>
      </c>
    </row>
    <row r="498" spans="1:16" x14ac:dyDescent="0.25">
      <c r="A498" s="1" t="s">
        <v>531</v>
      </c>
      <c r="B498" s="1" t="s">
        <v>24</v>
      </c>
      <c r="C498" s="1" t="s">
        <v>25</v>
      </c>
      <c r="D498" s="1" t="s">
        <v>26</v>
      </c>
      <c r="E498" s="1" t="s">
        <v>20</v>
      </c>
      <c r="F498" s="1" t="s">
        <v>27</v>
      </c>
      <c r="G498" s="3">
        <v>63.22</v>
      </c>
      <c r="H498">
        <v>2</v>
      </c>
      <c r="I498" s="3">
        <v>6.3220000000000001</v>
      </c>
      <c r="J498" s="3">
        <v>132.762</v>
      </c>
      <c r="K498" s="2">
        <v>43466</v>
      </c>
      <c r="L498" s="1" t="s">
        <v>28</v>
      </c>
      <c r="M498">
        <v>126.44</v>
      </c>
      <c r="N498">
        <v>4.7619047620000003</v>
      </c>
      <c r="O498" s="3">
        <v>6.3220000000000001</v>
      </c>
      <c r="P498">
        <v>8.5</v>
      </c>
    </row>
    <row r="499" spans="1:16" x14ac:dyDescent="0.25">
      <c r="A499" s="1" t="s">
        <v>532</v>
      </c>
      <c r="B499" s="1" t="s">
        <v>24</v>
      </c>
      <c r="C499" s="1" t="s">
        <v>25</v>
      </c>
      <c r="D499" s="1" t="s">
        <v>26</v>
      </c>
      <c r="E499" s="1" t="s">
        <v>20</v>
      </c>
      <c r="F499" s="1" t="s">
        <v>43</v>
      </c>
      <c r="G499" s="3">
        <v>90.24</v>
      </c>
      <c r="H499">
        <v>6</v>
      </c>
      <c r="I499" s="3">
        <v>27.071999999999999</v>
      </c>
      <c r="J499" s="3">
        <v>568.51199999999994</v>
      </c>
      <c r="K499" s="2">
        <v>43492</v>
      </c>
      <c r="L499" s="1" t="s">
        <v>28</v>
      </c>
      <c r="M499">
        <v>541.44000000000005</v>
      </c>
      <c r="N499">
        <v>4.7619047620000003</v>
      </c>
      <c r="O499" s="3">
        <v>27.071999999999999</v>
      </c>
      <c r="P499">
        <v>6.2</v>
      </c>
    </row>
    <row r="500" spans="1:16" x14ac:dyDescent="0.25">
      <c r="A500" s="1" t="s">
        <v>533</v>
      </c>
      <c r="B500" s="1" t="s">
        <v>41</v>
      </c>
      <c r="C500" s="1" t="s">
        <v>42</v>
      </c>
      <c r="D500" s="1" t="s">
        <v>19</v>
      </c>
      <c r="E500" s="1" t="s">
        <v>20</v>
      </c>
      <c r="F500" s="1" t="s">
        <v>35</v>
      </c>
      <c r="G500" s="3">
        <v>98.13</v>
      </c>
      <c r="H500">
        <v>1</v>
      </c>
      <c r="I500" s="3">
        <v>4.9065000000000003</v>
      </c>
      <c r="J500" s="3">
        <v>103.0365</v>
      </c>
      <c r="K500" s="2">
        <v>43486</v>
      </c>
      <c r="L500" s="1" t="s">
        <v>28</v>
      </c>
      <c r="M500">
        <v>98.13</v>
      </c>
      <c r="N500">
        <v>4.7619047620000003</v>
      </c>
      <c r="O500" s="3">
        <v>4.9065000000000003</v>
      </c>
      <c r="P500">
        <v>8.9</v>
      </c>
    </row>
    <row r="501" spans="1:16" x14ac:dyDescent="0.25">
      <c r="A501" s="1" t="s">
        <v>534</v>
      </c>
      <c r="B501" s="1" t="s">
        <v>17</v>
      </c>
      <c r="C501" s="1" t="s">
        <v>18</v>
      </c>
      <c r="D501" s="1" t="s">
        <v>19</v>
      </c>
      <c r="E501" s="1" t="s">
        <v>20</v>
      </c>
      <c r="F501" s="1" t="s">
        <v>35</v>
      </c>
      <c r="G501" s="3">
        <v>51.52</v>
      </c>
      <c r="H501">
        <v>8</v>
      </c>
      <c r="I501" s="3">
        <v>20.608000000000001</v>
      </c>
      <c r="J501" s="3">
        <v>432.76799999999997</v>
      </c>
      <c r="K501" s="2">
        <v>43498</v>
      </c>
      <c r="L501" s="1" t="s">
        <v>28</v>
      </c>
      <c r="M501">
        <v>412.16</v>
      </c>
      <c r="N501">
        <v>4.7619047620000003</v>
      </c>
      <c r="O501" s="3">
        <v>20.608000000000001</v>
      </c>
      <c r="P501">
        <v>9.6</v>
      </c>
    </row>
    <row r="502" spans="1:16" x14ac:dyDescent="0.25">
      <c r="A502" s="1" t="s">
        <v>535</v>
      </c>
      <c r="B502" s="1" t="s">
        <v>41</v>
      </c>
      <c r="C502" s="1" t="s">
        <v>42</v>
      </c>
      <c r="D502" s="1" t="s">
        <v>19</v>
      </c>
      <c r="E502" s="1" t="s">
        <v>30</v>
      </c>
      <c r="F502" s="1" t="s">
        <v>35</v>
      </c>
      <c r="G502" s="3">
        <v>73.97</v>
      </c>
      <c r="H502">
        <v>1</v>
      </c>
      <c r="I502" s="3">
        <v>3.6985000000000001</v>
      </c>
      <c r="J502" s="3">
        <v>77.668499999999995</v>
      </c>
      <c r="K502" s="2">
        <v>43499</v>
      </c>
      <c r="L502" s="1" t="s">
        <v>32</v>
      </c>
      <c r="M502">
        <v>73.97</v>
      </c>
      <c r="N502">
        <v>4.7619047620000003</v>
      </c>
      <c r="O502" s="3">
        <v>3.6985000000000001</v>
      </c>
      <c r="P502">
        <v>5.4</v>
      </c>
    </row>
    <row r="503" spans="1:16" x14ac:dyDescent="0.25">
      <c r="A503" s="1" t="s">
        <v>536</v>
      </c>
      <c r="B503" s="1" t="s">
        <v>24</v>
      </c>
      <c r="C503" s="1" t="s">
        <v>25</v>
      </c>
      <c r="D503" s="1" t="s">
        <v>19</v>
      </c>
      <c r="E503" s="1" t="s">
        <v>20</v>
      </c>
      <c r="F503" s="1" t="s">
        <v>45</v>
      </c>
      <c r="G503" s="3">
        <v>31.9</v>
      </c>
      <c r="H503">
        <v>1</v>
      </c>
      <c r="I503" s="3">
        <v>1.595</v>
      </c>
      <c r="J503" s="3">
        <v>33.494999999999997</v>
      </c>
      <c r="K503" s="2">
        <v>43470</v>
      </c>
      <c r="L503" s="1" t="s">
        <v>22</v>
      </c>
      <c r="M503">
        <v>31.9</v>
      </c>
      <c r="N503">
        <v>4.7619047620000003</v>
      </c>
      <c r="O503" s="3">
        <v>1.595</v>
      </c>
      <c r="P503">
        <v>9.1</v>
      </c>
    </row>
    <row r="504" spans="1:16" x14ac:dyDescent="0.25">
      <c r="A504" s="1" t="s">
        <v>537</v>
      </c>
      <c r="B504" s="1" t="s">
        <v>24</v>
      </c>
      <c r="C504" s="1" t="s">
        <v>25</v>
      </c>
      <c r="D504" s="1" t="s">
        <v>26</v>
      </c>
      <c r="E504" s="1" t="s">
        <v>30</v>
      </c>
      <c r="F504" s="1" t="s">
        <v>31</v>
      </c>
      <c r="G504" s="3">
        <v>69.400000000000006</v>
      </c>
      <c r="H504">
        <v>2</v>
      </c>
      <c r="I504" s="3">
        <v>6.94</v>
      </c>
      <c r="J504" s="3">
        <v>145.74</v>
      </c>
      <c r="K504" s="2">
        <v>43492</v>
      </c>
      <c r="L504" s="1" t="s">
        <v>22</v>
      </c>
      <c r="M504">
        <v>138.80000000000001</v>
      </c>
      <c r="N504">
        <v>4.7619047620000003</v>
      </c>
      <c r="O504" s="3">
        <v>6.94</v>
      </c>
      <c r="P504">
        <v>9</v>
      </c>
    </row>
    <row r="505" spans="1:16" x14ac:dyDescent="0.25">
      <c r="A505" s="1" t="s">
        <v>538</v>
      </c>
      <c r="B505" s="1" t="s">
        <v>41</v>
      </c>
      <c r="C505" s="1" t="s">
        <v>42</v>
      </c>
      <c r="D505" s="1" t="s">
        <v>26</v>
      </c>
      <c r="E505" s="1" t="s">
        <v>20</v>
      </c>
      <c r="F505" s="1" t="s">
        <v>35</v>
      </c>
      <c r="G505" s="3">
        <v>93.31</v>
      </c>
      <c r="H505">
        <v>2</v>
      </c>
      <c r="I505" s="3">
        <v>9.3309999999999995</v>
      </c>
      <c r="J505" s="3">
        <v>195.95099999999999</v>
      </c>
      <c r="K505" s="2">
        <v>43549</v>
      </c>
      <c r="L505" s="1" t="s">
        <v>28</v>
      </c>
      <c r="M505">
        <v>186.62</v>
      </c>
      <c r="N505">
        <v>4.7619047620000003</v>
      </c>
      <c r="O505" s="3">
        <v>9.3309999999999995</v>
      </c>
      <c r="P505">
        <v>6.3</v>
      </c>
    </row>
    <row r="506" spans="1:16" x14ac:dyDescent="0.25">
      <c r="A506" s="1" t="s">
        <v>539</v>
      </c>
      <c r="B506" s="1" t="s">
        <v>41</v>
      </c>
      <c r="C506" s="1" t="s">
        <v>42</v>
      </c>
      <c r="D506" s="1" t="s">
        <v>26</v>
      </c>
      <c r="E506" s="1" t="s">
        <v>30</v>
      </c>
      <c r="F506" s="1" t="s">
        <v>35</v>
      </c>
      <c r="G506" s="3">
        <v>88.45</v>
      </c>
      <c r="H506">
        <v>1</v>
      </c>
      <c r="I506" s="3">
        <v>4.4225000000000003</v>
      </c>
      <c r="J506" s="3">
        <v>92.872500000000002</v>
      </c>
      <c r="K506" s="2">
        <v>43521</v>
      </c>
      <c r="L506" s="1" t="s">
        <v>32</v>
      </c>
      <c r="M506">
        <v>88.45</v>
      </c>
      <c r="N506">
        <v>4.7619047620000003</v>
      </c>
      <c r="O506" s="3">
        <v>4.4225000000000003</v>
      </c>
      <c r="P506">
        <v>9.5</v>
      </c>
    </row>
    <row r="507" spans="1:16" x14ac:dyDescent="0.25">
      <c r="A507" s="1" t="s">
        <v>540</v>
      </c>
      <c r="B507" s="1" t="s">
        <v>17</v>
      </c>
      <c r="C507" s="1" t="s">
        <v>18</v>
      </c>
      <c r="D507" s="1" t="s">
        <v>19</v>
      </c>
      <c r="E507" s="1" t="s">
        <v>30</v>
      </c>
      <c r="F507" s="1" t="s">
        <v>27</v>
      </c>
      <c r="G507" s="3">
        <v>24.18</v>
      </c>
      <c r="H507">
        <v>8</v>
      </c>
      <c r="I507" s="3">
        <v>9.6720000000000006</v>
      </c>
      <c r="J507" s="3">
        <v>203.11199999999999</v>
      </c>
      <c r="K507" s="2">
        <v>43493</v>
      </c>
      <c r="L507" s="1" t="s">
        <v>22</v>
      </c>
      <c r="M507">
        <v>193.44</v>
      </c>
      <c r="N507">
        <v>4.7619047620000003</v>
      </c>
      <c r="O507" s="3">
        <v>9.6720000000000006</v>
      </c>
      <c r="P507">
        <v>9.8000000000000007</v>
      </c>
    </row>
    <row r="508" spans="1:16" x14ac:dyDescent="0.25">
      <c r="A508" s="1" t="s">
        <v>541</v>
      </c>
      <c r="B508" s="1" t="s">
        <v>41</v>
      </c>
      <c r="C508" s="1" t="s">
        <v>42</v>
      </c>
      <c r="D508" s="1" t="s">
        <v>19</v>
      </c>
      <c r="E508" s="1" t="s">
        <v>20</v>
      </c>
      <c r="F508" s="1" t="s">
        <v>35</v>
      </c>
      <c r="G508" s="3">
        <v>48.5</v>
      </c>
      <c r="H508">
        <v>3</v>
      </c>
      <c r="I508" s="3">
        <v>7.2750000000000004</v>
      </c>
      <c r="J508" s="3">
        <v>152.77500000000001</v>
      </c>
      <c r="K508" s="2">
        <v>43473</v>
      </c>
      <c r="L508" s="1" t="s">
        <v>28</v>
      </c>
      <c r="M508">
        <v>145.5</v>
      </c>
      <c r="N508">
        <v>4.7619047620000003</v>
      </c>
      <c r="O508" s="3">
        <v>7.2750000000000004</v>
      </c>
      <c r="P508">
        <v>6.7</v>
      </c>
    </row>
    <row r="509" spans="1:16" x14ac:dyDescent="0.25">
      <c r="A509" s="1" t="s">
        <v>542</v>
      </c>
      <c r="B509" s="1" t="s">
        <v>41</v>
      </c>
      <c r="C509" s="1" t="s">
        <v>42</v>
      </c>
      <c r="D509" s="1" t="s">
        <v>26</v>
      </c>
      <c r="E509" s="1" t="s">
        <v>20</v>
      </c>
      <c r="F509" s="1" t="s">
        <v>43</v>
      </c>
      <c r="G509" s="3">
        <v>84.05</v>
      </c>
      <c r="H509">
        <v>6</v>
      </c>
      <c r="I509" s="3">
        <v>25.215</v>
      </c>
      <c r="J509" s="3">
        <v>529.51499999999999</v>
      </c>
      <c r="K509" s="2">
        <v>43494</v>
      </c>
      <c r="L509" s="1" t="s">
        <v>32</v>
      </c>
      <c r="M509">
        <v>504.3</v>
      </c>
      <c r="N509">
        <v>4.7619047620000003</v>
      </c>
      <c r="O509" s="3">
        <v>25.215</v>
      </c>
      <c r="P509">
        <v>7.7</v>
      </c>
    </row>
    <row r="510" spans="1:16" x14ac:dyDescent="0.25">
      <c r="A510" s="1" t="s">
        <v>543</v>
      </c>
      <c r="B510" s="1" t="s">
        <v>41</v>
      </c>
      <c r="C510" s="1" t="s">
        <v>42</v>
      </c>
      <c r="D510" s="1" t="s">
        <v>19</v>
      </c>
      <c r="E510" s="1" t="s">
        <v>30</v>
      </c>
      <c r="F510" s="1" t="s">
        <v>21</v>
      </c>
      <c r="G510" s="3">
        <v>61.29</v>
      </c>
      <c r="H510">
        <v>5</v>
      </c>
      <c r="I510" s="3">
        <v>15.3225</v>
      </c>
      <c r="J510" s="3">
        <v>321.77249999999998</v>
      </c>
      <c r="K510" s="2">
        <v>43553</v>
      </c>
      <c r="L510" s="1" t="s">
        <v>28</v>
      </c>
      <c r="M510">
        <v>306.45</v>
      </c>
      <c r="N510">
        <v>4.7619047620000003</v>
      </c>
      <c r="O510" s="3">
        <v>15.3225</v>
      </c>
      <c r="P510">
        <v>7</v>
      </c>
    </row>
    <row r="511" spans="1:16" x14ac:dyDescent="0.25">
      <c r="A511" s="1" t="s">
        <v>544</v>
      </c>
      <c r="B511" s="1" t="s">
        <v>24</v>
      </c>
      <c r="C511" s="1" t="s">
        <v>25</v>
      </c>
      <c r="D511" s="1" t="s">
        <v>19</v>
      </c>
      <c r="E511" s="1" t="s">
        <v>20</v>
      </c>
      <c r="F511" s="1" t="s">
        <v>31</v>
      </c>
      <c r="G511" s="3">
        <v>15.95</v>
      </c>
      <c r="H511">
        <v>6</v>
      </c>
      <c r="I511" s="3">
        <v>4.7850000000000001</v>
      </c>
      <c r="J511" s="3">
        <v>100.485</v>
      </c>
      <c r="K511" s="2">
        <v>43505</v>
      </c>
      <c r="L511" s="1" t="s">
        <v>32</v>
      </c>
      <c r="M511">
        <v>95.7</v>
      </c>
      <c r="N511">
        <v>4.7619047620000003</v>
      </c>
      <c r="O511" s="3">
        <v>4.7850000000000001</v>
      </c>
      <c r="P511">
        <v>5.0999999999999996</v>
      </c>
    </row>
    <row r="512" spans="1:16" x14ac:dyDescent="0.25">
      <c r="A512" s="1" t="s">
        <v>545</v>
      </c>
      <c r="B512" s="1" t="s">
        <v>41</v>
      </c>
      <c r="C512" s="1" t="s">
        <v>42</v>
      </c>
      <c r="D512" s="1" t="s">
        <v>19</v>
      </c>
      <c r="E512" s="1" t="s">
        <v>20</v>
      </c>
      <c r="F512" s="1" t="s">
        <v>35</v>
      </c>
      <c r="G512" s="3">
        <v>90.74</v>
      </c>
      <c r="H512">
        <v>7</v>
      </c>
      <c r="I512" s="3">
        <v>31.759</v>
      </c>
      <c r="J512" s="3">
        <v>666.93899999999996</v>
      </c>
      <c r="K512" s="2">
        <v>43481</v>
      </c>
      <c r="L512" s="1" t="s">
        <v>32</v>
      </c>
      <c r="M512">
        <v>635.17999999999995</v>
      </c>
      <c r="N512">
        <v>4.7619047620000003</v>
      </c>
      <c r="O512" s="3">
        <v>31.759</v>
      </c>
      <c r="P512">
        <v>6.2</v>
      </c>
    </row>
    <row r="513" spans="1:16" x14ac:dyDescent="0.25">
      <c r="A513" s="1" t="s">
        <v>546</v>
      </c>
      <c r="B513" s="1" t="s">
        <v>17</v>
      </c>
      <c r="C513" s="1" t="s">
        <v>18</v>
      </c>
      <c r="D513" s="1" t="s">
        <v>26</v>
      </c>
      <c r="E513" s="1" t="s">
        <v>20</v>
      </c>
      <c r="F513" s="1" t="s">
        <v>31</v>
      </c>
      <c r="G513" s="3">
        <v>42.91</v>
      </c>
      <c r="H513">
        <v>5</v>
      </c>
      <c r="I513" s="3">
        <v>10.727499999999999</v>
      </c>
      <c r="J513" s="3">
        <v>225.2775</v>
      </c>
      <c r="K513" s="2">
        <v>43470</v>
      </c>
      <c r="L513" s="1" t="s">
        <v>22</v>
      </c>
      <c r="M513">
        <v>214.55</v>
      </c>
      <c r="N513">
        <v>4.7619047620000003</v>
      </c>
      <c r="O513" s="3">
        <v>10.727499999999999</v>
      </c>
      <c r="P513">
        <v>6.1</v>
      </c>
    </row>
    <row r="514" spans="1:16" x14ac:dyDescent="0.25">
      <c r="A514" s="1" t="s">
        <v>547</v>
      </c>
      <c r="B514" s="1" t="s">
        <v>17</v>
      </c>
      <c r="C514" s="1" t="s">
        <v>18</v>
      </c>
      <c r="D514" s="1" t="s">
        <v>26</v>
      </c>
      <c r="E514" s="1" t="s">
        <v>20</v>
      </c>
      <c r="F514" s="1" t="s">
        <v>45</v>
      </c>
      <c r="G514" s="3">
        <v>54.28</v>
      </c>
      <c r="H514">
        <v>7</v>
      </c>
      <c r="I514" s="3">
        <v>18.998000000000001</v>
      </c>
      <c r="J514" s="3">
        <v>398.95800000000003</v>
      </c>
      <c r="K514" s="2">
        <v>43492</v>
      </c>
      <c r="L514" s="1" t="s">
        <v>22</v>
      </c>
      <c r="M514">
        <v>379.96</v>
      </c>
      <c r="N514">
        <v>4.7619047620000003</v>
      </c>
      <c r="O514" s="3">
        <v>18.998000000000001</v>
      </c>
      <c r="P514">
        <v>9.3000000000000007</v>
      </c>
    </row>
    <row r="515" spans="1:16" x14ac:dyDescent="0.25">
      <c r="A515" s="1" t="s">
        <v>548</v>
      </c>
      <c r="B515" s="1" t="s">
        <v>17</v>
      </c>
      <c r="C515" s="1" t="s">
        <v>18</v>
      </c>
      <c r="D515" s="1" t="s">
        <v>26</v>
      </c>
      <c r="E515" s="1" t="s">
        <v>30</v>
      </c>
      <c r="F515" s="1" t="s">
        <v>27</v>
      </c>
      <c r="G515" s="3">
        <v>99.55</v>
      </c>
      <c r="H515">
        <v>7</v>
      </c>
      <c r="I515" s="3">
        <v>34.842500000000001</v>
      </c>
      <c r="J515" s="3">
        <v>731.6925</v>
      </c>
      <c r="K515" s="2">
        <v>43538</v>
      </c>
      <c r="L515" s="1" t="s">
        <v>28</v>
      </c>
      <c r="M515">
        <v>696.85</v>
      </c>
      <c r="N515">
        <v>4.7619047620000003</v>
      </c>
      <c r="O515" s="3">
        <v>34.842500000000001</v>
      </c>
      <c r="P515">
        <v>7.6</v>
      </c>
    </row>
    <row r="516" spans="1:16" x14ac:dyDescent="0.25">
      <c r="A516" s="1" t="s">
        <v>549</v>
      </c>
      <c r="B516" s="1" t="s">
        <v>24</v>
      </c>
      <c r="C516" s="1" t="s">
        <v>25</v>
      </c>
      <c r="D516" s="1" t="s">
        <v>19</v>
      </c>
      <c r="E516" s="1" t="s">
        <v>30</v>
      </c>
      <c r="F516" s="1" t="s">
        <v>35</v>
      </c>
      <c r="G516" s="3">
        <v>58.39</v>
      </c>
      <c r="H516">
        <v>7</v>
      </c>
      <c r="I516" s="3">
        <v>20.436499999999999</v>
      </c>
      <c r="J516" s="3">
        <v>429.16649999999998</v>
      </c>
      <c r="K516" s="2">
        <v>43519</v>
      </c>
      <c r="L516" s="1" t="s">
        <v>32</v>
      </c>
      <c r="M516">
        <v>408.73</v>
      </c>
      <c r="N516">
        <v>4.7619047620000003</v>
      </c>
      <c r="O516" s="3">
        <v>20.436499999999999</v>
      </c>
      <c r="P516">
        <v>8.1999999999999993</v>
      </c>
    </row>
    <row r="517" spans="1:16" x14ac:dyDescent="0.25">
      <c r="A517" s="1" t="s">
        <v>550</v>
      </c>
      <c r="B517" s="1" t="s">
        <v>24</v>
      </c>
      <c r="C517" s="1" t="s">
        <v>25</v>
      </c>
      <c r="D517" s="1" t="s">
        <v>19</v>
      </c>
      <c r="E517" s="1" t="s">
        <v>20</v>
      </c>
      <c r="F517" s="1" t="s">
        <v>45</v>
      </c>
      <c r="G517" s="3">
        <v>51.47</v>
      </c>
      <c r="H517">
        <v>1</v>
      </c>
      <c r="I517" s="3">
        <v>2.5735000000000001</v>
      </c>
      <c r="J517" s="3">
        <v>54.043500000000002</v>
      </c>
      <c r="K517" s="2">
        <v>43542</v>
      </c>
      <c r="L517" s="1" t="s">
        <v>22</v>
      </c>
      <c r="M517">
        <v>51.47</v>
      </c>
      <c r="N517">
        <v>4.7619047620000003</v>
      </c>
      <c r="O517" s="3">
        <v>2.5735000000000001</v>
      </c>
      <c r="P517">
        <v>8.5</v>
      </c>
    </row>
    <row r="518" spans="1:16" x14ac:dyDescent="0.25">
      <c r="A518" s="1" t="s">
        <v>551</v>
      </c>
      <c r="B518" s="1" t="s">
        <v>41</v>
      </c>
      <c r="C518" s="1" t="s">
        <v>42</v>
      </c>
      <c r="D518" s="1" t="s">
        <v>19</v>
      </c>
      <c r="E518" s="1" t="s">
        <v>30</v>
      </c>
      <c r="F518" s="1" t="s">
        <v>21</v>
      </c>
      <c r="G518" s="3">
        <v>54.86</v>
      </c>
      <c r="H518">
        <v>5</v>
      </c>
      <c r="I518" s="3">
        <v>13.715</v>
      </c>
      <c r="J518" s="3">
        <v>288.01499999999999</v>
      </c>
      <c r="K518" s="2">
        <v>43553</v>
      </c>
      <c r="L518" s="1" t="s">
        <v>22</v>
      </c>
      <c r="M518">
        <v>274.3</v>
      </c>
      <c r="N518">
        <v>4.7619047620000003</v>
      </c>
      <c r="O518" s="3">
        <v>13.715</v>
      </c>
      <c r="P518">
        <v>9.8000000000000007</v>
      </c>
    </row>
    <row r="519" spans="1:16" x14ac:dyDescent="0.25">
      <c r="A519" s="1" t="s">
        <v>552</v>
      </c>
      <c r="B519" s="1" t="s">
        <v>24</v>
      </c>
      <c r="C519" s="1" t="s">
        <v>25</v>
      </c>
      <c r="D519" s="1" t="s">
        <v>19</v>
      </c>
      <c r="E519" s="1" t="s">
        <v>30</v>
      </c>
      <c r="F519" s="1" t="s">
        <v>31</v>
      </c>
      <c r="G519" s="3">
        <v>39.39</v>
      </c>
      <c r="H519">
        <v>5</v>
      </c>
      <c r="I519" s="3">
        <v>9.8475000000000001</v>
      </c>
      <c r="J519" s="3">
        <v>206.79750000000001</v>
      </c>
      <c r="K519" s="2">
        <v>43487</v>
      </c>
      <c r="L519" s="1" t="s">
        <v>32</v>
      </c>
      <c r="M519">
        <v>196.95</v>
      </c>
      <c r="N519">
        <v>4.7619047620000003</v>
      </c>
      <c r="O519" s="3">
        <v>9.8475000000000001</v>
      </c>
      <c r="P519">
        <v>8.6999999999999993</v>
      </c>
    </row>
    <row r="520" spans="1:16" x14ac:dyDescent="0.25">
      <c r="A520" s="1" t="s">
        <v>553</v>
      </c>
      <c r="B520" s="1" t="s">
        <v>17</v>
      </c>
      <c r="C520" s="1" t="s">
        <v>18</v>
      </c>
      <c r="D520" s="1" t="s">
        <v>26</v>
      </c>
      <c r="E520" s="1" t="s">
        <v>30</v>
      </c>
      <c r="F520" s="1" t="s">
        <v>31</v>
      </c>
      <c r="G520" s="3">
        <v>34.729999999999997</v>
      </c>
      <c r="H520">
        <v>2</v>
      </c>
      <c r="I520" s="3">
        <v>3.4729999999999999</v>
      </c>
      <c r="J520" s="3">
        <v>72.933000000000007</v>
      </c>
      <c r="K520" s="2">
        <v>43525</v>
      </c>
      <c r="L520" s="1" t="s">
        <v>22</v>
      </c>
      <c r="M520">
        <v>69.459999999999994</v>
      </c>
      <c r="N520">
        <v>4.7619047620000003</v>
      </c>
      <c r="O520" s="3">
        <v>3.4729999999999999</v>
      </c>
      <c r="P520">
        <v>9.6999999999999993</v>
      </c>
    </row>
    <row r="521" spans="1:16" x14ac:dyDescent="0.25">
      <c r="A521" s="1" t="s">
        <v>554</v>
      </c>
      <c r="B521" s="1" t="s">
        <v>24</v>
      </c>
      <c r="C521" s="1" t="s">
        <v>25</v>
      </c>
      <c r="D521" s="1" t="s">
        <v>19</v>
      </c>
      <c r="E521" s="1" t="s">
        <v>30</v>
      </c>
      <c r="F521" s="1" t="s">
        <v>35</v>
      </c>
      <c r="G521" s="3">
        <v>71.92</v>
      </c>
      <c r="H521">
        <v>5</v>
      </c>
      <c r="I521" s="3">
        <v>17.98</v>
      </c>
      <c r="J521" s="3">
        <v>377.58</v>
      </c>
      <c r="K521" s="2">
        <v>43482</v>
      </c>
      <c r="L521" s="1" t="s">
        <v>32</v>
      </c>
      <c r="M521">
        <v>359.6</v>
      </c>
      <c r="N521">
        <v>4.7619047620000003</v>
      </c>
      <c r="O521" s="3">
        <v>17.98</v>
      </c>
      <c r="P521">
        <v>4.3</v>
      </c>
    </row>
    <row r="522" spans="1:16" x14ac:dyDescent="0.25">
      <c r="A522" s="1" t="s">
        <v>555</v>
      </c>
      <c r="B522" s="1" t="s">
        <v>41</v>
      </c>
      <c r="C522" s="1" t="s">
        <v>42</v>
      </c>
      <c r="D522" s="1" t="s">
        <v>26</v>
      </c>
      <c r="E522" s="1" t="s">
        <v>20</v>
      </c>
      <c r="F522" s="1" t="s">
        <v>27</v>
      </c>
      <c r="G522" s="3">
        <v>45.71</v>
      </c>
      <c r="H522">
        <v>3</v>
      </c>
      <c r="I522" s="3">
        <v>6.8564999999999996</v>
      </c>
      <c r="J522" s="3">
        <v>143.98650000000001</v>
      </c>
      <c r="K522" s="2">
        <v>43550</v>
      </c>
      <c r="L522" s="1" t="s">
        <v>32</v>
      </c>
      <c r="M522">
        <v>137.13</v>
      </c>
      <c r="N522">
        <v>4.7619047620000003</v>
      </c>
      <c r="O522" s="3">
        <v>6.8564999999999996</v>
      </c>
      <c r="P522">
        <v>7.7</v>
      </c>
    </row>
    <row r="523" spans="1:16" x14ac:dyDescent="0.25">
      <c r="A523" s="1" t="s">
        <v>556</v>
      </c>
      <c r="B523" s="1" t="s">
        <v>24</v>
      </c>
      <c r="C523" s="1" t="s">
        <v>25</v>
      </c>
      <c r="D523" s="1" t="s">
        <v>19</v>
      </c>
      <c r="E523" s="1" t="s">
        <v>20</v>
      </c>
      <c r="F523" s="1" t="s">
        <v>31</v>
      </c>
      <c r="G523" s="3">
        <v>83.17</v>
      </c>
      <c r="H523">
        <v>6</v>
      </c>
      <c r="I523" s="3">
        <v>24.951000000000001</v>
      </c>
      <c r="J523" s="3">
        <v>523.971</v>
      </c>
      <c r="K523" s="2">
        <v>43544</v>
      </c>
      <c r="L523" s="1" t="s">
        <v>28</v>
      </c>
      <c r="M523">
        <v>499.02</v>
      </c>
      <c r="N523">
        <v>4.7619047620000003</v>
      </c>
      <c r="O523" s="3">
        <v>24.951000000000001</v>
      </c>
      <c r="P523">
        <v>7.3</v>
      </c>
    </row>
    <row r="524" spans="1:16" x14ac:dyDescent="0.25">
      <c r="A524" s="1" t="s">
        <v>557</v>
      </c>
      <c r="B524" s="1" t="s">
        <v>17</v>
      </c>
      <c r="C524" s="1" t="s">
        <v>18</v>
      </c>
      <c r="D524" s="1" t="s">
        <v>19</v>
      </c>
      <c r="E524" s="1" t="s">
        <v>20</v>
      </c>
      <c r="F524" s="1" t="s">
        <v>31</v>
      </c>
      <c r="G524" s="3">
        <v>37.44</v>
      </c>
      <c r="H524">
        <v>6</v>
      </c>
      <c r="I524" s="3">
        <v>11.231999999999999</v>
      </c>
      <c r="J524" s="3">
        <v>235.87200000000001</v>
      </c>
      <c r="K524" s="2">
        <v>43502</v>
      </c>
      <c r="L524" s="1" t="s">
        <v>32</v>
      </c>
      <c r="M524">
        <v>224.64</v>
      </c>
      <c r="N524">
        <v>4.7619047620000003</v>
      </c>
      <c r="O524" s="3">
        <v>11.231999999999999</v>
      </c>
      <c r="P524">
        <v>5.9</v>
      </c>
    </row>
    <row r="525" spans="1:16" x14ac:dyDescent="0.25">
      <c r="A525" s="1" t="s">
        <v>558</v>
      </c>
      <c r="B525" s="1" t="s">
        <v>24</v>
      </c>
      <c r="C525" s="1" t="s">
        <v>25</v>
      </c>
      <c r="D525" s="1" t="s">
        <v>26</v>
      </c>
      <c r="E525" s="1" t="s">
        <v>30</v>
      </c>
      <c r="F525" s="1" t="s">
        <v>21</v>
      </c>
      <c r="G525" s="3">
        <v>62.87</v>
      </c>
      <c r="H525">
        <v>2</v>
      </c>
      <c r="I525" s="3">
        <v>6.2869999999999999</v>
      </c>
      <c r="J525" s="3">
        <v>132.02699999999999</v>
      </c>
      <c r="K525" s="2">
        <v>43466</v>
      </c>
      <c r="L525" s="1" t="s">
        <v>28</v>
      </c>
      <c r="M525">
        <v>125.74</v>
      </c>
      <c r="N525">
        <v>4.7619047620000003</v>
      </c>
      <c r="O525" s="3">
        <v>6.2869999999999999</v>
      </c>
      <c r="P525">
        <v>5</v>
      </c>
    </row>
    <row r="526" spans="1:16" x14ac:dyDescent="0.25">
      <c r="A526" s="1" t="s">
        <v>559</v>
      </c>
      <c r="B526" s="1" t="s">
        <v>17</v>
      </c>
      <c r="C526" s="1" t="s">
        <v>18</v>
      </c>
      <c r="D526" s="1" t="s">
        <v>26</v>
      </c>
      <c r="E526" s="1" t="s">
        <v>30</v>
      </c>
      <c r="F526" s="1" t="s">
        <v>43</v>
      </c>
      <c r="G526" s="3">
        <v>81.709999999999994</v>
      </c>
      <c r="H526">
        <v>6</v>
      </c>
      <c r="I526" s="3">
        <v>24.513000000000002</v>
      </c>
      <c r="J526" s="3">
        <v>514.77300000000002</v>
      </c>
      <c r="K526" s="2">
        <v>43492</v>
      </c>
      <c r="L526" s="1" t="s">
        <v>32</v>
      </c>
      <c r="M526">
        <v>490.26</v>
      </c>
      <c r="N526">
        <v>4.7619047620000003</v>
      </c>
      <c r="O526" s="3">
        <v>24.513000000000002</v>
      </c>
      <c r="P526">
        <v>8</v>
      </c>
    </row>
    <row r="527" spans="1:16" x14ac:dyDescent="0.25">
      <c r="A527" s="1" t="s">
        <v>560</v>
      </c>
      <c r="B527" s="1" t="s">
        <v>17</v>
      </c>
      <c r="C527" s="1" t="s">
        <v>18</v>
      </c>
      <c r="D527" s="1" t="s">
        <v>19</v>
      </c>
      <c r="E527" s="1" t="s">
        <v>20</v>
      </c>
      <c r="F527" s="1" t="s">
        <v>35</v>
      </c>
      <c r="G527" s="3">
        <v>91.41</v>
      </c>
      <c r="H527">
        <v>5</v>
      </c>
      <c r="I527" s="3">
        <v>22.852499999999999</v>
      </c>
      <c r="J527" s="3">
        <v>479.90249999999997</v>
      </c>
      <c r="K527" s="2">
        <v>43521</v>
      </c>
      <c r="L527" s="1" t="s">
        <v>22</v>
      </c>
      <c r="M527">
        <v>457.05</v>
      </c>
      <c r="N527">
        <v>4.7619047620000003</v>
      </c>
      <c r="O527" s="3">
        <v>22.852499999999999</v>
      </c>
      <c r="P527">
        <v>7.1</v>
      </c>
    </row>
    <row r="528" spans="1:16" x14ac:dyDescent="0.25">
      <c r="A528" s="1" t="s">
        <v>561</v>
      </c>
      <c r="B528" s="1" t="s">
        <v>41</v>
      </c>
      <c r="C528" s="1" t="s">
        <v>42</v>
      </c>
      <c r="D528" s="1" t="s">
        <v>26</v>
      </c>
      <c r="E528" s="1" t="s">
        <v>30</v>
      </c>
      <c r="F528" s="1" t="s">
        <v>45</v>
      </c>
      <c r="G528" s="3">
        <v>39.21</v>
      </c>
      <c r="H528">
        <v>4</v>
      </c>
      <c r="I528" s="3">
        <v>7.8419999999999996</v>
      </c>
      <c r="J528" s="3">
        <v>164.68199999999999</v>
      </c>
      <c r="K528" s="2">
        <v>43481</v>
      </c>
      <c r="L528" s="1" t="s">
        <v>32</v>
      </c>
      <c r="M528">
        <v>156.84</v>
      </c>
      <c r="N528">
        <v>4.7619047620000003</v>
      </c>
      <c r="O528" s="3">
        <v>7.8419999999999996</v>
      </c>
      <c r="P528">
        <v>9</v>
      </c>
    </row>
    <row r="529" spans="1:16" x14ac:dyDescent="0.25">
      <c r="A529" s="1" t="s">
        <v>562</v>
      </c>
      <c r="B529" s="1" t="s">
        <v>41</v>
      </c>
      <c r="C529" s="1" t="s">
        <v>42</v>
      </c>
      <c r="D529" s="1" t="s">
        <v>19</v>
      </c>
      <c r="E529" s="1" t="s">
        <v>30</v>
      </c>
      <c r="F529" s="1" t="s">
        <v>45</v>
      </c>
      <c r="G529" s="3">
        <v>59.86</v>
      </c>
      <c r="H529">
        <v>2</v>
      </c>
      <c r="I529" s="3">
        <v>5.9859999999999998</v>
      </c>
      <c r="J529" s="3">
        <v>125.706</v>
      </c>
      <c r="K529" s="2">
        <v>43478</v>
      </c>
      <c r="L529" s="1" t="s">
        <v>22</v>
      </c>
      <c r="M529">
        <v>119.72</v>
      </c>
      <c r="N529">
        <v>4.7619047620000003</v>
      </c>
      <c r="O529" s="3">
        <v>5.9859999999999998</v>
      </c>
      <c r="P529">
        <v>6.7</v>
      </c>
    </row>
    <row r="530" spans="1:16" x14ac:dyDescent="0.25">
      <c r="A530" s="1" t="s">
        <v>563</v>
      </c>
      <c r="B530" s="1" t="s">
        <v>41</v>
      </c>
      <c r="C530" s="1" t="s">
        <v>42</v>
      </c>
      <c r="D530" s="1" t="s">
        <v>19</v>
      </c>
      <c r="E530" s="1" t="s">
        <v>20</v>
      </c>
      <c r="F530" s="1" t="s">
        <v>43</v>
      </c>
      <c r="G530" s="3">
        <v>54.36</v>
      </c>
      <c r="H530">
        <v>10</v>
      </c>
      <c r="I530" s="3">
        <v>27.18</v>
      </c>
      <c r="J530" s="3">
        <v>570.78</v>
      </c>
      <c r="K530" s="2">
        <v>43503</v>
      </c>
      <c r="L530" s="1" t="s">
        <v>32</v>
      </c>
      <c r="M530">
        <v>543.6</v>
      </c>
      <c r="N530">
        <v>4.7619047620000003</v>
      </c>
      <c r="O530" s="3">
        <v>27.18</v>
      </c>
      <c r="P530">
        <v>6.1</v>
      </c>
    </row>
    <row r="531" spans="1:16" x14ac:dyDescent="0.25">
      <c r="A531" s="1" t="s">
        <v>564</v>
      </c>
      <c r="B531" s="1" t="s">
        <v>17</v>
      </c>
      <c r="C531" s="1" t="s">
        <v>18</v>
      </c>
      <c r="D531" s="1" t="s">
        <v>26</v>
      </c>
      <c r="E531" s="1" t="s">
        <v>30</v>
      </c>
      <c r="F531" s="1" t="s">
        <v>35</v>
      </c>
      <c r="G531" s="3">
        <v>98.09</v>
      </c>
      <c r="H531">
        <v>9</v>
      </c>
      <c r="I531" s="3">
        <v>44.140500000000003</v>
      </c>
      <c r="J531" s="3">
        <v>926.95050000000003</v>
      </c>
      <c r="K531" s="2">
        <v>43513</v>
      </c>
      <c r="L531" s="1" t="s">
        <v>28</v>
      </c>
      <c r="M531">
        <v>882.81</v>
      </c>
      <c r="N531">
        <v>4.7619047620000003</v>
      </c>
      <c r="O531" s="3">
        <v>44.140500000000003</v>
      </c>
      <c r="P531">
        <v>9.3000000000000007</v>
      </c>
    </row>
    <row r="532" spans="1:16" x14ac:dyDescent="0.25">
      <c r="A532" s="1" t="s">
        <v>565</v>
      </c>
      <c r="B532" s="1" t="s">
        <v>17</v>
      </c>
      <c r="C532" s="1" t="s">
        <v>18</v>
      </c>
      <c r="D532" s="1" t="s">
        <v>26</v>
      </c>
      <c r="E532" s="1" t="s">
        <v>30</v>
      </c>
      <c r="F532" s="1" t="s">
        <v>21</v>
      </c>
      <c r="G532" s="3">
        <v>25.43</v>
      </c>
      <c r="H532">
        <v>6</v>
      </c>
      <c r="I532" s="3">
        <v>7.6289999999999996</v>
      </c>
      <c r="J532" s="3">
        <v>160.209</v>
      </c>
      <c r="K532" s="2">
        <v>43508</v>
      </c>
      <c r="L532" s="1" t="s">
        <v>22</v>
      </c>
      <c r="M532">
        <v>152.58000000000001</v>
      </c>
      <c r="N532">
        <v>4.7619047620000003</v>
      </c>
      <c r="O532" s="3">
        <v>7.6289999999999996</v>
      </c>
      <c r="P532">
        <v>7</v>
      </c>
    </row>
    <row r="533" spans="1:16" x14ac:dyDescent="0.25">
      <c r="A533" s="1" t="s">
        <v>566</v>
      </c>
      <c r="B533" s="1" t="s">
        <v>17</v>
      </c>
      <c r="C533" s="1" t="s">
        <v>18</v>
      </c>
      <c r="D533" s="1" t="s">
        <v>19</v>
      </c>
      <c r="E533" s="1" t="s">
        <v>30</v>
      </c>
      <c r="F533" s="1" t="s">
        <v>45</v>
      </c>
      <c r="G533" s="3">
        <v>86.68</v>
      </c>
      <c r="H533">
        <v>8</v>
      </c>
      <c r="I533" s="3">
        <v>34.671999999999997</v>
      </c>
      <c r="J533" s="3">
        <v>728.11199999999997</v>
      </c>
      <c r="K533" s="2">
        <v>43489</v>
      </c>
      <c r="L533" s="1" t="s">
        <v>32</v>
      </c>
      <c r="M533">
        <v>693.44</v>
      </c>
      <c r="N533">
        <v>4.7619047620000003</v>
      </c>
      <c r="O533" s="3">
        <v>34.671999999999997</v>
      </c>
      <c r="P533">
        <v>7.2</v>
      </c>
    </row>
    <row r="534" spans="1:16" x14ac:dyDescent="0.25">
      <c r="A534" s="1" t="s">
        <v>567</v>
      </c>
      <c r="B534" s="1" t="s">
        <v>41</v>
      </c>
      <c r="C534" s="1" t="s">
        <v>42</v>
      </c>
      <c r="D534" s="1" t="s">
        <v>26</v>
      </c>
      <c r="E534" s="1" t="s">
        <v>30</v>
      </c>
      <c r="F534" s="1" t="s">
        <v>27</v>
      </c>
      <c r="G534" s="3">
        <v>22.95</v>
      </c>
      <c r="H534">
        <v>10</v>
      </c>
      <c r="I534" s="3">
        <v>11.475</v>
      </c>
      <c r="J534" s="3">
        <v>240.97499999999999</v>
      </c>
      <c r="K534" s="2">
        <v>43502</v>
      </c>
      <c r="L534" s="1" t="s">
        <v>22</v>
      </c>
      <c r="M534">
        <v>229.5</v>
      </c>
      <c r="N534">
        <v>4.7619047620000003</v>
      </c>
      <c r="O534" s="3">
        <v>11.475</v>
      </c>
      <c r="P534">
        <v>8.1999999999999993</v>
      </c>
    </row>
    <row r="535" spans="1:16" x14ac:dyDescent="0.25">
      <c r="A535" s="1" t="s">
        <v>568</v>
      </c>
      <c r="B535" s="1" t="s">
        <v>24</v>
      </c>
      <c r="C535" s="1" t="s">
        <v>25</v>
      </c>
      <c r="D535" s="1" t="s">
        <v>26</v>
      </c>
      <c r="E535" s="1" t="s">
        <v>20</v>
      </c>
      <c r="F535" s="1" t="s">
        <v>43</v>
      </c>
      <c r="G535" s="3">
        <v>16.309999999999999</v>
      </c>
      <c r="H535">
        <v>9</v>
      </c>
      <c r="I535" s="3">
        <v>7.3395000000000001</v>
      </c>
      <c r="J535" s="3">
        <v>154.12950000000001</v>
      </c>
      <c r="K535" s="2">
        <v>43550</v>
      </c>
      <c r="L535" s="1" t="s">
        <v>22</v>
      </c>
      <c r="M535">
        <v>146.79</v>
      </c>
      <c r="N535">
        <v>4.7619047620000003</v>
      </c>
      <c r="O535" s="3">
        <v>7.3395000000000001</v>
      </c>
      <c r="P535">
        <v>8.4</v>
      </c>
    </row>
    <row r="536" spans="1:16" x14ac:dyDescent="0.25">
      <c r="A536" s="1" t="s">
        <v>569</v>
      </c>
      <c r="B536" s="1" t="s">
        <v>17</v>
      </c>
      <c r="C536" s="1" t="s">
        <v>18</v>
      </c>
      <c r="D536" s="1" t="s">
        <v>26</v>
      </c>
      <c r="E536" s="1" t="s">
        <v>20</v>
      </c>
      <c r="F536" s="1" t="s">
        <v>31</v>
      </c>
      <c r="G536" s="3">
        <v>28.32</v>
      </c>
      <c r="H536">
        <v>5</v>
      </c>
      <c r="I536" s="3">
        <v>7.08</v>
      </c>
      <c r="J536" s="3">
        <v>148.68</v>
      </c>
      <c r="K536" s="2">
        <v>43535</v>
      </c>
      <c r="L536" s="1" t="s">
        <v>22</v>
      </c>
      <c r="M536">
        <v>141.6</v>
      </c>
      <c r="N536">
        <v>4.7619047620000003</v>
      </c>
      <c r="O536" s="3">
        <v>7.08</v>
      </c>
      <c r="P536">
        <v>6.2</v>
      </c>
    </row>
    <row r="537" spans="1:16" x14ac:dyDescent="0.25">
      <c r="A537" s="1" t="s">
        <v>570</v>
      </c>
      <c r="B537" s="1" t="s">
        <v>24</v>
      </c>
      <c r="C537" s="1" t="s">
        <v>25</v>
      </c>
      <c r="D537" s="1" t="s">
        <v>26</v>
      </c>
      <c r="E537" s="1" t="s">
        <v>30</v>
      </c>
      <c r="F537" s="1" t="s">
        <v>31</v>
      </c>
      <c r="G537" s="3">
        <v>16.670000000000002</v>
      </c>
      <c r="H537">
        <v>7</v>
      </c>
      <c r="I537" s="3">
        <v>5.8345000000000002</v>
      </c>
      <c r="J537" s="3">
        <v>122.5245</v>
      </c>
      <c r="K537" s="2">
        <v>43503</v>
      </c>
      <c r="L537" s="1" t="s">
        <v>22</v>
      </c>
      <c r="M537">
        <v>116.69</v>
      </c>
      <c r="N537">
        <v>4.7619047620000003</v>
      </c>
      <c r="O537" s="3">
        <v>5.8345000000000002</v>
      </c>
      <c r="P537">
        <v>7.4</v>
      </c>
    </row>
    <row r="538" spans="1:16" x14ac:dyDescent="0.25">
      <c r="A538" s="1" t="s">
        <v>571</v>
      </c>
      <c r="B538" s="1" t="s">
        <v>41</v>
      </c>
      <c r="C538" s="1" t="s">
        <v>42</v>
      </c>
      <c r="D538" s="1" t="s">
        <v>19</v>
      </c>
      <c r="E538" s="1" t="s">
        <v>20</v>
      </c>
      <c r="F538" s="1" t="s">
        <v>45</v>
      </c>
      <c r="G538" s="3">
        <v>73.959999999999994</v>
      </c>
      <c r="H538">
        <v>1</v>
      </c>
      <c r="I538" s="3">
        <v>3.698</v>
      </c>
      <c r="J538" s="3">
        <v>77.658000000000001</v>
      </c>
      <c r="K538" s="2">
        <v>43470</v>
      </c>
      <c r="L538" s="1" t="s">
        <v>32</v>
      </c>
      <c r="M538">
        <v>73.959999999999994</v>
      </c>
      <c r="N538">
        <v>4.7619047620000003</v>
      </c>
      <c r="O538" s="3">
        <v>3.698</v>
      </c>
      <c r="P538">
        <v>5</v>
      </c>
    </row>
    <row r="539" spans="1:16" x14ac:dyDescent="0.25">
      <c r="A539" s="1" t="s">
        <v>572</v>
      </c>
      <c r="B539" s="1" t="s">
        <v>17</v>
      </c>
      <c r="C539" s="1" t="s">
        <v>18</v>
      </c>
      <c r="D539" s="1" t="s">
        <v>26</v>
      </c>
      <c r="E539" s="1" t="s">
        <v>30</v>
      </c>
      <c r="F539" s="1" t="s">
        <v>31</v>
      </c>
      <c r="G539" s="3">
        <v>97.94</v>
      </c>
      <c r="H539">
        <v>1</v>
      </c>
      <c r="I539" s="3">
        <v>4.8970000000000002</v>
      </c>
      <c r="J539" s="3">
        <v>102.837</v>
      </c>
      <c r="K539" s="2">
        <v>43531</v>
      </c>
      <c r="L539" s="1" t="s">
        <v>22</v>
      </c>
      <c r="M539">
        <v>97.94</v>
      </c>
      <c r="N539">
        <v>4.7619047620000003</v>
      </c>
      <c r="O539" s="3">
        <v>4.8970000000000002</v>
      </c>
      <c r="P539">
        <v>6.9</v>
      </c>
    </row>
    <row r="540" spans="1:16" x14ac:dyDescent="0.25">
      <c r="A540" s="1" t="s">
        <v>573</v>
      </c>
      <c r="B540" s="1" t="s">
        <v>17</v>
      </c>
      <c r="C540" s="1" t="s">
        <v>18</v>
      </c>
      <c r="D540" s="1" t="s">
        <v>26</v>
      </c>
      <c r="E540" s="1" t="s">
        <v>20</v>
      </c>
      <c r="F540" s="1" t="s">
        <v>45</v>
      </c>
      <c r="G540" s="3">
        <v>73.05</v>
      </c>
      <c r="H540">
        <v>4</v>
      </c>
      <c r="I540" s="3">
        <v>14.61</v>
      </c>
      <c r="J540" s="3">
        <v>306.81</v>
      </c>
      <c r="K540" s="2">
        <v>43521</v>
      </c>
      <c r="L540" s="1" t="s">
        <v>32</v>
      </c>
      <c r="M540">
        <v>292.2</v>
      </c>
      <c r="N540">
        <v>4.7619047620000003</v>
      </c>
      <c r="O540" s="3">
        <v>14.61</v>
      </c>
      <c r="P540">
        <v>4.9000000000000004</v>
      </c>
    </row>
    <row r="541" spans="1:16" x14ac:dyDescent="0.25">
      <c r="A541" s="1" t="s">
        <v>574</v>
      </c>
      <c r="B541" s="1" t="s">
        <v>24</v>
      </c>
      <c r="C541" s="1" t="s">
        <v>25</v>
      </c>
      <c r="D541" s="1" t="s">
        <v>19</v>
      </c>
      <c r="E541" s="1" t="s">
        <v>20</v>
      </c>
      <c r="F541" s="1" t="s">
        <v>43</v>
      </c>
      <c r="G541" s="3">
        <v>87.48</v>
      </c>
      <c r="H541">
        <v>6</v>
      </c>
      <c r="I541" s="3">
        <v>26.244</v>
      </c>
      <c r="J541" s="3">
        <v>551.12400000000002</v>
      </c>
      <c r="K541" s="2">
        <v>43497</v>
      </c>
      <c r="L541" s="1" t="s">
        <v>22</v>
      </c>
      <c r="M541">
        <v>524.88</v>
      </c>
      <c r="N541">
        <v>4.7619047620000003</v>
      </c>
      <c r="O541" s="3">
        <v>26.244</v>
      </c>
      <c r="P541">
        <v>5.0999999999999996</v>
      </c>
    </row>
    <row r="542" spans="1:16" x14ac:dyDescent="0.25">
      <c r="A542" s="1" t="s">
        <v>575</v>
      </c>
      <c r="B542" s="1" t="s">
        <v>17</v>
      </c>
      <c r="C542" s="1" t="s">
        <v>18</v>
      </c>
      <c r="D542" s="1" t="s">
        <v>26</v>
      </c>
      <c r="E542" s="1" t="s">
        <v>30</v>
      </c>
      <c r="F542" s="1" t="s">
        <v>31</v>
      </c>
      <c r="G542" s="3">
        <v>30.68</v>
      </c>
      <c r="H542">
        <v>3</v>
      </c>
      <c r="I542" s="3">
        <v>4.6020000000000003</v>
      </c>
      <c r="J542" s="3">
        <v>96.641999999999996</v>
      </c>
      <c r="K542" s="2">
        <v>43487</v>
      </c>
      <c r="L542" s="1" t="s">
        <v>22</v>
      </c>
      <c r="M542">
        <v>92.04</v>
      </c>
      <c r="N542">
        <v>4.7619047620000003</v>
      </c>
      <c r="O542" s="3">
        <v>4.6020000000000003</v>
      </c>
      <c r="P542">
        <v>9.1</v>
      </c>
    </row>
    <row r="543" spans="1:16" x14ac:dyDescent="0.25">
      <c r="A543" s="1" t="s">
        <v>576</v>
      </c>
      <c r="B543" s="1" t="s">
        <v>24</v>
      </c>
      <c r="C543" s="1" t="s">
        <v>25</v>
      </c>
      <c r="D543" s="1" t="s">
        <v>19</v>
      </c>
      <c r="E543" s="1" t="s">
        <v>30</v>
      </c>
      <c r="F543" s="1" t="s">
        <v>21</v>
      </c>
      <c r="G543" s="3">
        <v>75.88</v>
      </c>
      <c r="H543">
        <v>1</v>
      </c>
      <c r="I543" s="3">
        <v>3.794</v>
      </c>
      <c r="J543" s="3">
        <v>79.674000000000007</v>
      </c>
      <c r="K543" s="2">
        <v>43468</v>
      </c>
      <c r="L543" s="1" t="s">
        <v>32</v>
      </c>
      <c r="M543">
        <v>75.88</v>
      </c>
      <c r="N543">
        <v>4.7619047620000003</v>
      </c>
      <c r="O543" s="3">
        <v>3.794</v>
      </c>
      <c r="P543">
        <v>7.1</v>
      </c>
    </row>
    <row r="544" spans="1:16" x14ac:dyDescent="0.25">
      <c r="A544" s="1" t="s">
        <v>577</v>
      </c>
      <c r="B544" s="1" t="s">
        <v>41</v>
      </c>
      <c r="C544" s="1" t="s">
        <v>42</v>
      </c>
      <c r="D544" s="1" t="s">
        <v>19</v>
      </c>
      <c r="E544" s="1" t="s">
        <v>20</v>
      </c>
      <c r="F544" s="1" t="s">
        <v>35</v>
      </c>
      <c r="G544" s="3">
        <v>20.18</v>
      </c>
      <c r="H544">
        <v>4</v>
      </c>
      <c r="I544" s="3">
        <v>4.0359999999999996</v>
      </c>
      <c r="J544" s="3">
        <v>84.756</v>
      </c>
      <c r="K544" s="2">
        <v>43509</v>
      </c>
      <c r="L544" s="1" t="s">
        <v>32</v>
      </c>
      <c r="M544">
        <v>80.72</v>
      </c>
      <c r="N544">
        <v>4.7619047620000003</v>
      </c>
      <c r="O544" s="3">
        <v>4.0359999999999996</v>
      </c>
      <c r="P544">
        <v>5</v>
      </c>
    </row>
    <row r="545" spans="1:16" x14ac:dyDescent="0.25">
      <c r="A545" s="1" t="s">
        <v>578</v>
      </c>
      <c r="B545" s="1" t="s">
        <v>24</v>
      </c>
      <c r="C545" s="1" t="s">
        <v>25</v>
      </c>
      <c r="D545" s="1" t="s">
        <v>19</v>
      </c>
      <c r="E545" s="1" t="s">
        <v>30</v>
      </c>
      <c r="F545" s="1" t="s">
        <v>27</v>
      </c>
      <c r="G545" s="3">
        <v>18.77</v>
      </c>
      <c r="H545">
        <v>6</v>
      </c>
      <c r="I545" s="3">
        <v>5.6310000000000002</v>
      </c>
      <c r="J545" s="3">
        <v>118.251</v>
      </c>
      <c r="K545" s="2">
        <v>43493</v>
      </c>
      <c r="L545" s="1" t="s">
        <v>32</v>
      </c>
      <c r="M545">
        <v>112.62</v>
      </c>
      <c r="N545">
        <v>4.7619047620000003</v>
      </c>
      <c r="O545" s="3">
        <v>5.6310000000000002</v>
      </c>
      <c r="P545">
        <v>5.5</v>
      </c>
    </row>
    <row r="546" spans="1:16" x14ac:dyDescent="0.25">
      <c r="A546" s="1" t="s">
        <v>579</v>
      </c>
      <c r="B546" s="1" t="s">
        <v>41</v>
      </c>
      <c r="C546" s="1" t="s">
        <v>42</v>
      </c>
      <c r="D546" s="1" t="s">
        <v>26</v>
      </c>
      <c r="E546" s="1" t="s">
        <v>20</v>
      </c>
      <c r="F546" s="1" t="s">
        <v>43</v>
      </c>
      <c r="G546" s="3">
        <v>71.2</v>
      </c>
      <c r="H546">
        <v>1</v>
      </c>
      <c r="I546" s="3">
        <v>3.56</v>
      </c>
      <c r="J546" s="3">
        <v>74.760000000000005</v>
      </c>
      <c r="K546" s="2">
        <v>43470</v>
      </c>
      <c r="L546" s="1" t="s">
        <v>32</v>
      </c>
      <c r="M546">
        <v>71.2</v>
      </c>
      <c r="N546">
        <v>4.7619047620000003</v>
      </c>
      <c r="O546" s="3">
        <v>3.56</v>
      </c>
      <c r="P546">
        <v>9.1999999999999993</v>
      </c>
    </row>
    <row r="547" spans="1:16" x14ac:dyDescent="0.25">
      <c r="A547" s="1" t="s">
        <v>580</v>
      </c>
      <c r="B547" s="1" t="s">
        <v>41</v>
      </c>
      <c r="C547" s="1" t="s">
        <v>42</v>
      </c>
      <c r="D547" s="1" t="s">
        <v>19</v>
      </c>
      <c r="E547" s="1" t="s">
        <v>30</v>
      </c>
      <c r="F547" s="1" t="s">
        <v>31</v>
      </c>
      <c r="G547" s="3">
        <v>38.81</v>
      </c>
      <c r="H547">
        <v>4</v>
      </c>
      <c r="I547" s="3">
        <v>7.7619999999999996</v>
      </c>
      <c r="J547" s="3">
        <v>163.00200000000001</v>
      </c>
      <c r="K547" s="2">
        <v>43543</v>
      </c>
      <c r="L547" s="1" t="s">
        <v>22</v>
      </c>
      <c r="M547">
        <v>155.24</v>
      </c>
      <c r="N547">
        <v>4.7619047620000003</v>
      </c>
      <c r="O547" s="3">
        <v>7.7619999999999996</v>
      </c>
      <c r="P547">
        <v>4.9000000000000004</v>
      </c>
    </row>
    <row r="548" spans="1:16" x14ac:dyDescent="0.25">
      <c r="A548" s="1" t="s">
        <v>581</v>
      </c>
      <c r="B548" s="1" t="s">
        <v>17</v>
      </c>
      <c r="C548" s="1" t="s">
        <v>18</v>
      </c>
      <c r="D548" s="1" t="s">
        <v>26</v>
      </c>
      <c r="E548" s="1" t="s">
        <v>20</v>
      </c>
      <c r="F548" s="1" t="s">
        <v>45</v>
      </c>
      <c r="G548" s="3">
        <v>29.42</v>
      </c>
      <c r="H548">
        <v>10</v>
      </c>
      <c r="I548" s="3">
        <v>14.71</v>
      </c>
      <c r="J548" s="3">
        <v>308.91000000000003</v>
      </c>
      <c r="K548" s="2">
        <v>43477</v>
      </c>
      <c r="L548" s="1" t="s">
        <v>22</v>
      </c>
      <c r="M548">
        <v>294.2</v>
      </c>
      <c r="N548">
        <v>4.7619047620000003</v>
      </c>
      <c r="O548" s="3">
        <v>14.71</v>
      </c>
      <c r="P548">
        <v>8.9</v>
      </c>
    </row>
    <row r="549" spans="1:16" x14ac:dyDescent="0.25">
      <c r="A549" s="1" t="s">
        <v>582</v>
      </c>
      <c r="B549" s="1" t="s">
        <v>17</v>
      </c>
      <c r="C549" s="1" t="s">
        <v>18</v>
      </c>
      <c r="D549" s="1" t="s">
        <v>26</v>
      </c>
      <c r="E549" s="1" t="s">
        <v>30</v>
      </c>
      <c r="F549" s="1" t="s">
        <v>35</v>
      </c>
      <c r="G549" s="3">
        <v>60.95</v>
      </c>
      <c r="H549">
        <v>9</v>
      </c>
      <c r="I549" s="3">
        <v>27.427499999999998</v>
      </c>
      <c r="J549" s="3">
        <v>575.97749999999996</v>
      </c>
      <c r="K549" s="2">
        <v>43472</v>
      </c>
      <c r="L549" s="1" t="s">
        <v>32</v>
      </c>
      <c r="M549">
        <v>548.54999999999995</v>
      </c>
      <c r="N549">
        <v>4.7619047620000003</v>
      </c>
      <c r="O549" s="3">
        <v>27.427499999999998</v>
      </c>
      <c r="P549">
        <v>6</v>
      </c>
    </row>
    <row r="550" spans="1:16" x14ac:dyDescent="0.25">
      <c r="A550" s="1" t="s">
        <v>583</v>
      </c>
      <c r="B550" s="1" t="s">
        <v>41</v>
      </c>
      <c r="C550" s="1" t="s">
        <v>42</v>
      </c>
      <c r="D550" s="1" t="s">
        <v>26</v>
      </c>
      <c r="E550" s="1" t="s">
        <v>20</v>
      </c>
      <c r="F550" s="1" t="s">
        <v>35</v>
      </c>
      <c r="G550" s="3">
        <v>51.54</v>
      </c>
      <c r="H550">
        <v>5</v>
      </c>
      <c r="I550" s="3">
        <v>12.885</v>
      </c>
      <c r="J550" s="3">
        <v>270.58499999999998</v>
      </c>
      <c r="K550" s="2">
        <v>43491</v>
      </c>
      <c r="L550" s="1" t="s">
        <v>28</v>
      </c>
      <c r="M550">
        <v>257.7</v>
      </c>
      <c r="N550">
        <v>4.7619047620000003</v>
      </c>
      <c r="O550" s="3">
        <v>12.885</v>
      </c>
      <c r="P550">
        <v>4.2</v>
      </c>
    </row>
    <row r="551" spans="1:16" x14ac:dyDescent="0.25">
      <c r="A551" s="1" t="s">
        <v>584</v>
      </c>
      <c r="B551" s="1" t="s">
        <v>17</v>
      </c>
      <c r="C551" s="1" t="s">
        <v>18</v>
      </c>
      <c r="D551" s="1" t="s">
        <v>26</v>
      </c>
      <c r="E551" s="1" t="s">
        <v>20</v>
      </c>
      <c r="F551" s="1" t="s">
        <v>27</v>
      </c>
      <c r="G551" s="3">
        <v>66.06</v>
      </c>
      <c r="H551">
        <v>6</v>
      </c>
      <c r="I551" s="3">
        <v>19.818000000000001</v>
      </c>
      <c r="J551" s="3">
        <v>416.178</v>
      </c>
      <c r="K551" s="2">
        <v>43488</v>
      </c>
      <c r="L551" s="1" t="s">
        <v>28</v>
      </c>
      <c r="M551">
        <v>396.36</v>
      </c>
      <c r="N551">
        <v>4.7619047620000003</v>
      </c>
      <c r="O551" s="3">
        <v>19.818000000000001</v>
      </c>
      <c r="P551">
        <v>7.3</v>
      </c>
    </row>
    <row r="552" spans="1:16" x14ac:dyDescent="0.25">
      <c r="A552" s="1" t="s">
        <v>585</v>
      </c>
      <c r="B552" s="1" t="s">
        <v>41</v>
      </c>
      <c r="C552" s="1" t="s">
        <v>42</v>
      </c>
      <c r="D552" s="1" t="s">
        <v>26</v>
      </c>
      <c r="E552" s="1" t="s">
        <v>30</v>
      </c>
      <c r="F552" s="1" t="s">
        <v>45</v>
      </c>
      <c r="G552" s="3">
        <v>57.27</v>
      </c>
      <c r="H552">
        <v>3</v>
      </c>
      <c r="I552" s="3">
        <v>8.5905000000000005</v>
      </c>
      <c r="J552" s="3">
        <v>180.40049999999999</v>
      </c>
      <c r="K552" s="2">
        <v>43505</v>
      </c>
      <c r="L552" s="1" t="s">
        <v>22</v>
      </c>
      <c r="M552">
        <v>171.81</v>
      </c>
      <c r="N552">
        <v>4.7619047620000003</v>
      </c>
      <c r="O552" s="3">
        <v>8.5905000000000005</v>
      </c>
      <c r="P552">
        <v>6.5</v>
      </c>
    </row>
    <row r="553" spans="1:16" x14ac:dyDescent="0.25">
      <c r="A553" s="1" t="s">
        <v>586</v>
      </c>
      <c r="B553" s="1" t="s">
        <v>41</v>
      </c>
      <c r="C553" s="1" t="s">
        <v>42</v>
      </c>
      <c r="D553" s="1" t="s">
        <v>26</v>
      </c>
      <c r="E553" s="1" t="s">
        <v>20</v>
      </c>
      <c r="F553" s="1" t="s">
        <v>45</v>
      </c>
      <c r="G553" s="3">
        <v>54.31</v>
      </c>
      <c r="H553">
        <v>9</v>
      </c>
      <c r="I553" s="3">
        <v>24.439499999999999</v>
      </c>
      <c r="J553" s="3">
        <v>513.22950000000003</v>
      </c>
      <c r="K553" s="2">
        <v>43518</v>
      </c>
      <c r="L553" s="1" t="s">
        <v>28</v>
      </c>
      <c r="M553">
        <v>488.79</v>
      </c>
      <c r="N553">
        <v>4.7619047620000003</v>
      </c>
      <c r="O553" s="3">
        <v>24.439499999999999</v>
      </c>
      <c r="P553">
        <v>8.9</v>
      </c>
    </row>
    <row r="554" spans="1:16" x14ac:dyDescent="0.25">
      <c r="A554" s="1" t="s">
        <v>587</v>
      </c>
      <c r="B554" s="1" t="s">
        <v>41</v>
      </c>
      <c r="C554" s="1" t="s">
        <v>42</v>
      </c>
      <c r="D554" s="1" t="s">
        <v>26</v>
      </c>
      <c r="E554" s="1" t="s">
        <v>20</v>
      </c>
      <c r="F554" s="1" t="s">
        <v>21</v>
      </c>
      <c r="G554" s="3">
        <v>58.24</v>
      </c>
      <c r="H554">
        <v>9</v>
      </c>
      <c r="I554" s="3">
        <v>26.207999999999998</v>
      </c>
      <c r="J554" s="3">
        <v>550.36800000000005</v>
      </c>
      <c r="K554" s="2">
        <v>43501</v>
      </c>
      <c r="L554" s="1" t="s">
        <v>28</v>
      </c>
      <c r="M554">
        <v>524.16</v>
      </c>
      <c r="N554">
        <v>4.7619047620000003</v>
      </c>
      <c r="O554" s="3">
        <v>26.207999999999998</v>
      </c>
      <c r="P554">
        <v>9.6999999999999993</v>
      </c>
    </row>
    <row r="555" spans="1:16" x14ac:dyDescent="0.25">
      <c r="A555" s="1" t="s">
        <v>588</v>
      </c>
      <c r="B555" s="1" t="s">
        <v>24</v>
      </c>
      <c r="C555" s="1" t="s">
        <v>25</v>
      </c>
      <c r="D555" s="1" t="s">
        <v>26</v>
      </c>
      <c r="E555" s="1" t="s">
        <v>30</v>
      </c>
      <c r="F555" s="1" t="s">
        <v>27</v>
      </c>
      <c r="G555" s="3">
        <v>22.21</v>
      </c>
      <c r="H555">
        <v>6</v>
      </c>
      <c r="I555" s="3">
        <v>6.6630000000000003</v>
      </c>
      <c r="J555" s="3">
        <v>139.923</v>
      </c>
      <c r="K555" s="2">
        <v>43531</v>
      </c>
      <c r="L555" s="1" t="s">
        <v>32</v>
      </c>
      <c r="M555">
        <v>133.26</v>
      </c>
      <c r="N555">
        <v>4.7619047620000003</v>
      </c>
      <c r="O555" s="3">
        <v>6.6630000000000003</v>
      </c>
      <c r="P555">
        <v>8.6</v>
      </c>
    </row>
    <row r="556" spans="1:16" x14ac:dyDescent="0.25">
      <c r="A556" s="1" t="s">
        <v>589</v>
      </c>
      <c r="B556" s="1" t="s">
        <v>17</v>
      </c>
      <c r="C556" s="1" t="s">
        <v>18</v>
      </c>
      <c r="D556" s="1" t="s">
        <v>19</v>
      </c>
      <c r="E556" s="1" t="s">
        <v>30</v>
      </c>
      <c r="F556" s="1" t="s">
        <v>27</v>
      </c>
      <c r="G556" s="3">
        <v>19.32</v>
      </c>
      <c r="H556">
        <v>7</v>
      </c>
      <c r="I556" s="3">
        <v>6.7619999999999996</v>
      </c>
      <c r="J556" s="3">
        <v>142.00200000000001</v>
      </c>
      <c r="K556" s="2">
        <v>43549</v>
      </c>
      <c r="L556" s="1" t="s">
        <v>28</v>
      </c>
      <c r="M556">
        <v>135.24</v>
      </c>
      <c r="N556">
        <v>4.7619047620000003</v>
      </c>
      <c r="O556" s="3">
        <v>6.7619999999999996</v>
      </c>
      <c r="P556">
        <v>6.9</v>
      </c>
    </row>
    <row r="557" spans="1:16" x14ac:dyDescent="0.25">
      <c r="A557" s="1" t="s">
        <v>590</v>
      </c>
      <c r="B557" s="1" t="s">
        <v>41</v>
      </c>
      <c r="C557" s="1" t="s">
        <v>42</v>
      </c>
      <c r="D557" s="1" t="s">
        <v>26</v>
      </c>
      <c r="E557" s="1" t="s">
        <v>30</v>
      </c>
      <c r="F557" s="1" t="s">
        <v>31</v>
      </c>
      <c r="G557" s="3">
        <v>37.479999999999997</v>
      </c>
      <c r="H557">
        <v>3</v>
      </c>
      <c r="I557" s="3">
        <v>5.6219999999999999</v>
      </c>
      <c r="J557" s="3">
        <v>118.062</v>
      </c>
      <c r="K557" s="2">
        <v>43485</v>
      </c>
      <c r="L557" s="1" t="s">
        <v>32</v>
      </c>
      <c r="M557">
        <v>112.44</v>
      </c>
      <c r="N557">
        <v>4.7619047620000003</v>
      </c>
      <c r="O557" s="3">
        <v>5.6219999999999999</v>
      </c>
      <c r="P557">
        <v>7.7</v>
      </c>
    </row>
    <row r="558" spans="1:16" x14ac:dyDescent="0.25">
      <c r="A558" s="1" t="s">
        <v>591</v>
      </c>
      <c r="B558" s="1" t="s">
        <v>41</v>
      </c>
      <c r="C558" s="1" t="s">
        <v>42</v>
      </c>
      <c r="D558" s="1" t="s">
        <v>19</v>
      </c>
      <c r="E558" s="1" t="s">
        <v>20</v>
      </c>
      <c r="F558" s="1" t="s">
        <v>45</v>
      </c>
      <c r="G558" s="3">
        <v>72.040000000000006</v>
      </c>
      <c r="H558">
        <v>2</v>
      </c>
      <c r="I558" s="3">
        <v>7.2039999999999997</v>
      </c>
      <c r="J558" s="3">
        <v>151.28399999999999</v>
      </c>
      <c r="K558" s="2">
        <v>43500</v>
      </c>
      <c r="L558" s="1" t="s">
        <v>28</v>
      </c>
      <c r="M558">
        <v>144.08000000000001</v>
      </c>
      <c r="N558">
        <v>4.7619047620000003</v>
      </c>
      <c r="O558" s="3">
        <v>7.2039999999999997</v>
      </c>
      <c r="P558">
        <v>9.5</v>
      </c>
    </row>
    <row r="559" spans="1:16" x14ac:dyDescent="0.25">
      <c r="A559" s="1" t="s">
        <v>592</v>
      </c>
      <c r="B559" s="1" t="s">
        <v>24</v>
      </c>
      <c r="C559" s="1" t="s">
        <v>25</v>
      </c>
      <c r="D559" s="1" t="s">
        <v>19</v>
      </c>
      <c r="E559" s="1" t="s">
        <v>20</v>
      </c>
      <c r="F559" s="1" t="s">
        <v>43</v>
      </c>
      <c r="G559" s="3">
        <v>98.52</v>
      </c>
      <c r="H559">
        <v>10</v>
      </c>
      <c r="I559" s="3">
        <v>49.26</v>
      </c>
      <c r="J559" s="3">
        <v>1034.46</v>
      </c>
      <c r="K559" s="2">
        <v>43495</v>
      </c>
      <c r="L559" s="1" t="s">
        <v>22</v>
      </c>
      <c r="M559">
        <v>985.2</v>
      </c>
      <c r="N559">
        <v>4.7619047620000003</v>
      </c>
      <c r="O559" s="3">
        <v>49.26</v>
      </c>
      <c r="P559">
        <v>4.5</v>
      </c>
    </row>
    <row r="560" spans="1:16" x14ac:dyDescent="0.25">
      <c r="A560" s="1" t="s">
        <v>593</v>
      </c>
      <c r="B560" s="1" t="s">
        <v>17</v>
      </c>
      <c r="C560" s="1" t="s">
        <v>18</v>
      </c>
      <c r="D560" s="1" t="s">
        <v>19</v>
      </c>
      <c r="E560" s="1" t="s">
        <v>30</v>
      </c>
      <c r="F560" s="1" t="s">
        <v>43</v>
      </c>
      <c r="G560" s="3">
        <v>41.66</v>
      </c>
      <c r="H560">
        <v>6</v>
      </c>
      <c r="I560" s="3">
        <v>12.497999999999999</v>
      </c>
      <c r="J560" s="3">
        <v>262.45800000000003</v>
      </c>
      <c r="K560" s="2">
        <v>43467</v>
      </c>
      <c r="L560" s="1" t="s">
        <v>22</v>
      </c>
      <c r="M560">
        <v>249.96</v>
      </c>
      <c r="N560">
        <v>4.7619047620000003</v>
      </c>
      <c r="O560" s="3">
        <v>12.497999999999999</v>
      </c>
      <c r="P560">
        <v>5.6</v>
      </c>
    </row>
    <row r="561" spans="1:16" x14ac:dyDescent="0.25">
      <c r="A561" s="1" t="s">
        <v>594</v>
      </c>
      <c r="B561" s="1" t="s">
        <v>17</v>
      </c>
      <c r="C561" s="1" t="s">
        <v>18</v>
      </c>
      <c r="D561" s="1" t="s">
        <v>19</v>
      </c>
      <c r="E561" s="1" t="s">
        <v>20</v>
      </c>
      <c r="F561" s="1" t="s">
        <v>31</v>
      </c>
      <c r="G561" s="3">
        <v>72.42</v>
      </c>
      <c r="H561">
        <v>3</v>
      </c>
      <c r="I561" s="3">
        <v>10.863</v>
      </c>
      <c r="J561" s="3">
        <v>228.12299999999999</v>
      </c>
      <c r="K561" s="2">
        <v>43553</v>
      </c>
      <c r="L561" s="1" t="s">
        <v>22</v>
      </c>
      <c r="M561">
        <v>217.26</v>
      </c>
      <c r="N561">
        <v>4.7619047620000003</v>
      </c>
      <c r="O561" s="3">
        <v>10.863</v>
      </c>
      <c r="P561">
        <v>8.1999999999999993</v>
      </c>
    </row>
    <row r="562" spans="1:16" x14ac:dyDescent="0.25">
      <c r="A562" s="1" t="s">
        <v>595</v>
      </c>
      <c r="B562" s="1" t="s">
        <v>41</v>
      </c>
      <c r="C562" s="1" t="s">
        <v>42</v>
      </c>
      <c r="D562" s="1" t="s">
        <v>26</v>
      </c>
      <c r="E562" s="1" t="s">
        <v>30</v>
      </c>
      <c r="F562" s="1" t="s">
        <v>27</v>
      </c>
      <c r="G562" s="3">
        <v>21.58</v>
      </c>
      <c r="H562">
        <v>9</v>
      </c>
      <c r="I562" s="3">
        <v>9.7110000000000003</v>
      </c>
      <c r="J562" s="3">
        <v>203.93100000000001</v>
      </c>
      <c r="K562" s="2">
        <v>43538</v>
      </c>
      <c r="L562" s="1" t="s">
        <v>28</v>
      </c>
      <c r="M562">
        <v>194.22</v>
      </c>
      <c r="N562">
        <v>4.7619047620000003</v>
      </c>
      <c r="O562" s="3">
        <v>9.7110000000000003</v>
      </c>
      <c r="P562">
        <v>7.3</v>
      </c>
    </row>
    <row r="563" spans="1:16" x14ac:dyDescent="0.25">
      <c r="A563" s="1" t="s">
        <v>596</v>
      </c>
      <c r="B563" s="1" t="s">
        <v>24</v>
      </c>
      <c r="C563" s="1" t="s">
        <v>25</v>
      </c>
      <c r="D563" s="1" t="s">
        <v>26</v>
      </c>
      <c r="E563" s="1" t="s">
        <v>30</v>
      </c>
      <c r="F563" s="1" t="s">
        <v>43</v>
      </c>
      <c r="G563" s="3">
        <v>89.2</v>
      </c>
      <c r="H563">
        <v>10</v>
      </c>
      <c r="I563" s="3">
        <v>44.6</v>
      </c>
      <c r="J563" s="3">
        <v>936.6</v>
      </c>
      <c r="K563" s="2">
        <v>43507</v>
      </c>
      <c r="L563" s="1" t="s">
        <v>32</v>
      </c>
      <c r="M563">
        <v>892</v>
      </c>
      <c r="N563">
        <v>4.7619047620000003</v>
      </c>
      <c r="O563" s="3">
        <v>44.6</v>
      </c>
      <c r="P563">
        <v>4.4000000000000004</v>
      </c>
    </row>
    <row r="564" spans="1:16" x14ac:dyDescent="0.25">
      <c r="A564" s="1" t="s">
        <v>597</v>
      </c>
      <c r="B564" s="1" t="s">
        <v>41</v>
      </c>
      <c r="C564" s="1" t="s">
        <v>42</v>
      </c>
      <c r="D564" s="1" t="s">
        <v>26</v>
      </c>
      <c r="E564" s="1" t="s">
        <v>20</v>
      </c>
      <c r="F564" s="1" t="s">
        <v>27</v>
      </c>
      <c r="G564" s="3">
        <v>42.42</v>
      </c>
      <c r="H564">
        <v>8</v>
      </c>
      <c r="I564" s="3">
        <v>16.968</v>
      </c>
      <c r="J564" s="3">
        <v>356.32799999999997</v>
      </c>
      <c r="K564" s="2">
        <v>43495</v>
      </c>
      <c r="L564" s="1" t="s">
        <v>22</v>
      </c>
      <c r="M564">
        <v>339.36</v>
      </c>
      <c r="N564">
        <v>4.7619047620000003</v>
      </c>
      <c r="O564" s="3">
        <v>16.968</v>
      </c>
      <c r="P564">
        <v>5.7</v>
      </c>
    </row>
    <row r="565" spans="1:16" x14ac:dyDescent="0.25">
      <c r="A565" s="1" t="s">
        <v>598</v>
      </c>
      <c r="B565" s="1" t="s">
        <v>17</v>
      </c>
      <c r="C565" s="1" t="s">
        <v>18</v>
      </c>
      <c r="D565" s="1" t="s">
        <v>19</v>
      </c>
      <c r="E565" s="1" t="s">
        <v>30</v>
      </c>
      <c r="F565" s="1" t="s">
        <v>27</v>
      </c>
      <c r="G565" s="3">
        <v>74.510000000000005</v>
      </c>
      <c r="H565">
        <v>6</v>
      </c>
      <c r="I565" s="3">
        <v>22.353000000000002</v>
      </c>
      <c r="J565" s="3">
        <v>469.41300000000001</v>
      </c>
      <c r="K565" s="2">
        <v>43544</v>
      </c>
      <c r="L565" s="1" t="s">
        <v>22</v>
      </c>
      <c r="M565">
        <v>447.06</v>
      </c>
      <c r="N565">
        <v>4.7619047620000003</v>
      </c>
      <c r="O565" s="3">
        <v>22.353000000000002</v>
      </c>
      <c r="P565">
        <v>5</v>
      </c>
    </row>
    <row r="566" spans="1:16" x14ac:dyDescent="0.25">
      <c r="A566" s="1" t="s">
        <v>599</v>
      </c>
      <c r="B566" s="1" t="s">
        <v>41</v>
      </c>
      <c r="C566" s="1" t="s">
        <v>42</v>
      </c>
      <c r="D566" s="1" t="s">
        <v>26</v>
      </c>
      <c r="E566" s="1" t="s">
        <v>30</v>
      </c>
      <c r="F566" s="1" t="s">
        <v>45</v>
      </c>
      <c r="G566" s="3">
        <v>99.25</v>
      </c>
      <c r="H566">
        <v>2</v>
      </c>
      <c r="I566" s="3">
        <v>9.9250000000000007</v>
      </c>
      <c r="J566" s="3">
        <v>208.42500000000001</v>
      </c>
      <c r="K566" s="2">
        <v>43544</v>
      </c>
      <c r="L566" s="1" t="s">
        <v>28</v>
      </c>
      <c r="M566">
        <v>198.5</v>
      </c>
      <c r="N566">
        <v>4.7619047620000003</v>
      </c>
      <c r="O566" s="3">
        <v>9.9250000000000007</v>
      </c>
      <c r="P566">
        <v>9</v>
      </c>
    </row>
    <row r="567" spans="1:16" x14ac:dyDescent="0.25">
      <c r="A567" s="1" t="s">
        <v>600</v>
      </c>
      <c r="B567" s="1" t="s">
        <v>17</v>
      </c>
      <c r="C567" s="1" t="s">
        <v>18</v>
      </c>
      <c r="D567" s="1" t="s">
        <v>26</v>
      </c>
      <c r="E567" s="1" t="s">
        <v>20</v>
      </c>
      <c r="F567" s="1" t="s">
        <v>43</v>
      </c>
      <c r="G567" s="3">
        <v>81.209999999999994</v>
      </c>
      <c r="H567">
        <v>10</v>
      </c>
      <c r="I567" s="3">
        <v>40.604999999999997</v>
      </c>
      <c r="J567" s="3">
        <v>852.70500000000004</v>
      </c>
      <c r="K567" s="2">
        <v>43482</v>
      </c>
      <c r="L567" s="1" t="s">
        <v>32</v>
      </c>
      <c r="M567">
        <v>812.1</v>
      </c>
      <c r="N567">
        <v>4.7619047620000003</v>
      </c>
      <c r="O567" s="3">
        <v>40.604999999999997</v>
      </c>
      <c r="P567">
        <v>6.3</v>
      </c>
    </row>
    <row r="568" spans="1:16" x14ac:dyDescent="0.25">
      <c r="A568" s="1" t="s">
        <v>601</v>
      </c>
      <c r="B568" s="1" t="s">
        <v>24</v>
      </c>
      <c r="C568" s="1" t="s">
        <v>25</v>
      </c>
      <c r="D568" s="1" t="s">
        <v>26</v>
      </c>
      <c r="E568" s="1" t="s">
        <v>20</v>
      </c>
      <c r="F568" s="1" t="s">
        <v>35</v>
      </c>
      <c r="G568" s="3">
        <v>49.33</v>
      </c>
      <c r="H568">
        <v>10</v>
      </c>
      <c r="I568" s="3">
        <v>24.664999999999999</v>
      </c>
      <c r="J568" s="3">
        <v>517.96500000000003</v>
      </c>
      <c r="K568" s="2">
        <v>43499</v>
      </c>
      <c r="L568" s="1" t="s">
        <v>32</v>
      </c>
      <c r="M568">
        <v>493.3</v>
      </c>
      <c r="N568">
        <v>4.7619047620000003</v>
      </c>
      <c r="O568" s="3">
        <v>24.664999999999999</v>
      </c>
      <c r="P568">
        <v>9.4</v>
      </c>
    </row>
    <row r="569" spans="1:16" x14ac:dyDescent="0.25">
      <c r="A569" s="1" t="s">
        <v>602</v>
      </c>
      <c r="B569" s="1" t="s">
        <v>17</v>
      </c>
      <c r="C569" s="1" t="s">
        <v>18</v>
      </c>
      <c r="D569" s="1" t="s">
        <v>26</v>
      </c>
      <c r="E569" s="1" t="s">
        <v>20</v>
      </c>
      <c r="F569" s="1" t="s">
        <v>45</v>
      </c>
      <c r="G569" s="3">
        <v>65.739999999999995</v>
      </c>
      <c r="H569">
        <v>9</v>
      </c>
      <c r="I569" s="3">
        <v>29.582999999999998</v>
      </c>
      <c r="J569" s="3">
        <v>621.24300000000005</v>
      </c>
      <c r="K569" s="2">
        <v>43466</v>
      </c>
      <c r="L569" s="1" t="s">
        <v>28</v>
      </c>
      <c r="M569">
        <v>591.66</v>
      </c>
      <c r="N569">
        <v>4.7619047620000003</v>
      </c>
      <c r="O569" s="3">
        <v>29.582999999999998</v>
      </c>
      <c r="P569">
        <v>7.7</v>
      </c>
    </row>
    <row r="570" spans="1:16" x14ac:dyDescent="0.25">
      <c r="A570" s="1" t="s">
        <v>603</v>
      </c>
      <c r="B570" s="1" t="s">
        <v>41</v>
      </c>
      <c r="C570" s="1" t="s">
        <v>42</v>
      </c>
      <c r="D570" s="1" t="s">
        <v>26</v>
      </c>
      <c r="E570" s="1" t="s">
        <v>20</v>
      </c>
      <c r="F570" s="1" t="s">
        <v>45</v>
      </c>
      <c r="G570" s="3">
        <v>79.86</v>
      </c>
      <c r="H570">
        <v>7</v>
      </c>
      <c r="I570" s="3">
        <v>27.951000000000001</v>
      </c>
      <c r="J570" s="3">
        <v>586.971</v>
      </c>
      <c r="K570" s="2">
        <v>43475</v>
      </c>
      <c r="L570" s="1" t="s">
        <v>32</v>
      </c>
      <c r="M570">
        <v>559.02</v>
      </c>
      <c r="N570">
        <v>4.7619047620000003</v>
      </c>
      <c r="O570" s="3">
        <v>27.951000000000001</v>
      </c>
      <c r="P570">
        <v>5.5</v>
      </c>
    </row>
    <row r="571" spans="1:16" x14ac:dyDescent="0.25">
      <c r="A571" s="1" t="s">
        <v>604</v>
      </c>
      <c r="B571" s="1" t="s">
        <v>24</v>
      </c>
      <c r="C571" s="1" t="s">
        <v>25</v>
      </c>
      <c r="D571" s="1" t="s">
        <v>26</v>
      </c>
      <c r="E571" s="1" t="s">
        <v>20</v>
      </c>
      <c r="F571" s="1" t="s">
        <v>35</v>
      </c>
      <c r="G571" s="3">
        <v>73.98</v>
      </c>
      <c r="H571">
        <v>7</v>
      </c>
      <c r="I571" s="3">
        <v>25.893000000000001</v>
      </c>
      <c r="J571" s="3">
        <v>543.75300000000004</v>
      </c>
      <c r="K571" s="2">
        <v>43526</v>
      </c>
      <c r="L571" s="1" t="s">
        <v>22</v>
      </c>
      <c r="M571">
        <v>517.86</v>
      </c>
      <c r="N571">
        <v>4.7619047620000003</v>
      </c>
      <c r="O571" s="3">
        <v>25.893000000000001</v>
      </c>
      <c r="P571">
        <v>4.0999999999999996</v>
      </c>
    </row>
    <row r="572" spans="1:16" x14ac:dyDescent="0.25">
      <c r="A572" s="1" t="s">
        <v>605</v>
      </c>
      <c r="B572" s="1" t="s">
        <v>41</v>
      </c>
      <c r="C572" s="1" t="s">
        <v>42</v>
      </c>
      <c r="D572" s="1" t="s">
        <v>19</v>
      </c>
      <c r="E572" s="1" t="s">
        <v>20</v>
      </c>
      <c r="F572" s="1" t="s">
        <v>31</v>
      </c>
      <c r="G572" s="3">
        <v>82.04</v>
      </c>
      <c r="H572">
        <v>5</v>
      </c>
      <c r="I572" s="3">
        <v>20.51</v>
      </c>
      <c r="J572" s="3">
        <v>430.71</v>
      </c>
      <c r="K572" s="2">
        <v>43521</v>
      </c>
      <c r="L572" s="1" t="s">
        <v>32</v>
      </c>
      <c r="M572">
        <v>410.2</v>
      </c>
      <c r="N572">
        <v>4.7619047620000003</v>
      </c>
      <c r="O572" s="3">
        <v>20.51</v>
      </c>
      <c r="P572">
        <v>7.6</v>
      </c>
    </row>
    <row r="573" spans="1:16" x14ac:dyDescent="0.25">
      <c r="A573" s="1" t="s">
        <v>606</v>
      </c>
      <c r="B573" s="1" t="s">
        <v>41</v>
      </c>
      <c r="C573" s="1" t="s">
        <v>42</v>
      </c>
      <c r="D573" s="1" t="s">
        <v>19</v>
      </c>
      <c r="E573" s="1" t="s">
        <v>30</v>
      </c>
      <c r="F573" s="1" t="s">
        <v>35</v>
      </c>
      <c r="G573" s="3">
        <v>26.67</v>
      </c>
      <c r="H573">
        <v>10</v>
      </c>
      <c r="I573" s="3">
        <v>13.335000000000001</v>
      </c>
      <c r="J573" s="3">
        <v>280.03500000000003</v>
      </c>
      <c r="K573" s="2">
        <v>43494</v>
      </c>
      <c r="L573" s="1" t="s">
        <v>28</v>
      </c>
      <c r="M573">
        <v>266.7</v>
      </c>
      <c r="N573">
        <v>4.7619047620000003</v>
      </c>
      <c r="O573" s="3">
        <v>13.335000000000001</v>
      </c>
      <c r="P573">
        <v>8.6</v>
      </c>
    </row>
    <row r="574" spans="1:16" x14ac:dyDescent="0.25">
      <c r="A574" s="1" t="s">
        <v>607</v>
      </c>
      <c r="B574" s="1" t="s">
        <v>17</v>
      </c>
      <c r="C574" s="1" t="s">
        <v>18</v>
      </c>
      <c r="D574" s="1" t="s">
        <v>19</v>
      </c>
      <c r="E574" s="1" t="s">
        <v>30</v>
      </c>
      <c r="F574" s="1" t="s">
        <v>43</v>
      </c>
      <c r="G574" s="3">
        <v>10.130000000000001</v>
      </c>
      <c r="H574">
        <v>7</v>
      </c>
      <c r="I574" s="3">
        <v>3.5455000000000001</v>
      </c>
      <c r="J574" s="3">
        <v>74.455500000000001</v>
      </c>
      <c r="K574" s="2">
        <v>43534</v>
      </c>
      <c r="L574" s="1" t="s">
        <v>22</v>
      </c>
      <c r="M574">
        <v>70.91</v>
      </c>
      <c r="N574">
        <v>4.7619047620000003</v>
      </c>
      <c r="O574" s="3">
        <v>3.5455000000000001</v>
      </c>
      <c r="P574">
        <v>8.3000000000000007</v>
      </c>
    </row>
    <row r="575" spans="1:16" x14ac:dyDescent="0.25">
      <c r="A575" s="1" t="s">
        <v>608</v>
      </c>
      <c r="B575" s="1" t="s">
        <v>41</v>
      </c>
      <c r="C575" s="1" t="s">
        <v>42</v>
      </c>
      <c r="D575" s="1" t="s">
        <v>26</v>
      </c>
      <c r="E575" s="1" t="s">
        <v>30</v>
      </c>
      <c r="F575" s="1" t="s">
        <v>43</v>
      </c>
      <c r="G575" s="3">
        <v>72.39</v>
      </c>
      <c r="H575">
        <v>2</v>
      </c>
      <c r="I575" s="3">
        <v>7.2389999999999999</v>
      </c>
      <c r="J575" s="3">
        <v>152.01900000000001</v>
      </c>
      <c r="K575" s="2">
        <v>43478</v>
      </c>
      <c r="L575" s="1" t="s">
        <v>32</v>
      </c>
      <c r="M575">
        <v>144.78</v>
      </c>
      <c r="N575">
        <v>4.7619047620000003</v>
      </c>
      <c r="O575" s="3">
        <v>7.2389999999999999</v>
      </c>
      <c r="P575">
        <v>8.1</v>
      </c>
    </row>
    <row r="576" spans="1:16" x14ac:dyDescent="0.25">
      <c r="A576" s="1" t="s">
        <v>609</v>
      </c>
      <c r="B576" s="1" t="s">
        <v>17</v>
      </c>
      <c r="C576" s="1" t="s">
        <v>18</v>
      </c>
      <c r="D576" s="1" t="s">
        <v>26</v>
      </c>
      <c r="E576" s="1" t="s">
        <v>30</v>
      </c>
      <c r="F576" s="1" t="s">
        <v>35</v>
      </c>
      <c r="G576" s="3">
        <v>85.91</v>
      </c>
      <c r="H576">
        <v>5</v>
      </c>
      <c r="I576" s="3">
        <v>21.477499999999999</v>
      </c>
      <c r="J576" s="3">
        <v>451.02749999999997</v>
      </c>
      <c r="K576" s="2">
        <v>43546</v>
      </c>
      <c r="L576" s="1" t="s">
        <v>32</v>
      </c>
      <c r="M576">
        <v>429.55</v>
      </c>
      <c r="N576">
        <v>4.7619047620000003</v>
      </c>
      <c r="O576" s="3">
        <v>21.477499999999999</v>
      </c>
      <c r="P576">
        <v>8.6</v>
      </c>
    </row>
    <row r="577" spans="1:16" x14ac:dyDescent="0.25">
      <c r="A577" s="1" t="s">
        <v>610</v>
      </c>
      <c r="B577" s="1" t="s">
        <v>41</v>
      </c>
      <c r="C577" s="1" t="s">
        <v>42</v>
      </c>
      <c r="D577" s="1" t="s">
        <v>19</v>
      </c>
      <c r="E577" s="1" t="s">
        <v>30</v>
      </c>
      <c r="F577" s="1" t="s">
        <v>45</v>
      </c>
      <c r="G577" s="3">
        <v>81.31</v>
      </c>
      <c r="H577">
        <v>7</v>
      </c>
      <c r="I577" s="3">
        <v>28.458500000000001</v>
      </c>
      <c r="J577" s="3">
        <v>597.62850000000003</v>
      </c>
      <c r="K577" s="2">
        <v>43525</v>
      </c>
      <c r="L577" s="1" t="s">
        <v>22</v>
      </c>
      <c r="M577">
        <v>569.16999999999996</v>
      </c>
      <c r="N577">
        <v>4.7619047620000003</v>
      </c>
      <c r="O577" s="3">
        <v>28.458500000000001</v>
      </c>
      <c r="P577">
        <v>6.3</v>
      </c>
    </row>
    <row r="578" spans="1:16" x14ac:dyDescent="0.25">
      <c r="A578" s="1" t="s">
        <v>611</v>
      </c>
      <c r="B578" s="1" t="s">
        <v>41</v>
      </c>
      <c r="C578" s="1" t="s">
        <v>42</v>
      </c>
      <c r="D578" s="1" t="s">
        <v>26</v>
      </c>
      <c r="E578" s="1" t="s">
        <v>30</v>
      </c>
      <c r="F578" s="1" t="s">
        <v>43</v>
      </c>
      <c r="G578" s="3">
        <v>60.3</v>
      </c>
      <c r="H578">
        <v>4</v>
      </c>
      <c r="I578" s="3">
        <v>12.06</v>
      </c>
      <c r="J578" s="3">
        <v>253.26</v>
      </c>
      <c r="K578" s="2">
        <v>43516</v>
      </c>
      <c r="L578" s="1" t="s">
        <v>28</v>
      </c>
      <c r="M578">
        <v>241.2</v>
      </c>
      <c r="N578">
        <v>4.7619047620000003</v>
      </c>
      <c r="O578" s="3">
        <v>12.06</v>
      </c>
      <c r="P578">
        <v>5.8</v>
      </c>
    </row>
    <row r="579" spans="1:16" x14ac:dyDescent="0.25">
      <c r="A579" s="1" t="s">
        <v>612</v>
      </c>
      <c r="B579" s="1" t="s">
        <v>24</v>
      </c>
      <c r="C579" s="1" t="s">
        <v>25</v>
      </c>
      <c r="D579" s="1" t="s">
        <v>26</v>
      </c>
      <c r="E579" s="1" t="s">
        <v>30</v>
      </c>
      <c r="F579" s="1" t="s">
        <v>43</v>
      </c>
      <c r="G579" s="3">
        <v>31.77</v>
      </c>
      <c r="H579">
        <v>4</v>
      </c>
      <c r="I579" s="3">
        <v>6.3540000000000001</v>
      </c>
      <c r="J579" s="3">
        <v>133.434</v>
      </c>
      <c r="K579" s="2">
        <v>43479</v>
      </c>
      <c r="L579" s="1" t="s">
        <v>22</v>
      </c>
      <c r="M579">
        <v>127.08</v>
      </c>
      <c r="N579">
        <v>4.7619047620000003</v>
      </c>
      <c r="O579" s="3">
        <v>6.3540000000000001</v>
      </c>
      <c r="P579">
        <v>6.2</v>
      </c>
    </row>
    <row r="580" spans="1:16" x14ac:dyDescent="0.25">
      <c r="A580" s="1" t="s">
        <v>613</v>
      </c>
      <c r="B580" s="1" t="s">
        <v>17</v>
      </c>
      <c r="C580" s="1" t="s">
        <v>18</v>
      </c>
      <c r="D580" s="1" t="s">
        <v>26</v>
      </c>
      <c r="E580" s="1" t="s">
        <v>20</v>
      </c>
      <c r="F580" s="1" t="s">
        <v>21</v>
      </c>
      <c r="G580" s="3">
        <v>64.27</v>
      </c>
      <c r="H580">
        <v>4</v>
      </c>
      <c r="I580" s="3">
        <v>12.853999999999999</v>
      </c>
      <c r="J580" s="3">
        <v>269.93400000000003</v>
      </c>
      <c r="K580" s="2">
        <v>43550</v>
      </c>
      <c r="L580" s="1" t="s">
        <v>28</v>
      </c>
      <c r="M580">
        <v>257.08</v>
      </c>
      <c r="N580">
        <v>4.7619047620000003</v>
      </c>
      <c r="O580" s="3">
        <v>12.853999999999999</v>
      </c>
      <c r="P580">
        <v>7.7</v>
      </c>
    </row>
    <row r="581" spans="1:16" x14ac:dyDescent="0.25">
      <c r="A581" s="1" t="s">
        <v>614</v>
      </c>
      <c r="B581" s="1" t="s">
        <v>41</v>
      </c>
      <c r="C581" s="1" t="s">
        <v>42</v>
      </c>
      <c r="D581" s="1" t="s">
        <v>26</v>
      </c>
      <c r="E581" s="1" t="s">
        <v>30</v>
      </c>
      <c r="F581" s="1" t="s">
        <v>21</v>
      </c>
      <c r="G581" s="3">
        <v>69.510000000000005</v>
      </c>
      <c r="H581">
        <v>2</v>
      </c>
      <c r="I581" s="3">
        <v>6.9509999999999996</v>
      </c>
      <c r="J581" s="3">
        <v>145.971</v>
      </c>
      <c r="K581" s="2">
        <v>43525</v>
      </c>
      <c r="L581" s="1" t="s">
        <v>22</v>
      </c>
      <c r="M581">
        <v>139.02000000000001</v>
      </c>
      <c r="N581">
        <v>4.7619047620000003</v>
      </c>
      <c r="O581" s="3">
        <v>6.9509999999999996</v>
      </c>
      <c r="P581">
        <v>8.1</v>
      </c>
    </row>
    <row r="582" spans="1:16" x14ac:dyDescent="0.25">
      <c r="A582" s="1" t="s">
        <v>615</v>
      </c>
      <c r="B582" s="1" t="s">
        <v>24</v>
      </c>
      <c r="C582" s="1" t="s">
        <v>25</v>
      </c>
      <c r="D582" s="1" t="s">
        <v>26</v>
      </c>
      <c r="E582" s="1" t="s">
        <v>30</v>
      </c>
      <c r="F582" s="1" t="s">
        <v>43</v>
      </c>
      <c r="G582" s="3">
        <v>27.22</v>
      </c>
      <c r="H582">
        <v>3</v>
      </c>
      <c r="I582" s="3">
        <v>4.0830000000000002</v>
      </c>
      <c r="J582" s="3">
        <v>85.742999999999995</v>
      </c>
      <c r="K582" s="2">
        <v>43472</v>
      </c>
      <c r="L582" s="1" t="s">
        <v>28</v>
      </c>
      <c r="M582">
        <v>81.66</v>
      </c>
      <c r="N582">
        <v>4.7619047620000003</v>
      </c>
      <c r="O582" s="3">
        <v>4.0830000000000002</v>
      </c>
      <c r="P582">
        <v>7.3</v>
      </c>
    </row>
    <row r="583" spans="1:16" x14ac:dyDescent="0.25">
      <c r="A583" s="1" t="s">
        <v>616</v>
      </c>
      <c r="B583" s="1" t="s">
        <v>17</v>
      </c>
      <c r="C583" s="1" t="s">
        <v>18</v>
      </c>
      <c r="D583" s="1" t="s">
        <v>19</v>
      </c>
      <c r="E583" s="1" t="s">
        <v>20</v>
      </c>
      <c r="F583" s="1" t="s">
        <v>21</v>
      </c>
      <c r="G583" s="3">
        <v>77.680000000000007</v>
      </c>
      <c r="H583">
        <v>4</v>
      </c>
      <c r="I583" s="3">
        <v>15.536</v>
      </c>
      <c r="J583" s="3">
        <v>326.25599999999997</v>
      </c>
      <c r="K583" s="2">
        <v>43497</v>
      </c>
      <c r="L583" s="1" t="s">
        <v>28</v>
      </c>
      <c r="M583">
        <v>310.72000000000003</v>
      </c>
      <c r="N583">
        <v>4.7619047620000003</v>
      </c>
      <c r="O583" s="3">
        <v>15.536</v>
      </c>
      <c r="P583">
        <v>8.4</v>
      </c>
    </row>
    <row r="584" spans="1:16" x14ac:dyDescent="0.25">
      <c r="A584" s="1" t="s">
        <v>617</v>
      </c>
      <c r="B584" s="1" t="s">
        <v>24</v>
      </c>
      <c r="C584" s="1" t="s">
        <v>25</v>
      </c>
      <c r="D584" s="1" t="s">
        <v>19</v>
      </c>
      <c r="E584" s="1" t="s">
        <v>20</v>
      </c>
      <c r="F584" s="1" t="s">
        <v>45</v>
      </c>
      <c r="G584" s="3">
        <v>92.98</v>
      </c>
      <c r="H584">
        <v>2</v>
      </c>
      <c r="I584" s="3">
        <v>9.298</v>
      </c>
      <c r="J584" s="3">
        <v>195.25800000000001</v>
      </c>
      <c r="K584" s="2">
        <v>43509</v>
      </c>
      <c r="L584" s="1" t="s">
        <v>32</v>
      </c>
      <c r="M584">
        <v>185.96</v>
      </c>
      <c r="N584">
        <v>4.7619047620000003</v>
      </c>
      <c r="O584" s="3">
        <v>9.298</v>
      </c>
      <c r="P584">
        <v>8</v>
      </c>
    </row>
    <row r="585" spans="1:16" x14ac:dyDescent="0.25">
      <c r="A585" s="1" t="s">
        <v>618</v>
      </c>
      <c r="B585" s="1" t="s">
        <v>41</v>
      </c>
      <c r="C585" s="1" t="s">
        <v>42</v>
      </c>
      <c r="D585" s="1" t="s">
        <v>19</v>
      </c>
      <c r="E585" s="1" t="s">
        <v>20</v>
      </c>
      <c r="F585" s="1" t="s">
        <v>45</v>
      </c>
      <c r="G585" s="3">
        <v>18.079999999999998</v>
      </c>
      <c r="H585">
        <v>4</v>
      </c>
      <c r="I585" s="3">
        <v>3.6160000000000001</v>
      </c>
      <c r="J585" s="3">
        <v>75.936000000000007</v>
      </c>
      <c r="K585" s="2">
        <v>43479</v>
      </c>
      <c r="L585" s="1" t="s">
        <v>32</v>
      </c>
      <c r="M585">
        <v>72.319999999999993</v>
      </c>
      <c r="N585">
        <v>4.7619047620000003</v>
      </c>
      <c r="O585" s="3">
        <v>3.6160000000000001</v>
      </c>
      <c r="P585">
        <v>9.5</v>
      </c>
    </row>
    <row r="586" spans="1:16" x14ac:dyDescent="0.25">
      <c r="A586" s="1" t="s">
        <v>619</v>
      </c>
      <c r="B586" s="1" t="s">
        <v>41</v>
      </c>
      <c r="C586" s="1" t="s">
        <v>42</v>
      </c>
      <c r="D586" s="1" t="s">
        <v>26</v>
      </c>
      <c r="E586" s="1" t="s">
        <v>30</v>
      </c>
      <c r="F586" s="1" t="s">
        <v>35</v>
      </c>
      <c r="G586" s="3">
        <v>63.06</v>
      </c>
      <c r="H586">
        <v>3</v>
      </c>
      <c r="I586" s="3">
        <v>9.4589999999999996</v>
      </c>
      <c r="J586" s="3">
        <v>198.63900000000001</v>
      </c>
      <c r="K586" s="2">
        <v>43484</v>
      </c>
      <c r="L586" s="1" t="s">
        <v>22</v>
      </c>
      <c r="M586">
        <v>189.18</v>
      </c>
      <c r="N586">
        <v>4.7619047620000003</v>
      </c>
      <c r="O586" s="3">
        <v>9.4589999999999996</v>
      </c>
      <c r="P586">
        <v>7</v>
      </c>
    </row>
    <row r="587" spans="1:16" x14ac:dyDescent="0.25">
      <c r="A587" s="1" t="s">
        <v>620</v>
      </c>
      <c r="B587" s="1" t="s">
        <v>17</v>
      </c>
      <c r="C587" s="1" t="s">
        <v>18</v>
      </c>
      <c r="D587" s="1" t="s">
        <v>26</v>
      </c>
      <c r="E587" s="1" t="s">
        <v>30</v>
      </c>
      <c r="F587" s="1" t="s">
        <v>21</v>
      </c>
      <c r="G587" s="3">
        <v>51.71</v>
      </c>
      <c r="H587">
        <v>4</v>
      </c>
      <c r="I587" s="3">
        <v>10.342000000000001</v>
      </c>
      <c r="J587" s="3">
        <v>217.18199999999999</v>
      </c>
      <c r="K587" s="2">
        <v>43533</v>
      </c>
      <c r="L587" s="1" t="s">
        <v>32</v>
      </c>
      <c r="M587">
        <v>206.84</v>
      </c>
      <c r="N587">
        <v>4.7619047620000003</v>
      </c>
      <c r="O587" s="3">
        <v>10.342000000000001</v>
      </c>
      <c r="P587">
        <v>9.8000000000000007</v>
      </c>
    </row>
    <row r="588" spans="1:16" x14ac:dyDescent="0.25">
      <c r="A588" s="1" t="s">
        <v>621</v>
      </c>
      <c r="B588" s="1" t="s">
        <v>17</v>
      </c>
      <c r="C588" s="1" t="s">
        <v>18</v>
      </c>
      <c r="D588" s="1" t="s">
        <v>26</v>
      </c>
      <c r="E588" s="1" t="s">
        <v>20</v>
      </c>
      <c r="F588" s="1" t="s">
        <v>43</v>
      </c>
      <c r="G588" s="3">
        <v>52.34</v>
      </c>
      <c r="H588">
        <v>3</v>
      </c>
      <c r="I588" s="3">
        <v>7.851</v>
      </c>
      <c r="J588" s="3">
        <v>164.87100000000001</v>
      </c>
      <c r="K588" s="2">
        <v>43551</v>
      </c>
      <c r="L588" s="1" t="s">
        <v>28</v>
      </c>
      <c r="M588">
        <v>157.02000000000001</v>
      </c>
      <c r="N588">
        <v>4.7619047620000003</v>
      </c>
      <c r="O588" s="3">
        <v>7.851</v>
      </c>
      <c r="P588">
        <v>9.1999999999999993</v>
      </c>
    </row>
    <row r="589" spans="1:16" x14ac:dyDescent="0.25">
      <c r="A589" s="1" t="s">
        <v>622</v>
      </c>
      <c r="B589" s="1" t="s">
        <v>17</v>
      </c>
      <c r="C589" s="1" t="s">
        <v>18</v>
      </c>
      <c r="D589" s="1" t="s">
        <v>26</v>
      </c>
      <c r="E589" s="1" t="s">
        <v>20</v>
      </c>
      <c r="F589" s="1" t="s">
        <v>35</v>
      </c>
      <c r="G589" s="3">
        <v>43.06</v>
      </c>
      <c r="H589">
        <v>5</v>
      </c>
      <c r="I589" s="3">
        <v>10.765000000000001</v>
      </c>
      <c r="J589" s="3">
        <v>226.065</v>
      </c>
      <c r="K589" s="2">
        <v>43500</v>
      </c>
      <c r="L589" s="1" t="s">
        <v>22</v>
      </c>
      <c r="M589">
        <v>215.3</v>
      </c>
      <c r="N589">
        <v>4.7619047620000003</v>
      </c>
      <c r="O589" s="3">
        <v>10.765000000000001</v>
      </c>
      <c r="P589">
        <v>7.7</v>
      </c>
    </row>
    <row r="590" spans="1:16" x14ac:dyDescent="0.25">
      <c r="A590" s="1" t="s">
        <v>623</v>
      </c>
      <c r="B590" s="1" t="s">
        <v>24</v>
      </c>
      <c r="C590" s="1" t="s">
        <v>25</v>
      </c>
      <c r="D590" s="1" t="s">
        <v>26</v>
      </c>
      <c r="E590" s="1" t="s">
        <v>30</v>
      </c>
      <c r="F590" s="1" t="s">
        <v>45</v>
      </c>
      <c r="G590" s="3">
        <v>59.61</v>
      </c>
      <c r="H590">
        <v>10</v>
      </c>
      <c r="I590" s="3">
        <v>29.805</v>
      </c>
      <c r="J590" s="3">
        <v>625.90499999999997</v>
      </c>
      <c r="K590" s="2">
        <v>43538</v>
      </c>
      <c r="L590" s="1" t="s">
        <v>28</v>
      </c>
      <c r="M590">
        <v>596.1</v>
      </c>
      <c r="N590">
        <v>4.7619047620000003</v>
      </c>
      <c r="O590" s="3">
        <v>29.805</v>
      </c>
      <c r="P590">
        <v>5.3</v>
      </c>
    </row>
    <row r="591" spans="1:16" x14ac:dyDescent="0.25">
      <c r="A591" s="1" t="s">
        <v>624</v>
      </c>
      <c r="B591" s="1" t="s">
        <v>17</v>
      </c>
      <c r="C591" s="1" t="s">
        <v>18</v>
      </c>
      <c r="D591" s="1" t="s">
        <v>26</v>
      </c>
      <c r="E591" s="1" t="s">
        <v>30</v>
      </c>
      <c r="F591" s="1" t="s">
        <v>21</v>
      </c>
      <c r="G591" s="3">
        <v>14.62</v>
      </c>
      <c r="H591">
        <v>5</v>
      </c>
      <c r="I591" s="3">
        <v>3.6549999999999998</v>
      </c>
      <c r="J591" s="3">
        <v>76.754999999999995</v>
      </c>
      <c r="K591" s="2">
        <v>43528</v>
      </c>
      <c r="L591" s="1" t="s">
        <v>28</v>
      </c>
      <c r="M591">
        <v>73.099999999999994</v>
      </c>
      <c r="N591">
        <v>4.7619047620000003</v>
      </c>
      <c r="O591" s="3">
        <v>3.6549999999999998</v>
      </c>
      <c r="P591">
        <v>4.4000000000000004</v>
      </c>
    </row>
    <row r="592" spans="1:16" x14ac:dyDescent="0.25">
      <c r="A592" s="1" t="s">
        <v>625</v>
      </c>
      <c r="B592" s="1" t="s">
        <v>24</v>
      </c>
      <c r="C592" s="1" t="s">
        <v>25</v>
      </c>
      <c r="D592" s="1" t="s">
        <v>19</v>
      </c>
      <c r="E592" s="1" t="s">
        <v>30</v>
      </c>
      <c r="F592" s="1" t="s">
        <v>21</v>
      </c>
      <c r="G592" s="3">
        <v>46.53</v>
      </c>
      <c r="H592">
        <v>6</v>
      </c>
      <c r="I592" s="3">
        <v>13.959</v>
      </c>
      <c r="J592" s="3">
        <v>293.13900000000001</v>
      </c>
      <c r="K592" s="2">
        <v>43527</v>
      </c>
      <c r="L592" s="1" t="s">
        <v>32</v>
      </c>
      <c r="M592">
        <v>279.18</v>
      </c>
      <c r="N592">
        <v>4.7619047620000003</v>
      </c>
      <c r="O592" s="3">
        <v>13.959</v>
      </c>
      <c r="P592">
        <v>4.3</v>
      </c>
    </row>
    <row r="593" spans="1:16" x14ac:dyDescent="0.25">
      <c r="A593" s="1" t="s">
        <v>626</v>
      </c>
      <c r="B593" s="1" t="s">
        <v>24</v>
      </c>
      <c r="C593" s="1" t="s">
        <v>25</v>
      </c>
      <c r="D593" s="1" t="s">
        <v>19</v>
      </c>
      <c r="E593" s="1" t="s">
        <v>20</v>
      </c>
      <c r="F593" s="1" t="s">
        <v>31</v>
      </c>
      <c r="G593" s="3">
        <v>24.24</v>
      </c>
      <c r="H593">
        <v>7</v>
      </c>
      <c r="I593" s="3">
        <v>8.484</v>
      </c>
      <c r="J593" s="3">
        <v>178.16399999999999</v>
      </c>
      <c r="K593" s="2">
        <v>43492</v>
      </c>
      <c r="L593" s="1" t="s">
        <v>22</v>
      </c>
      <c r="M593">
        <v>169.68</v>
      </c>
      <c r="N593">
        <v>4.7619047620000003</v>
      </c>
      <c r="O593" s="3">
        <v>8.484</v>
      </c>
      <c r="P593">
        <v>9.4</v>
      </c>
    </row>
    <row r="594" spans="1:16" x14ac:dyDescent="0.25">
      <c r="A594" s="1" t="s">
        <v>627</v>
      </c>
      <c r="B594" s="1" t="s">
        <v>17</v>
      </c>
      <c r="C594" s="1" t="s">
        <v>18</v>
      </c>
      <c r="D594" s="1" t="s">
        <v>19</v>
      </c>
      <c r="E594" s="1" t="s">
        <v>20</v>
      </c>
      <c r="F594" s="1" t="s">
        <v>35</v>
      </c>
      <c r="G594" s="3">
        <v>45.58</v>
      </c>
      <c r="H594">
        <v>1</v>
      </c>
      <c r="I594" s="3">
        <v>2.2789999999999999</v>
      </c>
      <c r="J594" s="3">
        <v>47.859000000000002</v>
      </c>
      <c r="K594" s="2">
        <v>43503</v>
      </c>
      <c r="L594" s="1" t="s">
        <v>28</v>
      </c>
      <c r="M594">
        <v>45.58</v>
      </c>
      <c r="N594">
        <v>4.7619047620000003</v>
      </c>
      <c r="O594" s="3">
        <v>2.2789999999999999</v>
      </c>
      <c r="P594">
        <v>9.8000000000000007</v>
      </c>
    </row>
    <row r="595" spans="1:16" x14ac:dyDescent="0.25">
      <c r="A595" s="1" t="s">
        <v>628</v>
      </c>
      <c r="B595" s="1" t="s">
        <v>17</v>
      </c>
      <c r="C595" s="1" t="s">
        <v>18</v>
      </c>
      <c r="D595" s="1" t="s">
        <v>19</v>
      </c>
      <c r="E595" s="1" t="s">
        <v>20</v>
      </c>
      <c r="F595" s="1" t="s">
        <v>35</v>
      </c>
      <c r="G595" s="3">
        <v>75.2</v>
      </c>
      <c r="H595">
        <v>3</v>
      </c>
      <c r="I595" s="3">
        <v>11.28</v>
      </c>
      <c r="J595" s="3">
        <v>236.88</v>
      </c>
      <c r="K595" s="2">
        <v>43501</v>
      </c>
      <c r="L595" s="1" t="s">
        <v>22</v>
      </c>
      <c r="M595">
        <v>225.6</v>
      </c>
      <c r="N595">
        <v>4.7619047620000003</v>
      </c>
      <c r="O595" s="3">
        <v>11.28</v>
      </c>
      <c r="P595">
        <v>4.8</v>
      </c>
    </row>
    <row r="596" spans="1:16" x14ac:dyDescent="0.25">
      <c r="A596" s="1" t="s">
        <v>629</v>
      </c>
      <c r="B596" s="1" t="s">
        <v>41</v>
      </c>
      <c r="C596" s="1" t="s">
        <v>42</v>
      </c>
      <c r="D596" s="1" t="s">
        <v>19</v>
      </c>
      <c r="E596" s="1" t="s">
        <v>30</v>
      </c>
      <c r="F596" s="1" t="s">
        <v>35</v>
      </c>
      <c r="G596" s="3">
        <v>96.8</v>
      </c>
      <c r="H596">
        <v>3</v>
      </c>
      <c r="I596" s="3">
        <v>14.52</v>
      </c>
      <c r="J596" s="3">
        <v>304.92</v>
      </c>
      <c r="K596" s="2">
        <v>43539</v>
      </c>
      <c r="L596" s="1" t="s">
        <v>28</v>
      </c>
      <c r="M596">
        <v>290.39999999999998</v>
      </c>
      <c r="N596">
        <v>4.7619047620000003</v>
      </c>
      <c r="O596" s="3">
        <v>14.52</v>
      </c>
      <c r="P596">
        <v>5.3</v>
      </c>
    </row>
    <row r="597" spans="1:16" x14ac:dyDescent="0.25">
      <c r="A597" s="1" t="s">
        <v>630</v>
      </c>
      <c r="B597" s="1" t="s">
        <v>41</v>
      </c>
      <c r="C597" s="1" t="s">
        <v>42</v>
      </c>
      <c r="D597" s="1" t="s">
        <v>26</v>
      </c>
      <c r="E597" s="1" t="s">
        <v>30</v>
      </c>
      <c r="F597" s="1" t="s">
        <v>21</v>
      </c>
      <c r="G597" s="3">
        <v>14.82</v>
      </c>
      <c r="H597">
        <v>3</v>
      </c>
      <c r="I597" s="3">
        <v>2.2229999999999999</v>
      </c>
      <c r="J597" s="3">
        <v>46.683</v>
      </c>
      <c r="K597" s="2">
        <v>43525</v>
      </c>
      <c r="L597" s="1" t="s">
        <v>32</v>
      </c>
      <c r="M597">
        <v>44.46</v>
      </c>
      <c r="N597">
        <v>4.7619047620000003</v>
      </c>
      <c r="O597" s="3">
        <v>2.2229999999999999</v>
      </c>
      <c r="P597">
        <v>8.6999999999999993</v>
      </c>
    </row>
    <row r="598" spans="1:16" x14ac:dyDescent="0.25">
      <c r="A598" s="1" t="s">
        <v>631</v>
      </c>
      <c r="B598" s="1" t="s">
        <v>17</v>
      </c>
      <c r="C598" s="1" t="s">
        <v>18</v>
      </c>
      <c r="D598" s="1" t="s">
        <v>26</v>
      </c>
      <c r="E598" s="1" t="s">
        <v>30</v>
      </c>
      <c r="F598" s="1" t="s">
        <v>43</v>
      </c>
      <c r="G598" s="3">
        <v>52.2</v>
      </c>
      <c r="H598">
        <v>3</v>
      </c>
      <c r="I598" s="3">
        <v>7.83</v>
      </c>
      <c r="J598" s="3">
        <v>164.43</v>
      </c>
      <c r="K598" s="2">
        <v>43511</v>
      </c>
      <c r="L598" s="1" t="s">
        <v>32</v>
      </c>
      <c r="M598">
        <v>156.6</v>
      </c>
      <c r="N598">
        <v>4.7619047620000003</v>
      </c>
      <c r="O598" s="3">
        <v>7.83</v>
      </c>
      <c r="P598">
        <v>9.5</v>
      </c>
    </row>
    <row r="599" spans="1:16" x14ac:dyDescent="0.25">
      <c r="A599" s="1" t="s">
        <v>632</v>
      </c>
      <c r="B599" s="1" t="s">
        <v>24</v>
      </c>
      <c r="C599" s="1" t="s">
        <v>25</v>
      </c>
      <c r="D599" s="1" t="s">
        <v>26</v>
      </c>
      <c r="E599" s="1" t="s">
        <v>20</v>
      </c>
      <c r="F599" s="1" t="s">
        <v>35</v>
      </c>
      <c r="G599" s="3">
        <v>46.66</v>
      </c>
      <c r="H599">
        <v>9</v>
      </c>
      <c r="I599" s="3">
        <v>20.997</v>
      </c>
      <c r="J599" s="3">
        <v>440.93700000000001</v>
      </c>
      <c r="K599" s="2">
        <v>43513</v>
      </c>
      <c r="L599" s="1" t="s">
        <v>22</v>
      </c>
      <c r="M599">
        <v>419.94</v>
      </c>
      <c r="N599">
        <v>4.7619047620000003</v>
      </c>
      <c r="O599" s="3">
        <v>20.997</v>
      </c>
      <c r="P599">
        <v>5.3</v>
      </c>
    </row>
    <row r="600" spans="1:16" x14ac:dyDescent="0.25">
      <c r="A600" s="1" t="s">
        <v>633</v>
      </c>
      <c r="B600" s="1" t="s">
        <v>24</v>
      </c>
      <c r="C600" s="1" t="s">
        <v>25</v>
      </c>
      <c r="D600" s="1" t="s">
        <v>26</v>
      </c>
      <c r="E600" s="1" t="s">
        <v>20</v>
      </c>
      <c r="F600" s="1" t="s">
        <v>45</v>
      </c>
      <c r="G600" s="3">
        <v>36.85</v>
      </c>
      <c r="H600">
        <v>5</v>
      </c>
      <c r="I600" s="3">
        <v>9.2125000000000004</v>
      </c>
      <c r="J600" s="3">
        <v>193.46250000000001</v>
      </c>
      <c r="K600" s="2">
        <v>43491</v>
      </c>
      <c r="L600" s="1" t="s">
        <v>28</v>
      </c>
      <c r="M600">
        <v>184.25</v>
      </c>
      <c r="N600">
        <v>4.7619047620000003</v>
      </c>
      <c r="O600" s="3">
        <v>9.2125000000000004</v>
      </c>
      <c r="P600">
        <v>9.1999999999999993</v>
      </c>
    </row>
    <row r="601" spans="1:16" x14ac:dyDescent="0.25">
      <c r="A601" s="1" t="s">
        <v>634</v>
      </c>
      <c r="B601" s="1" t="s">
        <v>17</v>
      </c>
      <c r="C601" s="1" t="s">
        <v>18</v>
      </c>
      <c r="D601" s="1" t="s">
        <v>19</v>
      </c>
      <c r="E601" s="1" t="s">
        <v>20</v>
      </c>
      <c r="F601" s="1" t="s">
        <v>31</v>
      </c>
      <c r="G601" s="3">
        <v>70.319999999999993</v>
      </c>
      <c r="H601">
        <v>2</v>
      </c>
      <c r="I601" s="3">
        <v>7.032</v>
      </c>
      <c r="J601" s="3">
        <v>147.672</v>
      </c>
      <c r="K601" s="2">
        <v>43548</v>
      </c>
      <c r="L601" s="1" t="s">
        <v>22</v>
      </c>
      <c r="M601">
        <v>140.63999999999999</v>
      </c>
      <c r="N601">
        <v>4.7619047620000003</v>
      </c>
      <c r="O601" s="3">
        <v>7.032</v>
      </c>
      <c r="P601">
        <v>9.6</v>
      </c>
    </row>
    <row r="602" spans="1:16" x14ac:dyDescent="0.25">
      <c r="A602" s="1" t="s">
        <v>635</v>
      </c>
      <c r="B602" s="1" t="s">
        <v>24</v>
      </c>
      <c r="C602" s="1" t="s">
        <v>25</v>
      </c>
      <c r="D602" s="1" t="s">
        <v>26</v>
      </c>
      <c r="E602" s="1" t="s">
        <v>30</v>
      </c>
      <c r="F602" s="1" t="s">
        <v>27</v>
      </c>
      <c r="G602" s="3">
        <v>83.08</v>
      </c>
      <c r="H602">
        <v>1</v>
      </c>
      <c r="I602" s="3">
        <v>4.1539999999999999</v>
      </c>
      <c r="J602" s="3">
        <v>87.233999999999995</v>
      </c>
      <c r="K602" s="2">
        <v>43488</v>
      </c>
      <c r="L602" s="1" t="s">
        <v>22</v>
      </c>
      <c r="M602">
        <v>83.08</v>
      </c>
      <c r="N602">
        <v>4.7619047620000003</v>
      </c>
      <c r="O602" s="3">
        <v>4.1539999999999999</v>
      </c>
      <c r="P602">
        <v>6.4</v>
      </c>
    </row>
    <row r="603" spans="1:16" x14ac:dyDescent="0.25">
      <c r="A603" s="1" t="s">
        <v>636</v>
      </c>
      <c r="B603" s="1" t="s">
        <v>24</v>
      </c>
      <c r="C603" s="1" t="s">
        <v>25</v>
      </c>
      <c r="D603" s="1" t="s">
        <v>26</v>
      </c>
      <c r="E603" s="1" t="s">
        <v>20</v>
      </c>
      <c r="F603" s="1" t="s">
        <v>45</v>
      </c>
      <c r="G603" s="3">
        <v>64.989999999999995</v>
      </c>
      <c r="H603">
        <v>1</v>
      </c>
      <c r="I603" s="3">
        <v>3.2494999999999998</v>
      </c>
      <c r="J603" s="3">
        <v>68.239500000000007</v>
      </c>
      <c r="K603" s="2">
        <v>43491</v>
      </c>
      <c r="L603" s="1" t="s">
        <v>32</v>
      </c>
      <c r="M603">
        <v>64.989999999999995</v>
      </c>
      <c r="N603">
        <v>4.7619047620000003</v>
      </c>
      <c r="O603" s="3">
        <v>3.2494999999999998</v>
      </c>
      <c r="P603">
        <v>4.5</v>
      </c>
    </row>
    <row r="604" spans="1:16" x14ac:dyDescent="0.25">
      <c r="A604" s="1" t="s">
        <v>637</v>
      </c>
      <c r="B604" s="1" t="s">
        <v>24</v>
      </c>
      <c r="C604" s="1" t="s">
        <v>25</v>
      </c>
      <c r="D604" s="1" t="s">
        <v>26</v>
      </c>
      <c r="E604" s="1" t="s">
        <v>30</v>
      </c>
      <c r="F604" s="1" t="s">
        <v>43</v>
      </c>
      <c r="G604" s="3">
        <v>77.56</v>
      </c>
      <c r="H604">
        <v>10</v>
      </c>
      <c r="I604" s="3">
        <v>38.78</v>
      </c>
      <c r="J604" s="3">
        <v>814.38</v>
      </c>
      <c r="K604" s="2">
        <v>43538</v>
      </c>
      <c r="L604" s="1" t="s">
        <v>22</v>
      </c>
      <c r="M604">
        <v>775.6</v>
      </c>
      <c r="N604">
        <v>4.7619047620000003</v>
      </c>
      <c r="O604" s="3">
        <v>38.78</v>
      </c>
      <c r="P604">
        <v>6.9</v>
      </c>
    </row>
    <row r="605" spans="1:16" x14ac:dyDescent="0.25">
      <c r="A605" s="1" t="s">
        <v>638</v>
      </c>
      <c r="B605" s="1" t="s">
        <v>41</v>
      </c>
      <c r="C605" s="1" t="s">
        <v>42</v>
      </c>
      <c r="D605" s="1" t="s">
        <v>26</v>
      </c>
      <c r="E605" s="1" t="s">
        <v>20</v>
      </c>
      <c r="F605" s="1" t="s">
        <v>35</v>
      </c>
      <c r="G605" s="3">
        <v>54.51</v>
      </c>
      <c r="H605">
        <v>6</v>
      </c>
      <c r="I605" s="3">
        <v>16.353000000000002</v>
      </c>
      <c r="J605" s="3">
        <v>343.41300000000001</v>
      </c>
      <c r="K605" s="2">
        <v>43541</v>
      </c>
      <c r="L605" s="1" t="s">
        <v>22</v>
      </c>
      <c r="M605">
        <v>327.06</v>
      </c>
      <c r="N605">
        <v>4.7619047620000003</v>
      </c>
      <c r="O605" s="3">
        <v>16.353000000000002</v>
      </c>
      <c r="P605">
        <v>7.8</v>
      </c>
    </row>
    <row r="606" spans="1:16" x14ac:dyDescent="0.25">
      <c r="A606" s="1" t="s">
        <v>639</v>
      </c>
      <c r="B606" s="1" t="s">
        <v>24</v>
      </c>
      <c r="C606" s="1" t="s">
        <v>25</v>
      </c>
      <c r="D606" s="1" t="s">
        <v>19</v>
      </c>
      <c r="E606" s="1" t="s">
        <v>20</v>
      </c>
      <c r="F606" s="1" t="s">
        <v>45</v>
      </c>
      <c r="G606" s="3">
        <v>51.89</v>
      </c>
      <c r="H606">
        <v>7</v>
      </c>
      <c r="I606" s="3">
        <v>18.1615</v>
      </c>
      <c r="J606" s="3">
        <v>381.39150000000001</v>
      </c>
      <c r="K606" s="2">
        <v>43473</v>
      </c>
      <c r="L606" s="1" t="s">
        <v>28</v>
      </c>
      <c r="M606">
        <v>363.23</v>
      </c>
      <c r="N606">
        <v>4.7619047620000003</v>
      </c>
      <c r="O606" s="3">
        <v>18.1615</v>
      </c>
      <c r="P606">
        <v>4.5</v>
      </c>
    </row>
    <row r="607" spans="1:16" x14ac:dyDescent="0.25">
      <c r="A607" s="1" t="s">
        <v>640</v>
      </c>
      <c r="B607" s="1" t="s">
        <v>41</v>
      </c>
      <c r="C607" s="1" t="s">
        <v>42</v>
      </c>
      <c r="D607" s="1" t="s">
        <v>26</v>
      </c>
      <c r="E607" s="1" t="s">
        <v>30</v>
      </c>
      <c r="F607" s="1" t="s">
        <v>31</v>
      </c>
      <c r="G607" s="3">
        <v>31.75</v>
      </c>
      <c r="H607">
        <v>4</v>
      </c>
      <c r="I607" s="3">
        <v>6.35</v>
      </c>
      <c r="J607" s="3">
        <v>133.35</v>
      </c>
      <c r="K607" s="2">
        <v>43504</v>
      </c>
      <c r="L607" s="1" t="s">
        <v>28</v>
      </c>
      <c r="M607">
        <v>127</v>
      </c>
      <c r="N607">
        <v>4.7619047620000003</v>
      </c>
      <c r="O607" s="3">
        <v>6.35</v>
      </c>
      <c r="P607">
        <v>8.6</v>
      </c>
    </row>
    <row r="608" spans="1:16" x14ac:dyDescent="0.25">
      <c r="A608" s="1" t="s">
        <v>641</v>
      </c>
      <c r="B608" s="1" t="s">
        <v>17</v>
      </c>
      <c r="C608" s="1" t="s">
        <v>18</v>
      </c>
      <c r="D608" s="1" t="s">
        <v>19</v>
      </c>
      <c r="E608" s="1" t="s">
        <v>20</v>
      </c>
      <c r="F608" s="1" t="s">
        <v>45</v>
      </c>
      <c r="G608" s="3">
        <v>53.65</v>
      </c>
      <c r="H608">
        <v>7</v>
      </c>
      <c r="I608" s="3">
        <v>18.7775</v>
      </c>
      <c r="J608" s="3">
        <v>394.32749999999999</v>
      </c>
      <c r="K608" s="2">
        <v>43506</v>
      </c>
      <c r="L608" s="1" t="s">
        <v>22</v>
      </c>
      <c r="M608">
        <v>375.55</v>
      </c>
      <c r="N608">
        <v>4.7619047620000003</v>
      </c>
      <c r="O608" s="3">
        <v>18.7775</v>
      </c>
      <c r="P608">
        <v>5.2</v>
      </c>
    </row>
    <row r="609" spans="1:16" x14ac:dyDescent="0.25">
      <c r="A609" s="1" t="s">
        <v>642</v>
      </c>
      <c r="B609" s="1" t="s">
        <v>24</v>
      </c>
      <c r="C609" s="1" t="s">
        <v>25</v>
      </c>
      <c r="D609" s="1" t="s">
        <v>19</v>
      </c>
      <c r="E609" s="1" t="s">
        <v>20</v>
      </c>
      <c r="F609" s="1" t="s">
        <v>43</v>
      </c>
      <c r="G609" s="3">
        <v>49.79</v>
      </c>
      <c r="H609">
        <v>4</v>
      </c>
      <c r="I609" s="3">
        <v>9.9580000000000002</v>
      </c>
      <c r="J609" s="3">
        <v>209.11799999999999</v>
      </c>
      <c r="K609" s="2">
        <v>43552</v>
      </c>
      <c r="L609" s="1" t="s">
        <v>32</v>
      </c>
      <c r="M609">
        <v>199.16</v>
      </c>
      <c r="N609">
        <v>4.7619047620000003</v>
      </c>
      <c r="O609" s="3">
        <v>9.9580000000000002</v>
      </c>
      <c r="P609">
        <v>6.4</v>
      </c>
    </row>
    <row r="610" spans="1:16" x14ac:dyDescent="0.25">
      <c r="A610" s="1" t="s">
        <v>643</v>
      </c>
      <c r="B610" s="1" t="s">
        <v>17</v>
      </c>
      <c r="C610" s="1" t="s">
        <v>18</v>
      </c>
      <c r="D610" s="1" t="s">
        <v>26</v>
      </c>
      <c r="E610" s="1" t="s">
        <v>30</v>
      </c>
      <c r="F610" s="1" t="s">
        <v>45</v>
      </c>
      <c r="G610" s="3">
        <v>30.61</v>
      </c>
      <c r="H610">
        <v>1</v>
      </c>
      <c r="I610" s="3">
        <v>1.5305</v>
      </c>
      <c r="J610" s="3">
        <v>32.140500000000003</v>
      </c>
      <c r="K610" s="2">
        <v>43488</v>
      </c>
      <c r="L610" s="1" t="s">
        <v>22</v>
      </c>
      <c r="M610">
        <v>30.61</v>
      </c>
      <c r="N610">
        <v>4.7619047620000003</v>
      </c>
      <c r="O610" s="3">
        <v>1.5305</v>
      </c>
      <c r="P610">
        <v>5.2</v>
      </c>
    </row>
    <row r="611" spans="1:16" x14ac:dyDescent="0.25">
      <c r="A611" s="1" t="s">
        <v>644</v>
      </c>
      <c r="B611" s="1" t="s">
        <v>41</v>
      </c>
      <c r="C611" s="1" t="s">
        <v>42</v>
      </c>
      <c r="D611" s="1" t="s">
        <v>19</v>
      </c>
      <c r="E611" s="1" t="s">
        <v>30</v>
      </c>
      <c r="F611" s="1" t="s">
        <v>43</v>
      </c>
      <c r="G611" s="3">
        <v>57.89</v>
      </c>
      <c r="H611">
        <v>2</v>
      </c>
      <c r="I611" s="3">
        <v>5.7889999999999997</v>
      </c>
      <c r="J611" s="3">
        <v>121.569</v>
      </c>
      <c r="K611" s="2">
        <v>43482</v>
      </c>
      <c r="L611" s="1" t="s">
        <v>22</v>
      </c>
      <c r="M611">
        <v>115.78</v>
      </c>
      <c r="N611">
        <v>4.7619047620000003</v>
      </c>
      <c r="O611" s="3">
        <v>5.7889999999999997</v>
      </c>
      <c r="P611">
        <v>8.9</v>
      </c>
    </row>
    <row r="612" spans="1:16" x14ac:dyDescent="0.25">
      <c r="A612" s="1" t="s">
        <v>645</v>
      </c>
      <c r="B612" s="1" t="s">
        <v>17</v>
      </c>
      <c r="C612" s="1" t="s">
        <v>18</v>
      </c>
      <c r="D612" s="1" t="s">
        <v>26</v>
      </c>
      <c r="E612" s="1" t="s">
        <v>20</v>
      </c>
      <c r="F612" s="1" t="s">
        <v>27</v>
      </c>
      <c r="G612" s="3">
        <v>28.96</v>
      </c>
      <c r="H612">
        <v>1</v>
      </c>
      <c r="I612" s="3">
        <v>1.448</v>
      </c>
      <c r="J612" s="3">
        <v>30.408000000000001</v>
      </c>
      <c r="K612" s="2">
        <v>43503</v>
      </c>
      <c r="L612" s="1" t="s">
        <v>32</v>
      </c>
      <c r="M612">
        <v>28.96</v>
      </c>
      <c r="N612">
        <v>4.7619047620000003</v>
      </c>
      <c r="O612" s="3">
        <v>1.448</v>
      </c>
      <c r="P612">
        <v>6.2</v>
      </c>
    </row>
    <row r="613" spans="1:16" x14ac:dyDescent="0.25">
      <c r="A613" s="1" t="s">
        <v>646</v>
      </c>
      <c r="B613" s="1" t="s">
        <v>24</v>
      </c>
      <c r="C613" s="1" t="s">
        <v>25</v>
      </c>
      <c r="D613" s="1" t="s">
        <v>19</v>
      </c>
      <c r="E613" s="1" t="s">
        <v>20</v>
      </c>
      <c r="F613" s="1" t="s">
        <v>43</v>
      </c>
      <c r="G613" s="3">
        <v>98.97</v>
      </c>
      <c r="H613">
        <v>9</v>
      </c>
      <c r="I613" s="3">
        <v>44.536499999999997</v>
      </c>
      <c r="J613" s="3">
        <v>935.26649999999995</v>
      </c>
      <c r="K613" s="2">
        <v>43533</v>
      </c>
      <c r="L613" s="1" t="s">
        <v>28</v>
      </c>
      <c r="M613">
        <v>890.73</v>
      </c>
      <c r="N613">
        <v>4.7619047620000003</v>
      </c>
      <c r="O613" s="3">
        <v>44.536499999999997</v>
      </c>
      <c r="P613">
        <v>6.7</v>
      </c>
    </row>
    <row r="614" spans="1:16" x14ac:dyDescent="0.25">
      <c r="A614" s="1" t="s">
        <v>647</v>
      </c>
      <c r="B614" s="1" t="s">
        <v>41</v>
      </c>
      <c r="C614" s="1" t="s">
        <v>42</v>
      </c>
      <c r="D614" s="1" t="s">
        <v>19</v>
      </c>
      <c r="E614" s="1" t="s">
        <v>30</v>
      </c>
      <c r="F614" s="1" t="s">
        <v>45</v>
      </c>
      <c r="G614" s="3">
        <v>93.22</v>
      </c>
      <c r="H614">
        <v>3</v>
      </c>
      <c r="I614" s="3">
        <v>13.983000000000001</v>
      </c>
      <c r="J614" s="3">
        <v>293.64299999999997</v>
      </c>
      <c r="K614" s="2">
        <v>43489</v>
      </c>
      <c r="L614" s="1" t="s">
        <v>28</v>
      </c>
      <c r="M614">
        <v>279.66000000000003</v>
      </c>
      <c r="N614">
        <v>4.7619047620000003</v>
      </c>
      <c r="O614" s="3">
        <v>13.983000000000001</v>
      </c>
      <c r="P614">
        <v>7.2</v>
      </c>
    </row>
    <row r="615" spans="1:16" x14ac:dyDescent="0.25">
      <c r="A615" s="1" t="s">
        <v>648</v>
      </c>
      <c r="B615" s="1" t="s">
        <v>24</v>
      </c>
      <c r="C615" s="1" t="s">
        <v>25</v>
      </c>
      <c r="D615" s="1" t="s">
        <v>19</v>
      </c>
      <c r="E615" s="1" t="s">
        <v>30</v>
      </c>
      <c r="F615" s="1" t="s">
        <v>35</v>
      </c>
      <c r="G615" s="3">
        <v>80.930000000000007</v>
      </c>
      <c r="H615">
        <v>1</v>
      </c>
      <c r="I615" s="3">
        <v>4.0465</v>
      </c>
      <c r="J615" s="3">
        <v>84.976500000000001</v>
      </c>
      <c r="K615" s="2">
        <v>43484</v>
      </c>
      <c r="L615" s="1" t="s">
        <v>32</v>
      </c>
      <c r="M615">
        <v>80.930000000000007</v>
      </c>
      <c r="N615">
        <v>4.7619047620000003</v>
      </c>
      <c r="O615" s="3">
        <v>4.0465</v>
      </c>
      <c r="P615">
        <v>9</v>
      </c>
    </row>
    <row r="616" spans="1:16" x14ac:dyDescent="0.25">
      <c r="A616" s="1" t="s">
        <v>649</v>
      </c>
      <c r="B616" s="1" t="s">
        <v>17</v>
      </c>
      <c r="C616" s="1" t="s">
        <v>18</v>
      </c>
      <c r="D616" s="1" t="s">
        <v>19</v>
      </c>
      <c r="E616" s="1" t="s">
        <v>30</v>
      </c>
      <c r="F616" s="1" t="s">
        <v>43</v>
      </c>
      <c r="G616" s="3">
        <v>67.45</v>
      </c>
      <c r="H616">
        <v>10</v>
      </c>
      <c r="I616" s="3">
        <v>33.725000000000001</v>
      </c>
      <c r="J616" s="3">
        <v>708.22500000000002</v>
      </c>
      <c r="K616" s="2">
        <v>43499</v>
      </c>
      <c r="L616" s="1" t="s">
        <v>22</v>
      </c>
      <c r="M616">
        <v>674.5</v>
      </c>
      <c r="N616">
        <v>4.7619047620000003</v>
      </c>
      <c r="O616" s="3">
        <v>33.725000000000001</v>
      </c>
      <c r="P616">
        <v>4.2</v>
      </c>
    </row>
    <row r="617" spans="1:16" x14ac:dyDescent="0.25">
      <c r="A617" s="1" t="s">
        <v>650</v>
      </c>
      <c r="B617" s="1" t="s">
        <v>17</v>
      </c>
      <c r="C617" s="1" t="s">
        <v>18</v>
      </c>
      <c r="D617" s="1" t="s">
        <v>19</v>
      </c>
      <c r="E617" s="1" t="s">
        <v>20</v>
      </c>
      <c r="F617" s="1" t="s">
        <v>35</v>
      </c>
      <c r="G617" s="3">
        <v>38.72</v>
      </c>
      <c r="H617">
        <v>9</v>
      </c>
      <c r="I617" s="3">
        <v>17.423999999999999</v>
      </c>
      <c r="J617" s="3">
        <v>365.904</v>
      </c>
      <c r="K617" s="2">
        <v>43544</v>
      </c>
      <c r="L617" s="1" t="s">
        <v>22</v>
      </c>
      <c r="M617">
        <v>348.48</v>
      </c>
      <c r="N617">
        <v>4.7619047620000003</v>
      </c>
      <c r="O617" s="3">
        <v>17.423999999999999</v>
      </c>
      <c r="P617">
        <v>4.2</v>
      </c>
    </row>
    <row r="618" spans="1:16" x14ac:dyDescent="0.25">
      <c r="A618" s="1" t="s">
        <v>651</v>
      </c>
      <c r="B618" s="1" t="s">
        <v>41</v>
      </c>
      <c r="C618" s="1" t="s">
        <v>42</v>
      </c>
      <c r="D618" s="1" t="s">
        <v>19</v>
      </c>
      <c r="E618" s="1" t="s">
        <v>30</v>
      </c>
      <c r="F618" s="1" t="s">
        <v>35</v>
      </c>
      <c r="G618" s="3">
        <v>72.599999999999994</v>
      </c>
      <c r="H618">
        <v>6</v>
      </c>
      <c r="I618" s="3">
        <v>21.78</v>
      </c>
      <c r="J618" s="3">
        <v>457.38</v>
      </c>
      <c r="K618" s="2">
        <v>43478</v>
      </c>
      <c r="L618" s="1" t="s">
        <v>28</v>
      </c>
      <c r="M618">
        <v>435.6</v>
      </c>
      <c r="N618">
        <v>4.7619047620000003</v>
      </c>
      <c r="O618" s="3">
        <v>21.78</v>
      </c>
      <c r="P618">
        <v>6.9</v>
      </c>
    </row>
    <row r="619" spans="1:16" x14ac:dyDescent="0.25">
      <c r="A619" s="1" t="s">
        <v>652</v>
      </c>
      <c r="B619" s="1" t="s">
        <v>24</v>
      </c>
      <c r="C619" s="1" t="s">
        <v>25</v>
      </c>
      <c r="D619" s="1" t="s">
        <v>19</v>
      </c>
      <c r="E619" s="1" t="s">
        <v>30</v>
      </c>
      <c r="F619" s="1" t="s">
        <v>27</v>
      </c>
      <c r="G619" s="3">
        <v>87.91</v>
      </c>
      <c r="H619">
        <v>5</v>
      </c>
      <c r="I619" s="3">
        <v>21.977499999999999</v>
      </c>
      <c r="J619" s="3">
        <v>461.52749999999997</v>
      </c>
      <c r="K619" s="2">
        <v>43538</v>
      </c>
      <c r="L619" s="1" t="s">
        <v>22</v>
      </c>
      <c r="M619">
        <v>439.55</v>
      </c>
      <c r="N619">
        <v>4.7619047620000003</v>
      </c>
      <c r="O619" s="3">
        <v>21.977499999999999</v>
      </c>
      <c r="P619">
        <v>4.4000000000000004</v>
      </c>
    </row>
    <row r="620" spans="1:16" x14ac:dyDescent="0.25">
      <c r="A620" s="1" t="s">
        <v>653</v>
      </c>
      <c r="B620" s="1" t="s">
        <v>17</v>
      </c>
      <c r="C620" s="1" t="s">
        <v>18</v>
      </c>
      <c r="D620" s="1" t="s">
        <v>19</v>
      </c>
      <c r="E620" s="1" t="s">
        <v>30</v>
      </c>
      <c r="F620" s="1" t="s">
        <v>43</v>
      </c>
      <c r="G620" s="3">
        <v>98.53</v>
      </c>
      <c r="H620">
        <v>6</v>
      </c>
      <c r="I620" s="3">
        <v>29.559000000000001</v>
      </c>
      <c r="J620" s="3">
        <v>620.73900000000003</v>
      </c>
      <c r="K620" s="2">
        <v>43488</v>
      </c>
      <c r="L620" s="1" t="s">
        <v>32</v>
      </c>
      <c r="M620">
        <v>591.17999999999995</v>
      </c>
      <c r="N620">
        <v>4.7619047620000003</v>
      </c>
      <c r="O620" s="3">
        <v>29.559000000000001</v>
      </c>
      <c r="P620">
        <v>4</v>
      </c>
    </row>
    <row r="621" spans="1:16" x14ac:dyDescent="0.25">
      <c r="A621" s="1" t="s">
        <v>654</v>
      </c>
      <c r="B621" s="1" t="s">
        <v>24</v>
      </c>
      <c r="C621" s="1" t="s">
        <v>25</v>
      </c>
      <c r="D621" s="1" t="s">
        <v>19</v>
      </c>
      <c r="E621" s="1" t="s">
        <v>20</v>
      </c>
      <c r="F621" s="1" t="s">
        <v>45</v>
      </c>
      <c r="G621" s="3">
        <v>43.46</v>
      </c>
      <c r="H621">
        <v>6</v>
      </c>
      <c r="I621" s="3">
        <v>13.038</v>
      </c>
      <c r="J621" s="3">
        <v>273.798</v>
      </c>
      <c r="K621" s="2">
        <v>43503</v>
      </c>
      <c r="L621" s="1" t="s">
        <v>22</v>
      </c>
      <c r="M621">
        <v>260.76</v>
      </c>
      <c r="N621">
        <v>4.7619047620000003</v>
      </c>
      <c r="O621" s="3">
        <v>13.038</v>
      </c>
      <c r="P621">
        <v>8.5</v>
      </c>
    </row>
    <row r="622" spans="1:16" x14ac:dyDescent="0.25">
      <c r="A622" s="1" t="s">
        <v>655</v>
      </c>
      <c r="B622" s="1" t="s">
        <v>17</v>
      </c>
      <c r="C622" s="1" t="s">
        <v>18</v>
      </c>
      <c r="D622" s="1" t="s">
        <v>26</v>
      </c>
      <c r="E622" s="1" t="s">
        <v>20</v>
      </c>
      <c r="F622" s="1" t="s">
        <v>43</v>
      </c>
      <c r="G622" s="3">
        <v>71.680000000000007</v>
      </c>
      <c r="H622">
        <v>3</v>
      </c>
      <c r="I622" s="3">
        <v>10.752000000000001</v>
      </c>
      <c r="J622" s="3">
        <v>225.792</v>
      </c>
      <c r="K622" s="2">
        <v>43552</v>
      </c>
      <c r="L622" s="1" t="s">
        <v>32</v>
      </c>
      <c r="M622">
        <v>215.04</v>
      </c>
      <c r="N622">
        <v>4.7619047620000003</v>
      </c>
      <c r="O622" s="3">
        <v>10.752000000000001</v>
      </c>
      <c r="P622">
        <v>9.1999999999999993</v>
      </c>
    </row>
    <row r="623" spans="1:16" x14ac:dyDescent="0.25">
      <c r="A623" s="1" t="s">
        <v>656</v>
      </c>
      <c r="B623" s="1" t="s">
        <v>17</v>
      </c>
      <c r="C623" s="1" t="s">
        <v>18</v>
      </c>
      <c r="D623" s="1" t="s">
        <v>19</v>
      </c>
      <c r="E623" s="1" t="s">
        <v>20</v>
      </c>
      <c r="F623" s="1" t="s">
        <v>43</v>
      </c>
      <c r="G623" s="3">
        <v>91.61</v>
      </c>
      <c r="H623">
        <v>1</v>
      </c>
      <c r="I623" s="3">
        <v>4.5804999999999998</v>
      </c>
      <c r="J623" s="3">
        <v>96.1905</v>
      </c>
      <c r="K623" s="2">
        <v>43544</v>
      </c>
      <c r="L623" s="1" t="s">
        <v>28</v>
      </c>
      <c r="M623">
        <v>91.61</v>
      </c>
      <c r="N623">
        <v>4.7619047620000003</v>
      </c>
      <c r="O623" s="3">
        <v>4.5804999999999998</v>
      </c>
      <c r="P623">
        <v>9.8000000000000007</v>
      </c>
    </row>
    <row r="624" spans="1:16" x14ac:dyDescent="0.25">
      <c r="A624" s="1" t="s">
        <v>657</v>
      </c>
      <c r="B624" s="1" t="s">
        <v>41</v>
      </c>
      <c r="C624" s="1" t="s">
        <v>42</v>
      </c>
      <c r="D624" s="1" t="s">
        <v>19</v>
      </c>
      <c r="E624" s="1" t="s">
        <v>20</v>
      </c>
      <c r="F624" s="1" t="s">
        <v>31</v>
      </c>
      <c r="G624" s="3">
        <v>94.59</v>
      </c>
      <c r="H624">
        <v>7</v>
      </c>
      <c r="I624" s="3">
        <v>33.106499999999997</v>
      </c>
      <c r="J624" s="3">
        <v>695.23649999999998</v>
      </c>
      <c r="K624" s="2">
        <v>43482</v>
      </c>
      <c r="L624" s="1" t="s">
        <v>32</v>
      </c>
      <c r="M624">
        <v>662.13</v>
      </c>
      <c r="N624">
        <v>4.7619047620000003</v>
      </c>
      <c r="O624" s="3">
        <v>33.106499999999997</v>
      </c>
      <c r="P624">
        <v>4.9000000000000004</v>
      </c>
    </row>
    <row r="625" spans="1:16" x14ac:dyDescent="0.25">
      <c r="A625" s="1" t="s">
        <v>658</v>
      </c>
      <c r="B625" s="1" t="s">
        <v>41</v>
      </c>
      <c r="C625" s="1" t="s">
        <v>42</v>
      </c>
      <c r="D625" s="1" t="s">
        <v>26</v>
      </c>
      <c r="E625" s="1" t="s">
        <v>20</v>
      </c>
      <c r="F625" s="1" t="s">
        <v>45</v>
      </c>
      <c r="G625" s="3">
        <v>83.25</v>
      </c>
      <c r="H625">
        <v>10</v>
      </c>
      <c r="I625" s="3">
        <v>41.625</v>
      </c>
      <c r="J625" s="3">
        <v>874.125</v>
      </c>
      <c r="K625" s="2">
        <v>43477</v>
      </c>
      <c r="L625" s="1" t="s">
        <v>32</v>
      </c>
      <c r="M625">
        <v>832.5</v>
      </c>
      <c r="N625">
        <v>4.7619047620000003</v>
      </c>
      <c r="O625" s="3">
        <v>41.625</v>
      </c>
      <c r="P625">
        <v>4.4000000000000004</v>
      </c>
    </row>
    <row r="626" spans="1:16" x14ac:dyDescent="0.25">
      <c r="A626" s="1" t="s">
        <v>659</v>
      </c>
      <c r="B626" s="1" t="s">
        <v>41</v>
      </c>
      <c r="C626" s="1" t="s">
        <v>42</v>
      </c>
      <c r="D626" s="1" t="s">
        <v>19</v>
      </c>
      <c r="E626" s="1" t="s">
        <v>30</v>
      </c>
      <c r="F626" s="1" t="s">
        <v>45</v>
      </c>
      <c r="G626" s="3">
        <v>91.35</v>
      </c>
      <c r="H626">
        <v>1</v>
      </c>
      <c r="I626" s="3">
        <v>4.5674999999999999</v>
      </c>
      <c r="J626" s="3">
        <v>95.917500000000004</v>
      </c>
      <c r="K626" s="2">
        <v>43512</v>
      </c>
      <c r="L626" s="1" t="s">
        <v>28</v>
      </c>
      <c r="M626">
        <v>91.35</v>
      </c>
      <c r="N626">
        <v>4.7619047620000003</v>
      </c>
      <c r="O626" s="3">
        <v>4.5674999999999999</v>
      </c>
      <c r="P626">
        <v>6.8</v>
      </c>
    </row>
    <row r="627" spans="1:16" x14ac:dyDescent="0.25">
      <c r="A627" s="1" t="s">
        <v>660</v>
      </c>
      <c r="B627" s="1" t="s">
        <v>41</v>
      </c>
      <c r="C627" s="1" t="s">
        <v>42</v>
      </c>
      <c r="D627" s="1" t="s">
        <v>19</v>
      </c>
      <c r="E627" s="1" t="s">
        <v>20</v>
      </c>
      <c r="F627" s="1" t="s">
        <v>43</v>
      </c>
      <c r="G627" s="3">
        <v>78.88</v>
      </c>
      <c r="H627">
        <v>2</v>
      </c>
      <c r="I627" s="3">
        <v>7.8879999999999999</v>
      </c>
      <c r="J627" s="3">
        <v>165.648</v>
      </c>
      <c r="K627" s="2">
        <v>43491</v>
      </c>
      <c r="L627" s="1" t="s">
        <v>28</v>
      </c>
      <c r="M627">
        <v>157.76</v>
      </c>
      <c r="N627">
        <v>4.7619047620000003</v>
      </c>
      <c r="O627" s="3">
        <v>7.8879999999999999</v>
      </c>
      <c r="P627">
        <v>9.1</v>
      </c>
    </row>
    <row r="628" spans="1:16" x14ac:dyDescent="0.25">
      <c r="A628" s="1" t="s">
        <v>661</v>
      </c>
      <c r="B628" s="1" t="s">
        <v>17</v>
      </c>
      <c r="C628" s="1" t="s">
        <v>18</v>
      </c>
      <c r="D628" s="1" t="s">
        <v>26</v>
      </c>
      <c r="E628" s="1" t="s">
        <v>30</v>
      </c>
      <c r="F628" s="1" t="s">
        <v>35</v>
      </c>
      <c r="G628" s="3">
        <v>60.87</v>
      </c>
      <c r="H628">
        <v>2</v>
      </c>
      <c r="I628" s="3">
        <v>6.0869999999999997</v>
      </c>
      <c r="J628" s="3">
        <v>127.827</v>
      </c>
      <c r="K628" s="2">
        <v>43533</v>
      </c>
      <c r="L628" s="1" t="s">
        <v>22</v>
      </c>
      <c r="M628">
        <v>121.74</v>
      </c>
      <c r="N628">
        <v>4.7619047620000003</v>
      </c>
      <c r="O628" s="3">
        <v>6.0869999999999997</v>
      </c>
      <c r="P628">
        <v>8.6999999999999993</v>
      </c>
    </row>
    <row r="629" spans="1:16" x14ac:dyDescent="0.25">
      <c r="A629" s="1" t="s">
        <v>662</v>
      </c>
      <c r="B629" s="1" t="s">
        <v>41</v>
      </c>
      <c r="C629" s="1" t="s">
        <v>42</v>
      </c>
      <c r="D629" s="1" t="s">
        <v>19</v>
      </c>
      <c r="E629" s="1" t="s">
        <v>30</v>
      </c>
      <c r="F629" s="1" t="s">
        <v>21</v>
      </c>
      <c r="G629" s="3">
        <v>82.58</v>
      </c>
      <c r="H629">
        <v>10</v>
      </c>
      <c r="I629" s="3">
        <v>41.29</v>
      </c>
      <c r="J629" s="3">
        <v>867.09</v>
      </c>
      <c r="K629" s="2">
        <v>43538</v>
      </c>
      <c r="L629" s="1" t="s">
        <v>28</v>
      </c>
      <c r="M629">
        <v>825.8</v>
      </c>
      <c r="N629">
        <v>4.7619047620000003</v>
      </c>
      <c r="O629" s="3">
        <v>41.29</v>
      </c>
      <c r="P629">
        <v>5</v>
      </c>
    </row>
    <row r="630" spans="1:16" x14ac:dyDescent="0.25">
      <c r="A630" s="1" t="s">
        <v>663</v>
      </c>
      <c r="B630" s="1" t="s">
        <v>17</v>
      </c>
      <c r="C630" s="1" t="s">
        <v>18</v>
      </c>
      <c r="D630" s="1" t="s">
        <v>19</v>
      </c>
      <c r="E630" s="1" t="s">
        <v>30</v>
      </c>
      <c r="F630" s="1" t="s">
        <v>31</v>
      </c>
      <c r="G630" s="3">
        <v>53.3</v>
      </c>
      <c r="H630">
        <v>3</v>
      </c>
      <c r="I630" s="3">
        <v>7.9950000000000001</v>
      </c>
      <c r="J630" s="3">
        <v>167.89500000000001</v>
      </c>
      <c r="K630" s="2">
        <v>43490</v>
      </c>
      <c r="L630" s="1" t="s">
        <v>22</v>
      </c>
      <c r="M630">
        <v>159.9</v>
      </c>
      <c r="N630">
        <v>4.7619047620000003</v>
      </c>
      <c r="O630" s="3">
        <v>7.9950000000000001</v>
      </c>
      <c r="P630">
        <v>7.5</v>
      </c>
    </row>
    <row r="631" spans="1:16" x14ac:dyDescent="0.25">
      <c r="A631" s="1" t="s">
        <v>664</v>
      </c>
      <c r="B631" s="1" t="s">
        <v>17</v>
      </c>
      <c r="C631" s="1" t="s">
        <v>18</v>
      </c>
      <c r="D631" s="1" t="s">
        <v>26</v>
      </c>
      <c r="E631" s="1" t="s">
        <v>20</v>
      </c>
      <c r="F631" s="1" t="s">
        <v>45</v>
      </c>
      <c r="G631" s="3">
        <v>12.09</v>
      </c>
      <c r="H631">
        <v>1</v>
      </c>
      <c r="I631" s="3">
        <v>0.60450000000000004</v>
      </c>
      <c r="J631" s="3">
        <v>12.6945</v>
      </c>
      <c r="K631" s="2">
        <v>43491</v>
      </c>
      <c r="L631" s="1" t="s">
        <v>32</v>
      </c>
      <c r="M631">
        <v>12.09</v>
      </c>
      <c r="N631">
        <v>4.7619047620000003</v>
      </c>
      <c r="O631" s="3">
        <v>0.60450000000000004</v>
      </c>
      <c r="P631">
        <v>8.1999999999999993</v>
      </c>
    </row>
    <row r="632" spans="1:16" x14ac:dyDescent="0.25">
      <c r="A632" s="1" t="s">
        <v>665</v>
      </c>
      <c r="B632" s="1" t="s">
        <v>17</v>
      </c>
      <c r="C632" s="1" t="s">
        <v>18</v>
      </c>
      <c r="D632" s="1" t="s">
        <v>26</v>
      </c>
      <c r="E632" s="1" t="s">
        <v>30</v>
      </c>
      <c r="F632" s="1" t="s">
        <v>35</v>
      </c>
      <c r="G632" s="3">
        <v>64.19</v>
      </c>
      <c r="H632">
        <v>10</v>
      </c>
      <c r="I632" s="3">
        <v>32.094999999999999</v>
      </c>
      <c r="J632" s="3">
        <v>673.995</v>
      </c>
      <c r="K632" s="2">
        <v>43484</v>
      </c>
      <c r="L632" s="1" t="s">
        <v>32</v>
      </c>
      <c r="M632">
        <v>641.9</v>
      </c>
      <c r="N632">
        <v>4.7619047620000003</v>
      </c>
      <c r="O632" s="3">
        <v>32.094999999999999</v>
      </c>
      <c r="P632">
        <v>6.7</v>
      </c>
    </row>
    <row r="633" spans="1:16" x14ac:dyDescent="0.25">
      <c r="A633" s="1" t="s">
        <v>666</v>
      </c>
      <c r="B633" s="1" t="s">
        <v>17</v>
      </c>
      <c r="C633" s="1" t="s">
        <v>18</v>
      </c>
      <c r="D633" s="1" t="s">
        <v>26</v>
      </c>
      <c r="E633" s="1" t="s">
        <v>30</v>
      </c>
      <c r="F633" s="1" t="s">
        <v>27</v>
      </c>
      <c r="G633" s="3">
        <v>78.31</v>
      </c>
      <c r="H633">
        <v>3</v>
      </c>
      <c r="I633" s="3">
        <v>11.746499999999999</v>
      </c>
      <c r="J633" s="3">
        <v>246.6765</v>
      </c>
      <c r="K633" s="2">
        <v>43529</v>
      </c>
      <c r="L633" s="1" t="s">
        <v>22</v>
      </c>
      <c r="M633">
        <v>234.93</v>
      </c>
      <c r="N633">
        <v>4.7619047620000003</v>
      </c>
      <c r="O633" s="3">
        <v>11.746499999999999</v>
      </c>
      <c r="P633">
        <v>5.4</v>
      </c>
    </row>
    <row r="634" spans="1:16" x14ac:dyDescent="0.25">
      <c r="A634" s="1" t="s">
        <v>667</v>
      </c>
      <c r="B634" s="1" t="s">
        <v>17</v>
      </c>
      <c r="C634" s="1" t="s">
        <v>18</v>
      </c>
      <c r="D634" s="1" t="s">
        <v>19</v>
      </c>
      <c r="E634" s="1" t="s">
        <v>30</v>
      </c>
      <c r="F634" s="1" t="s">
        <v>43</v>
      </c>
      <c r="G634" s="3">
        <v>83.77</v>
      </c>
      <c r="H634">
        <v>2</v>
      </c>
      <c r="I634" s="3">
        <v>8.3770000000000007</v>
      </c>
      <c r="J634" s="3">
        <v>175.917</v>
      </c>
      <c r="K634" s="2">
        <v>43480</v>
      </c>
      <c r="L634" s="1" t="s">
        <v>32</v>
      </c>
      <c r="M634">
        <v>167.54</v>
      </c>
      <c r="N634">
        <v>4.7619047620000003</v>
      </c>
      <c r="O634" s="3">
        <v>8.3770000000000007</v>
      </c>
      <c r="P634">
        <v>7</v>
      </c>
    </row>
    <row r="635" spans="1:16" x14ac:dyDescent="0.25">
      <c r="A635" s="1" t="s">
        <v>668</v>
      </c>
      <c r="B635" s="1" t="s">
        <v>41</v>
      </c>
      <c r="C635" s="1" t="s">
        <v>42</v>
      </c>
      <c r="D635" s="1" t="s">
        <v>26</v>
      </c>
      <c r="E635" s="1" t="s">
        <v>30</v>
      </c>
      <c r="F635" s="1" t="s">
        <v>31</v>
      </c>
      <c r="G635" s="3">
        <v>99.7</v>
      </c>
      <c r="H635">
        <v>3</v>
      </c>
      <c r="I635" s="3">
        <v>14.955</v>
      </c>
      <c r="J635" s="3">
        <v>314.05500000000001</v>
      </c>
      <c r="K635" s="2">
        <v>43542</v>
      </c>
      <c r="L635" s="1" t="s">
        <v>22</v>
      </c>
      <c r="M635">
        <v>299.10000000000002</v>
      </c>
      <c r="N635">
        <v>4.7619047620000003</v>
      </c>
      <c r="O635" s="3">
        <v>14.955</v>
      </c>
      <c r="P635">
        <v>4.7</v>
      </c>
    </row>
    <row r="636" spans="1:16" x14ac:dyDescent="0.25">
      <c r="A636" s="1" t="s">
        <v>669</v>
      </c>
      <c r="B636" s="1" t="s">
        <v>41</v>
      </c>
      <c r="C636" s="1" t="s">
        <v>42</v>
      </c>
      <c r="D636" s="1" t="s">
        <v>19</v>
      </c>
      <c r="E636" s="1" t="s">
        <v>30</v>
      </c>
      <c r="F636" s="1" t="s">
        <v>43</v>
      </c>
      <c r="G636" s="3">
        <v>79.91</v>
      </c>
      <c r="H636">
        <v>3</v>
      </c>
      <c r="I636" s="3">
        <v>11.986499999999999</v>
      </c>
      <c r="J636" s="3">
        <v>251.7165</v>
      </c>
      <c r="K636" s="2">
        <v>43544</v>
      </c>
      <c r="L636" s="1" t="s">
        <v>32</v>
      </c>
      <c r="M636">
        <v>239.73</v>
      </c>
      <c r="N636">
        <v>4.7619047620000003</v>
      </c>
      <c r="O636" s="3">
        <v>11.986499999999999</v>
      </c>
      <c r="P636">
        <v>5</v>
      </c>
    </row>
    <row r="637" spans="1:16" x14ac:dyDescent="0.25">
      <c r="A637" s="1" t="s">
        <v>670</v>
      </c>
      <c r="B637" s="1" t="s">
        <v>41</v>
      </c>
      <c r="C637" s="1" t="s">
        <v>42</v>
      </c>
      <c r="D637" s="1" t="s">
        <v>19</v>
      </c>
      <c r="E637" s="1" t="s">
        <v>30</v>
      </c>
      <c r="F637" s="1" t="s">
        <v>21</v>
      </c>
      <c r="G637" s="3">
        <v>66.47</v>
      </c>
      <c r="H637">
        <v>10</v>
      </c>
      <c r="I637" s="3">
        <v>33.234999999999999</v>
      </c>
      <c r="J637" s="3">
        <v>697.93499999999995</v>
      </c>
      <c r="K637" s="2">
        <v>43480</v>
      </c>
      <c r="L637" s="1" t="s">
        <v>32</v>
      </c>
      <c r="M637">
        <v>664.7</v>
      </c>
      <c r="N637">
        <v>4.7619047620000003</v>
      </c>
      <c r="O637" s="3">
        <v>33.234999999999999</v>
      </c>
      <c r="P637">
        <v>5</v>
      </c>
    </row>
    <row r="638" spans="1:16" x14ac:dyDescent="0.25">
      <c r="A638" s="1" t="s">
        <v>671</v>
      </c>
      <c r="B638" s="1" t="s">
        <v>17</v>
      </c>
      <c r="C638" s="1" t="s">
        <v>18</v>
      </c>
      <c r="D638" s="1" t="s">
        <v>26</v>
      </c>
      <c r="E638" s="1" t="s">
        <v>30</v>
      </c>
      <c r="F638" s="1" t="s">
        <v>21</v>
      </c>
      <c r="G638" s="3">
        <v>28.95</v>
      </c>
      <c r="H638">
        <v>7</v>
      </c>
      <c r="I638" s="3">
        <v>10.1325</v>
      </c>
      <c r="J638" s="3">
        <v>212.7825</v>
      </c>
      <c r="K638" s="2">
        <v>43527</v>
      </c>
      <c r="L638" s="1" t="s">
        <v>32</v>
      </c>
      <c r="M638">
        <v>202.65</v>
      </c>
      <c r="N638">
        <v>4.7619047620000003</v>
      </c>
      <c r="O638" s="3">
        <v>10.1325</v>
      </c>
      <c r="P638">
        <v>6</v>
      </c>
    </row>
    <row r="639" spans="1:16" x14ac:dyDescent="0.25">
      <c r="A639" s="1" t="s">
        <v>672</v>
      </c>
      <c r="B639" s="1" t="s">
        <v>24</v>
      </c>
      <c r="C639" s="1" t="s">
        <v>25</v>
      </c>
      <c r="D639" s="1" t="s">
        <v>26</v>
      </c>
      <c r="E639" s="1" t="s">
        <v>20</v>
      </c>
      <c r="F639" s="1" t="s">
        <v>27</v>
      </c>
      <c r="G639" s="3">
        <v>46.2</v>
      </c>
      <c r="H639">
        <v>1</v>
      </c>
      <c r="I639" s="3">
        <v>2.31</v>
      </c>
      <c r="J639" s="3">
        <v>48.51</v>
      </c>
      <c r="K639" s="2">
        <v>43543</v>
      </c>
      <c r="L639" s="1" t="s">
        <v>28</v>
      </c>
      <c r="M639">
        <v>46.2</v>
      </c>
      <c r="N639">
        <v>4.7619047620000003</v>
      </c>
      <c r="O639" s="3">
        <v>2.31</v>
      </c>
      <c r="P639">
        <v>6.3</v>
      </c>
    </row>
    <row r="640" spans="1:16" x14ac:dyDescent="0.25">
      <c r="A640" s="1" t="s">
        <v>673</v>
      </c>
      <c r="B640" s="1" t="s">
        <v>41</v>
      </c>
      <c r="C640" s="1" t="s">
        <v>42</v>
      </c>
      <c r="D640" s="1" t="s">
        <v>19</v>
      </c>
      <c r="E640" s="1" t="s">
        <v>20</v>
      </c>
      <c r="F640" s="1" t="s">
        <v>43</v>
      </c>
      <c r="G640" s="3">
        <v>17.63</v>
      </c>
      <c r="H640">
        <v>5</v>
      </c>
      <c r="I640" s="3">
        <v>4.4074999999999998</v>
      </c>
      <c r="J640" s="3">
        <v>92.557500000000005</v>
      </c>
      <c r="K640" s="2">
        <v>43532</v>
      </c>
      <c r="L640" s="1" t="s">
        <v>28</v>
      </c>
      <c r="M640">
        <v>88.15</v>
      </c>
      <c r="N640">
        <v>4.7619047620000003</v>
      </c>
      <c r="O640" s="3">
        <v>4.4074999999999998</v>
      </c>
      <c r="P640">
        <v>8.5</v>
      </c>
    </row>
    <row r="641" spans="1:16" x14ac:dyDescent="0.25">
      <c r="A641" s="1" t="s">
        <v>674</v>
      </c>
      <c r="B641" s="1" t="s">
        <v>41</v>
      </c>
      <c r="C641" s="1" t="s">
        <v>42</v>
      </c>
      <c r="D641" s="1" t="s">
        <v>26</v>
      </c>
      <c r="E641" s="1" t="s">
        <v>30</v>
      </c>
      <c r="F641" s="1" t="s">
        <v>45</v>
      </c>
      <c r="G641" s="3">
        <v>52.42</v>
      </c>
      <c r="H641">
        <v>3</v>
      </c>
      <c r="I641" s="3">
        <v>7.8630000000000004</v>
      </c>
      <c r="J641" s="3">
        <v>165.12299999999999</v>
      </c>
      <c r="K641" s="2">
        <v>43523</v>
      </c>
      <c r="L641" s="1" t="s">
        <v>22</v>
      </c>
      <c r="M641">
        <v>157.26</v>
      </c>
      <c r="N641">
        <v>4.7619047620000003</v>
      </c>
      <c r="O641" s="3">
        <v>7.8630000000000004</v>
      </c>
      <c r="P641">
        <v>7.5</v>
      </c>
    </row>
    <row r="642" spans="1:16" x14ac:dyDescent="0.25">
      <c r="A642" s="1" t="s">
        <v>675</v>
      </c>
      <c r="B642" s="1" t="s">
        <v>41</v>
      </c>
      <c r="C642" s="1" t="s">
        <v>42</v>
      </c>
      <c r="D642" s="1" t="s">
        <v>19</v>
      </c>
      <c r="E642" s="1" t="s">
        <v>20</v>
      </c>
      <c r="F642" s="1" t="s">
        <v>43</v>
      </c>
      <c r="G642" s="3">
        <v>98.79</v>
      </c>
      <c r="H642">
        <v>3</v>
      </c>
      <c r="I642" s="3">
        <v>14.8185</v>
      </c>
      <c r="J642" s="3">
        <v>311.18849999999998</v>
      </c>
      <c r="K642" s="2">
        <v>43519</v>
      </c>
      <c r="L642" s="1" t="s">
        <v>22</v>
      </c>
      <c r="M642">
        <v>296.37</v>
      </c>
      <c r="N642">
        <v>4.7619047620000003</v>
      </c>
      <c r="O642" s="3">
        <v>14.8185</v>
      </c>
      <c r="P642">
        <v>6.4</v>
      </c>
    </row>
    <row r="643" spans="1:16" x14ac:dyDescent="0.25">
      <c r="A643" s="1" t="s">
        <v>676</v>
      </c>
      <c r="B643" s="1" t="s">
        <v>24</v>
      </c>
      <c r="C643" s="1" t="s">
        <v>25</v>
      </c>
      <c r="D643" s="1" t="s">
        <v>19</v>
      </c>
      <c r="E643" s="1" t="s">
        <v>20</v>
      </c>
      <c r="F643" s="1" t="s">
        <v>27</v>
      </c>
      <c r="G643" s="3">
        <v>88.55</v>
      </c>
      <c r="H643">
        <v>8</v>
      </c>
      <c r="I643" s="3">
        <v>35.42</v>
      </c>
      <c r="J643" s="3">
        <v>743.82</v>
      </c>
      <c r="K643" s="2">
        <v>43543</v>
      </c>
      <c r="L643" s="1" t="s">
        <v>22</v>
      </c>
      <c r="M643">
        <v>708.4</v>
      </c>
      <c r="N643">
        <v>4.7619047620000003</v>
      </c>
      <c r="O643" s="3">
        <v>35.42</v>
      </c>
      <c r="P643">
        <v>4.7</v>
      </c>
    </row>
    <row r="644" spans="1:16" x14ac:dyDescent="0.25">
      <c r="A644" s="1" t="s">
        <v>677</v>
      </c>
      <c r="B644" s="1" t="s">
        <v>41</v>
      </c>
      <c r="C644" s="1" t="s">
        <v>42</v>
      </c>
      <c r="D644" s="1" t="s">
        <v>19</v>
      </c>
      <c r="E644" s="1" t="s">
        <v>30</v>
      </c>
      <c r="F644" s="1" t="s">
        <v>27</v>
      </c>
      <c r="G644" s="3">
        <v>55.67</v>
      </c>
      <c r="H644">
        <v>2</v>
      </c>
      <c r="I644" s="3">
        <v>5.5670000000000002</v>
      </c>
      <c r="J644" s="3">
        <v>116.907</v>
      </c>
      <c r="K644" s="2">
        <v>43551</v>
      </c>
      <c r="L644" s="1" t="s">
        <v>22</v>
      </c>
      <c r="M644">
        <v>111.34</v>
      </c>
      <c r="N644">
        <v>4.7619047620000003</v>
      </c>
      <c r="O644" s="3">
        <v>5.5670000000000002</v>
      </c>
      <c r="P644">
        <v>6</v>
      </c>
    </row>
    <row r="645" spans="1:16" x14ac:dyDescent="0.25">
      <c r="A645" s="1" t="s">
        <v>678</v>
      </c>
      <c r="B645" s="1" t="s">
        <v>24</v>
      </c>
      <c r="C645" s="1" t="s">
        <v>25</v>
      </c>
      <c r="D645" s="1" t="s">
        <v>19</v>
      </c>
      <c r="E645" s="1" t="s">
        <v>20</v>
      </c>
      <c r="F645" s="1" t="s">
        <v>43</v>
      </c>
      <c r="G645" s="3">
        <v>72.52</v>
      </c>
      <c r="H645">
        <v>8</v>
      </c>
      <c r="I645" s="3">
        <v>29.007999999999999</v>
      </c>
      <c r="J645" s="3">
        <v>609.16800000000001</v>
      </c>
      <c r="K645" s="2">
        <v>43554</v>
      </c>
      <c r="L645" s="1" t="s">
        <v>32</v>
      </c>
      <c r="M645">
        <v>580.16</v>
      </c>
      <c r="N645">
        <v>4.7619047620000003</v>
      </c>
      <c r="O645" s="3">
        <v>29.007999999999999</v>
      </c>
      <c r="P645">
        <v>4</v>
      </c>
    </row>
    <row r="646" spans="1:16" x14ac:dyDescent="0.25">
      <c r="A646" s="1" t="s">
        <v>679</v>
      </c>
      <c r="B646" s="1" t="s">
        <v>24</v>
      </c>
      <c r="C646" s="1" t="s">
        <v>25</v>
      </c>
      <c r="D646" s="1" t="s">
        <v>19</v>
      </c>
      <c r="E646" s="1" t="s">
        <v>30</v>
      </c>
      <c r="F646" s="1" t="s">
        <v>27</v>
      </c>
      <c r="G646" s="3">
        <v>12.05</v>
      </c>
      <c r="H646">
        <v>5</v>
      </c>
      <c r="I646" s="3">
        <v>3.0125000000000002</v>
      </c>
      <c r="J646" s="3">
        <v>63.262500000000003</v>
      </c>
      <c r="K646" s="2">
        <v>43512</v>
      </c>
      <c r="L646" s="1" t="s">
        <v>22</v>
      </c>
      <c r="M646">
        <v>60.25</v>
      </c>
      <c r="N646">
        <v>4.7619047620000003</v>
      </c>
      <c r="O646" s="3">
        <v>3.0125000000000002</v>
      </c>
      <c r="P646">
        <v>5.5</v>
      </c>
    </row>
    <row r="647" spans="1:16" x14ac:dyDescent="0.25">
      <c r="A647" s="1" t="s">
        <v>680</v>
      </c>
      <c r="B647" s="1" t="s">
        <v>17</v>
      </c>
      <c r="C647" s="1" t="s">
        <v>18</v>
      </c>
      <c r="D647" s="1" t="s">
        <v>19</v>
      </c>
      <c r="E647" s="1" t="s">
        <v>30</v>
      </c>
      <c r="F647" s="1" t="s">
        <v>31</v>
      </c>
      <c r="G647" s="3">
        <v>19.36</v>
      </c>
      <c r="H647">
        <v>9</v>
      </c>
      <c r="I647" s="3">
        <v>8.7119999999999997</v>
      </c>
      <c r="J647" s="3">
        <v>182.952</v>
      </c>
      <c r="K647" s="2">
        <v>43483</v>
      </c>
      <c r="L647" s="1" t="s">
        <v>22</v>
      </c>
      <c r="M647">
        <v>174.24</v>
      </c>
      <c r="N647">
        <v>4.7619047620000003</v>
      </c>
      <c r="O647" s="3">
        <v>8.7119999999999997</v>
      </c>
      <c r="P647">
        <v>8.6999999999999993</v>
      </c>
    </row>
    <row r="648" spans="1:16" x14ac:dyDescent="0.25">
      <c r="A648" s="1" t="s">
        <v>681</v>
      </c>
      <c r="B648" s="1" t="s">
        <v>24</v>
      </c>
      <c r="C648" s="1" t="s">
        <v>25</v>
      </c>
      <c r="D648" s="1" t="s">
        <v>26</v>
      </c>
      <c r="E648" s="1" t="s">
        <v>30</v>
      </c>
      <c r="F648" s="1" t="s">
        <v>21</v>
      </c>
      <c r="G648" s="3">
        <v>70.209999999999994</v>
      </c>
      <c r="H648">
        <v>6</v>
      </c>
      <c r="I648" s="3">
        <v>21.062999999999999</v>
      </c>
      <c r="J648" s="3">
        <v>442.32299999999998</v>
      </c>
      <c r="K648" s="2">
        <v>43554</v>
      </c>
      <c r="L648" s="1" t="s">
        <v>28</v>
      </c>
      <c r="M648">
        <v>421.26</v>
      </c>
      <c r="N648">
        <v>4.7619047620000003</v>
      </c>
      <c r="O648" s="3">
        <v>21.062999999999999</v>
      </c>
      <c r="P648">
        <v>7.4</v>
      </c>
    </row>
    <row r="649" spans="1:16" x14ac:dyDescent="0.25">
      <c r="A649" s="1" t="s">
        <v>682</v>
      </c>
      <c r="B649" s="1" t="s">
        <v>41</v>
      </c>
      <c r="C649" s="1" t="s">
        <v>42</v>
      </c>
      <c r="D649" s="1" t="s">
        <v>19</v>
      </c>
      <c r="E649" s="1" t="s">
        <v>30</v>
      </c>
      <c r="F649" s="1" t="s">
        <v>45</v>
      </c>
      <c r="G649" s="3">
        <v>33.630000000000003</v>
      </c>
      <c r="H649">
        <v>1</v>
      </c>
      <c r="I649" s="3">
        <v>1.6815</v>
      </c>
      <c r="J649" s="3">
        <v>35.311500000000002</v>
      </c>
      <c r="K649" s="2">
        <v>43544</v>
      </c>
      <c r="L649" s="1" t="s">
        <v>28</v>
      </c>
      <c r="M649">
        <v>33.630000000000003</v>
      </c>
      <c r="N649">
        <v>4.7619047620000003</v>
      </c>
      <c r="O649" s="3">
        <v>1.6815</v>
      </c>
      <c r="P649">
        <v>5.6</v>
      </c>
    </row>
    <row r="650" spans="1:16" x14ac:dyDescent="0.25">
      <c r="A650" s="1" t="s">
        <v>683</v>
      </c>
      <c r="B650" s="1" t="s">
        <v>24</v>
      </c>
      <c r="C650" s="1" t="s">
        <v>25</v>
      </c>
      <c r="D650" s="1" t="s">
        <v>19</v>
      </c>
      <c r="E650" s="1" t="s">
        <v>20</v>
      </c>
      <c r="F650" s="1" t="s">
        <v>35</v>
      </c>
      <c r="G650" s="3">
        <v>15.49</v>
      </c>
      <c r="H650">
        <v>2</v>
      </c>
      <c r="I650" s="3">
        <v>1.5489999999999999</v>
      </c>
      <c r="J650" s="3">
        <v>32.529000000000003</v>
      </c>
      <c r="K650" s="2">
        <v>43481</v>
      </c>
      <c r="L650" s="1" t="s">
        <v>28</v>
      </c>
      <c r="M650">
        <v>30.98</v>
      </c>
      <c r="N650">
        <v>4.7619047620000003</v>
      </c>
      <c r="O650" s="3">
        <v>1.5489999999999999</v>
      </c>
      <c r="P650">
        <v>6.3</v>
      </c>
    </row>
    <row r="651" spans="1:16" x14ac:dyDescent="0.25">
      <c r="A651" s="1" t="s">
        <v>684</v>
      </c>
      <c r="B651" s="1" t="s">
        <v>24</v>
      </c>
      <c r="C651" s="1" t="s">
        <v>25</v>
      </c>
      <c r="D651" s="1" t="s">
        <v>26</v>
      </c>
      <c r="E651" s="1" t="s">
        <v>30</v>
      </c>
      <c r="F651" s="1" t="s">
        <v>27</v>
      </c>
      <c r="G651" s="3">
        <v>24.74</v>
      </c>
      <c r="H651">
        <v>10</v>
      </c>
      <c r="I651" s="3">
        <v>12.37</v>
      </c>
      <c r="J651" s="3">
        <v>259.77</v>
      </c>
      <c r="K651" s="2">
        <v>43520</v>
      </c>
      <c r="L651" s="1" t="s">
        <v>28</v>
      </c>
      <c r="M651">
        <v>247.4</v>
      </c>
      <c r="N651">
        <v>4.7619047620000003</v>
      </c>
      <c r="O651" s="3">
        <v>12.37</v>
      </c>
      <c r="P651">
        <v>7.1</v>
      </c>
    </row>
    <row r="652" spans="1:16" x14ac:dyDescent="0.25">
      <c r="A652" s="1" t="s">
        <v>685</v>
      </c>
      <c r="B652" s="1" t="s">
        <v>41</v>
      </c>
      <c r="C652" s="1" t="s">
        <v>42</v>
      </c>
      <c r="D652" s="1" t="s">
        <v>26</v>
      </c>
      <c r="E652" s="1" t="s">
        <v>30</v>
      </c>
      <c r="F652" s="1" t="s">
        <v>27</v>
      </c>
      <c r="G652" s="3">
        <v>75.66</v>
      </c>
      <c r="H652">
        <v>5</v>
      </c>
      <c r="I652" s="3">
        <v>18.914999999999999</v>
      </c>
      <c r="J652" s="3">
        <v>397.21499999999997</v>
      </c>
      <c r="K652" s="2">
        <v>43480</v>
      </c>
      <c r="L652" s="1" t="s">
        <v>22</v>
      </c>
      <c r="M652">
        <v>378.3</v>
      </c>
      <c r="N652">
        <v>4.7619047620000003</v>
      </c>
      <c r="O652" s="3">
        <v>18.914999999999999</v>
      </c>
      <c r="P652">
        <v>7.8</v>
      </c>
    </row>
    <row r="653" spans="1:16" x14ac:dyDescent="0.25">
      <c r="A653" s="1" t="s">
        <v>686</v>
      </c>
      <c r="B653" s="1" t="s">
        <v>41</v>
      </c>
      <c r="C653" s="1" t="s">
        <v>42</v>
      </c>
      <c r="D653" s="1" t="s">
        <v>26</v>
      </c>
      <c r="E653" s="1" t="s">
        <v>20</v>
      </c>
      <c r="F653" s="1" t="s">
        <v>21</v>
      </c>
      <c r="G653" s="3">
        <v>55.81</v>
      </c>
      <c r="H653">
        <v>6</v>
      </c>
      <c r="I653" s="3">
        <v>16.742999999999999</v>
      </c>
      <c r="J653" s="3">
        <v>351.60300000000001</v>
      </c>
      <c r="K653" s="2">
        <v>43487</v>
      </c>
      <c r="L653" s="1" t="s">
        <v>28</v>
      </c>
      <c r="M653">
        <v>334.86</v>
      </c>
      <c r="N653">
        <v>4.7619047620000003</v>
      </c>
      <c r="O653" s="3">
        <v>16.742999999999999</v>
      </c>
      <c r="P653">
        <v>9.9</v>
      </c>
    </row>
    <row r="654" spans="1:16" x14ac:dyDescent="0.25">
      <c r="A654" s="1" t="s">
        <v>687</v>
      </c>
      <c r="B654" s="1" t="s">
        <v>17</v>
      </c>
      <c r="C654" s="1" t="s">
        <v>18</v>
      </c>
      <c r="D654" s="1" t="s">
        <v>19</v>
      </c>
      <c r="E654" s="1" t="s">
        <v>30</v>
      </c>
      <c r="F654" s="1" t="s">
        <v>31</v>
      </c>
      <c r="G654" s="3">
        <v>72.78</v>
      </c>
      <c r="H654">
        <v>10</v>
      </c>
      <c r="I654" s="3">
        <v>36.39</v>
      </c>
      <c r="J654" s="3">
        <v>764.19</v>
      </c>
      <c r="K654" s="2">
        <v>43499</v>
      </c>
      <c r="L654" s="1" t="s">
        <v>28</v>
      </c>
      <c r="M654">
        <v>727.8</v>
      </c>
      <c r="N654">
        <v>4.7619047620000003</v>
      </c>
      <c r="O654" s="3">
        <v>36.39</v>
      </c>
      <c r="P654">
        <v>7.3</v>
      </c>
    </row>
    <row r="655" spans="1:16" x14ac:dyDescent="0.25">
      <c r="A655" s="1" t="s">
        <v>688</v>
      </c>
      <c r="B655" s="1" t="s">
        <v>41</v>
      </c>
      <c r="C655" s="1" t="s">
        <v>42</v>
      </c>
      <c r="D655" s="1" t="s">
        <v>19</v>
      </c>
      <c r="E655" s="1" t="s">
        <v>30</v>
      </c>
      <c r="F655" s="1" t="s">
        <v>35</v>
      </c>
      <c r="G655" s="3">
        <v>37.32</v>
      </c>
      <c r="H655">
        <v>9</v>
      </c>
      <c r="I655" s="3">
        <v>16.794</v>
      </c>
      <c r="J655" s="3">
        <v>352.67399999999998</v>
      </c>
      <c r="K655" s="2">
        <v>43530</v>
      </c>
      <c r="L655" s="1" t="s">
        <v>22</v>
      </c>
      <c r="M655">
        <v>335.88</v>
      </c>
      <c r="N655">
        <v>4.7619047620000003</v>
      </c>
      <c r="O655" s="3">
        <v>16.794</v>
      </c>
      <c r="P655">
        <v>5.0999999999999996</v>
      </c>
    </row>
    <row r="656" spans="1:16" x14ac:dyDescent="0.25">
      <c r="A656" s="1" t="s">
        <v>689</v>
      </c>
      <c r="B656" s="1" t="s">
        <v>41</v>
      </c>
      <c r="C656" s="1" t="s">
        <v>42</v>
      </c>
      <c r="D656" s="1" t="s">
        <v>19</v>
      </c>
      <c r="E656" s="1" t="s">
        <v>30</v>
      </c>
      <c r="F656" s="1" t="s">
        <v>45</v>
      </c>
      <c r="G656" s="3">
        <v>60.18</v>
      </c>
      <c r="H656">
        <v>4</v>
      </c>
      <c r="I656" s="3">
        <v>12.036</v>
      </c>
      <c r="J656" s="3">
        <v>252.756</v>
      </c>
      <c r="K656" s="2">
        <v>43512</v>
      </c>
      <c r="L656" s="1" t="s">
        <v>32</v>
      </c>
      <c r="M656">
        <v>240.72</v>
      </c>
      <c r="N656">
        <v>4.7619047620000003</v>
      </c>
      <c r="O656" s="3">
        <v>12.036</v>
      </c>
      <c r="P656">
        <v>9.4</v>
      </c>
    </row>
    <row r="657" spans="1:16" x14ac:dyDescent="0.25">
      <c r="A657" s="1" t="s">
        <v>690</v>
      </c>
      <c r="B657" s="1" t="s">
        <v>17</v>
      </c>
      <c r="C657" s="1" t="s">
        <v>18</v>
      </c>
      <c r="D657" s="1" t="s">
        <v>26</v>
      </c>
      <c r="E657" s="1" t="s">
        <v>20</v>
      </c>
      <c r="F657" s="1" t="s">
        <v>27</v>
      </c>
      <c r="G657" s="3">
        <v>15.69</v>
      </c>
      <c r="H657">
        <v>3</v>
      </c>
      <c r="I657" s="3">
        <v>2.3534999999999999</v>
      </c>
      <c r="J657" s="3">
        <v>49.423499999999997</v>
      </c>
      <c r="K657" s="2">
        <v>43538</v>
      </c>
      <c r="L657" s="1" t="s">
        <v>32</v>
      </c>
      <c r="M657">
        <v>47.07</v>
      </c>
      <c r="N657">
        <v>4.7619047620000003</v>
      </c>
      <c r="O657" s="3">
        <v>2.3534999999999999</v>
      </c>
      <c r="P657">
        <v>5.8</v>
      </c>
    </row>
    <row r="658" spans="1:16" x14ac:dyDescent="0.25">
      <c r="A658" s="1" t="s">
        <v>691</v>
      </c>
      <c r="B658" s="1" t="s">
        <v>24</v>
      </c>
      <c r="C658" s="1" t="s">
        <v>25</v>
      </c>
      <c r="D658" s="1" t="s">
        <v>26</v>
      </c>
      <c r="E658" s="1" t="s">
        <v>20</v>
      </c>
      <c r="F658" s="1" t="s">
        <v>27</v>
      </c>
      <c r="G658" s="3">
        <v>99.69</v>
      </c>
      <c r="H658">
        <v>1</v>
      </c>
      <c r="I658" s="3">
        <v>4.9844999999999997</v>
      </c>
      <c r="J658" s="3">
        <v>104.67449999999999</v>
      </c>
      <c r="K658" s="2">
        <v>43523</v>
      </c>
      <c r="L658" s="1" t="s">
        <v>32</v>
      </c>
      <c r="M658">
        <v>99.69</v>
      </c>
      <c r="N658">
        <v>4.7619047620000003</v>
      </c>
      <c r="O658" s="3">
        <v>4.9844999999999997</v>
      </c>
      <c r="P658">
        <v>8</v>
      </c>
    </row>
    <row r="659" spans="1:16" x14ac:dyDescent="0.25">
      <c r="A659" s="1" t="s">
        <v>692</v>
      </c>
      <c r="B659" s="1" t="s">
        <v>17</v>
      </c>
      <c r="C659" s="1" t="s">
        <v>18</v>
      </c>
      <c r="D659" s="1" t="s">
        <v>19</v>
      </c>
      <c r="E659" s="1" t="s">
        <v>20</v>
      </c>
      <c r="F659" s="1" t="s">
        <v>45</v>
      </c>
      <c r="G659" s="3">
        <v>88.15</v>
      </c>
      <c r="H659">
        <v>3</v>
      </c>
      <c r="I659" s="3">
        <v>13.2225</v>
      </c>
      <c r="J659" s="3">
        <v>277.67250000000001</v>
      </c>
      <c r="K659" s="2">
        <v>43483</v>
      </c>
      <c r="L659" s="1" t="s">
        <v>22</v>
      </c>
      <c r="M659">
        <v>264.45</v>
      </c>
      <c r="N659">
        <v>4.7619047620000003</v>
      </c>
      <c r="O659" s="3">
        <v>13.2225</v>
      </c>
      <c r="P659">
        <v>7.9</v>
      </c>
    </row>
    <row r="660" spans="1:16" x14ac:dyDescent="0.25">
      <c r="A660" s="1" t="s">
        <v>693</v>
      </c>
      <c r="B660" s="1" t="s">
        <v>17</v>
      </c>
      <c r="C660" s="1" t="s">
        <v>18</v>
      </c>
      <c r="D660" s="1" t="s">
        <v>19</v>
      </c>
      <c r="E660" s="1" t="s">
        <v>20</v>
      </c>
      <c r="F660" s="1" t="s">
        <v>35</v>
      </c>
      <c r="G660" s="3">
        <v>27.93</v>
      </c>
      <c r="H660">
        <v>5</v>
      </c>
      <c r="I660" s="3">
        <v>6.9824999999999999</v>
      </c>
      <c r="J660" s="3">
        <v>146.63249999999999</v>
      </c>
      <c r="K660" s="2">
        <v>43494</v>
      </c>
      <c r="L660" s="1" t="s">
        <v>28</v>
      </c>
      <c r="M660">
        <v>139.65</v>
      </c>
      <c r="N660">
        <v>4.7619047620000003</v>
      </c>
      <c r="O660" s="3">
        <v>6.9824999999999999</v>
      </c>
      <c r="P660">
        <v>5.9</v>
      </c>
    </row>
    <row r="661" spans="1:16" x14ac:dyDescent="0.25">
      <c r="A661" s="1" t="s">
        <v>694</v>
      </c>
      <c r="B661" s="1" t="s">
        <v>17</v>
      </c>
      <c r="C661" s="1" t="s">
        <v>18</v>
      </c>
      <c r="D661" s="1" t="s">
        <v>19</v>
      </c>
      <c r="E661" s="1" t="s">
        <v>30</v>
      </c>
      <c r="F661" s="1" t="s">
        <v>45</v>
      </c>
      <c r="G661" s="3">
        <v>55.45</v>
      </c>
      <c r="H661">
        <v>1</v>
      </c>
      <c r="I661" s="3">
        <v>2.7725</v>
      </c>
      <c r="J661" s="3">
        <v>58.222499999999997</v>
      </c>
      <c r="K661" s="2">
        <v>43522</v>
      </c>
      <c r="L661" s="1" t="s">
        <v>32</v>
      </c>
      <c r="M661">
        <v>55.45</v>
      </c>
      <c r="N661">
        <v>4.7619047620000003</v>
      </c>
      <c r="O661" s="3">
        <v>2.7725</v>
      </c>
      <c r="P661">
        <v>4.9000000000000004</v>
      </c>
    </row>
    <row r="662" spans="1:16" x14ac:dyDescent="0.25">
      <c r="A662" s="1" t="s">
        <v>695</v>
      </c>
      <c r="B662" s="1" t="s">
        <v>41</v>
      </c>
      <c r="C662" s="1" t="s">
        <v>42</v>
      </c>
      <c r="D662" s="1" t="s">
        <v>26</v>
      </c>
      <c r="E662" s="1" t="s">
        <v>20</v>
      </c>
      <c r="F662" s="1" t="s">
        <v>35</v>
      </c>
      <c r="G662" s="3">
        <v>42.97</v>
      </c>
      <c r="H662">
        <v>3</v>
      </c>
      <c r="I662" s="3">
        <v>6.4455</v>
      </c>
      <c r="J662" s="3">
        <v>135.35550000000001</v>
      </c>
      <c r="K662" s="2">
        <v>43499</v>
      </c>
      <c r="L662" s="1" t="s">
        <v>28</v>
      </c>
      <c r="M662">
        <v>128.91</v>
      </c>
      <c r="N662">
        <v>4.7619047620000003</v>
      </c>
      <c r="O662" s="3">
        <v>6.4455</v>
      </c>
      <c r="P662">
        <v>9.3000000000000007</v>
      </c>
    </row>
    <row r="663" spans="1:16" x14ac:dyDescent="0.25">
      <c r="A663" s="1" t="s">
        <v>696</v>
      </c>
      <c r="B663" s="1" t="s">
        <v>24</v>
      </c>
      <c r="C663" s="1" t="s">
        <v>25</v>
      </c>
      <c r="D663" s="1" t="s">
        <v>19</v>
      </c>
      <c r="E663" s="1" t="s">
        <v>30</v>
      </c>
      <c r="F663" s="1" t="s">
        <v>35</v>
      </c>
      <c r="G663" s="3">
        <v>17.14</v>
      </c>
      <c r="H663">
        <v>7</v>
      </c>
      <c r="I663" s="3">
        <v>5.9989999999999997</v>
      </c>
      <c r="J663" s="3">
        <v>125.979</v>
      </c>
      <c r="K663" s="2">
        <v>43481</v>
      </c>
      <c r="L663" s="1" t="s">
        <v>32</v>
      </c>
      <c r="M663">
        <v>119.98</v>
      </c>
      <c r="N663">
        <v>4.7619047620000003</v>
      </c>
      <c r="O663" s="3">
        <v>5.9989999999999997</v>
      </c>
      <c r="P663">
        <v>7.9</v>
      </c>
    </row>
    <row r="664" spans="1:16" x14ac:dyDescent="0.25">
      <c r="A664" s="1" t="s">
        <v>697</v>
      </c>
      <c r="B664" s="1" t="s">
        <v>41</v>
      </c>
      <c r="C664" s="1" t="s">
        <v>42</v>
      </c>
      <c r="D664" s="1" t="s">
        <v>19</v>
      </c>
      <c r="E664" s="1" t="s">
        <v>20</v>
      </c>
      <c r="F664" s="1" t="s">
        <v>45</v>
      </c>
      <c r="G664" s="3">
        <v>58.75</v>
      </c>
      <c r="H664">
        <v>6</v>
      </c>
      <c r="I664" s="3">
        <v>17.625</v>
      </c>
      <c r="J664" s="3">
        <v>370.125</v>
      </c>
      <c r="K664" s="2">
        <v>43548</v>
      </c>
      <c r="L664" s="1" t="s">
        <v>32</v>
      </c>
      <c r="M664">
        <v>352.5</v>
      </c>
      <c r="N664">
        <v>4.7619047620000003</v>
      </c>
      <c r="O664" s="3">
        <v>17.625</v>
      </c>
      <c r="P664">
        <v>5.9</v>
      </c>
    </row>
    <row r="665" spans="1:16" x14ac:dyDescent="0.25">
      <c r="A665" s="1" t="s">
        <v>698</v>
      </c>
      <c r="B665" s="1" t="s">
        <v>24</v>
      </c>
      <c r="C665" s="1" t="s">
        <v>25</v>
      </c>
      <c r="D665" s="1" t="s">
        <v>19</v>
      </c>
      <c r="E665" s="1" t="s">
        <v>20</v>
      </c>
      <c r="F665" s="1" t="s">
        <v>43</v>
      </c>
      <c r="G665" s="3">
        <v>87.1</v>
      </c>
      <c r="H665">
        <v>10</v>
      </c>
      <c r="I665" s="3">
        <v>43.55</v>
      </c>
      <c r="J665" s="3">
        <v>914.55</v>
      </c>
      <c r="K665" s="2">
        <v>43508</v>
      </c>
      <c r="L665" s="1" t="s">
        <v>32</v>
      </c>
      <c r="M665">
        <v>871</v>
      </c>
      <c r="N665">
        <v>4.7619047620000003</v>
      </c>
      <c r="O665" s="3">
        <v>43.55</v>
      </c>
      <c r="P665">
        <v>9.9</v>
      </c>
    </row>
    <row r="666" spans="1:16" x14ac:dyDescent="0.25">
      <c r="A666" s="1" t="s">
        <v>699</v>
      </c>
      <c r="B666" s="1" t="s">
        <v>24</v>
      </c>
      <c r="C666" s="1" t="s">
        <v>25</v>
      </c>
      <c r="D666" s="1" t="s">
        <v>26</v>
      </c>
      <c r="E666" s="1" t="s">
        <v>20</v>
      </c>
      <c r="F666" s="1" t="s">
        <v>35</v>
      </c>
      <c r="G666" s="3">
        <v>98.8</v>
      </c>
      <c r="H666">
        <v>2</v>
      </c>
      <c r="I666" s="3">
        <v>9.8800000000000008</v>
      </c>
      <c r="J666" s="3">
        <v>207.48</v>
      </c>
      <c r="K666" s="2">
        <v>43517</v>
      </c>
      <c r="L666" s="1" t="s">
        <v>28</v>
      </c>
      <c r="M666">
        <v>197.6</v>
      </c>
      <c r="N666">
        <v>4.7619047620000003</v>
      </c>
      <c r="O666" s="3">
        <v>9.8800000000000008</v>
      </c>
      <c r="P666">
        <v>7.7</v>
      </c>
    </row>
    <row r="667" spans="1:16" x14ac:dyDescent="0.25">
      <c r="A667" s="1" t="s">
        <v>700</v>
      </c>
      <c r="B667" s="1" t="s">
        <v>17</v>
      </c>
      <c r="C667" s="1" t="s">
        <v>18</v>
      </c>
      <c r="D667" s="1" t="s">
        <v>26</v>
      </c>
      <c r="E667" s="1" t="s">
        <v>20</v>
      </c>
      <c r="F667" s="1" t="s">
        <v>45</v>
      </c>
      <c r="G667" s="3">
        <v>48.63</v>
      </c>
      <c r="H667">
        <v>4</v>
      </c>
      <c r="I667" s="3">
        <v>9.7260000000000009</v>
      </c>
      <c r="J667" s="3">
        <v>204.24600000000001</v>
      </c>
      <c r="K667" s="2">
        <v>43500</v>
      </c>
      <c r="L667" s="1" t="s">
        <v>22</v>
      </c>
      <c r="M667">
        <v>194.52</v>
      </c>
      <c r="N667">
        <v>4.7619047620000003</v>
      </c>
      <c r="O667" s="3">
        <v>9.7260000000000009</v>
      </c>
      <c r="P667">
        <v>7.6</v>
      </c>
    </row>
    <row r="668" spans="1:16" x14ac:dyDescent="0.25">
      <c r="A668" s="1" t="s">
        <v>701</v>
      </c>
      <c r="B668" s="1" t="s">
        <v>41</v>
      </c>
      <c r="C668" s="1" t="s">
        <v>42</v>
      </c>
      <c r="D668" s="1" t="s">
        <v>19</v>
      </c>
      <c r="E668" s="1" t="s">
        <v>30</v>
      </c>
      <c r="F668" s="1" t="s">
        <v>43</v>
      </c>
      <c r="G668" s="3">
        <v>57.74</v>
      </c>
      <c r="H668">
        <v>3</v>
      </c>
      <c r="I668" s="3">
        <v>8.6609999999999996</v>
      </c>
      <c r="J668" s="3">
        <v>181.881</v>
      </c>
      <c r="K668" s="2">
        <v>43516</v>
      </c>
      <c r="L668" s="1" t="s">
        <v>22</v>
      </c>
      <c r="M668">
        <v>173.22</v>
      </c>
      <c r="N668">
        <v>4.7619047620000003</v>
      </c>
      <c r="O668" s="3">
        <v>8.6609999999999996</v>
      </c>
      <c r="P668">
        <v>7.7</v>
      </c>
    </row>
    <row r="669" spans="1:16" x14ac:dyDescent="0.25">
      <c r="A669" s="1" t="s">
        <v>702</v>
      </c>
      <c r="B669" s="1" t="s">
        <v>41</v>
      </c>
      <c r="C669" s="1" t="s">
        <v>42</v>
      </c>
      <c r="D669" s="1" t="s">
        <v>26</v>
      </c>
      <c r="E669" s="1" t="s">
        <v>20</v>
      </c>
      <c r="F669" s="1" t="s">
        <v>21</v>
      </c>
      <c r="G669" s="3">
        <v>17.97</v>
      </c>
      <c r="H669">
        <v>4</v>
      </c>
      <c r="I669" s="3">
        <v>3.5939999999999999</v>
      </c>
      <c r="J669" s="3">
        <v>75.474000000000004</v>
      </c>
      <c r="K669" s="2">
        <v>43519</v>
      </c>
      <c r="L669" s="1" t="s">
        <v>22</v>
      </c>
      <c r="M669">
        <v>71.88</v>
      </c>
      <c r="N669">
        <v>4.7619047620000003</v>
      </c>
      <c r="O669" s="3">
        <v>3.5939999999999999</v>
      </c>
      <c r="P669">
        <v>6.4</v>
      </c>
    </row>
    <row r="670" spans="1:16" x14ac:dyDescent="0.25">
      <c r="A670" s="1" t="s">
        <v>703</v>
      </c>
      <c r="B670" s="1" t="s">
        <v>24</v>
      </c>
      <c r="C670" s="1" t="s">
        <v>25</v>
      </c>
      <c r="D670" s="1" t="s">
        <v>19</v>
      </c>
      <c r="E670" s="1" t="s">
        <v>20</v>
      </c>
      <c r="F670" s="1" t="s">
        <v>21</v>
      </c>
      <c r="G670" s="3">
        <v>47.71</v>
      </c>
      <c r="H670">
        <v>6</v>
      </c>
      <c r="I670" s="3">
        <v>14.313000000000001</v>
      </c>
      <c r="J670" s="3">
        <v>300.57299999999998</v>
      </c>
      <c r="K670" s="2">
        <v>43512</v>
      </c>
      <c r="L670" s="1" t="s">
        <v>22</v>
      </c>
      <c r="M670">
        <v>286.26</v>
      </c>
      <c r="N670">
        <v>4.7619047620000003</v>
      </c>
      <c r="O670" s="3">
        <v>14.313000000000001</v>
      </c>
      <c r="P670">
        <v>4.4000000000000004</v>
      </c>
    </row>
    <row r="671" spans="1:16" x14ac:dyDescent="0.25">
      <c r="A671" s="1" t="s">
        <v>704</v>
      </c>
      <c r="B671" s="1" t="s">
        <v>41</v>
      </c>
      <c r="C671" s="1" t="s">
        <v>42</v>
      </c>
      <c r="D671" s="1" t="s">
        <v>26</v>
      </c>
      <c r="E671" s="1" t="s">
        <v>20</v>
      </c>
      <c r="F671" s="1" t="s">
        <v>35</v>
      </c>
      <c r="G671" s="3">
        <v>40.619999999999997</v>
      </c>
      <c r="H671">
        <v>2</v>
      </c>
      <c r="I671" s="3">
        <v>4.0620000000000003</v>
      </c>
      <c r="J671" s="3">
        <v>85.302000000000007</v>
      </c>
      <c r="K671" s="2">
        <v>43482</v>
      </c>
      <c r="L671" s="1" t="s">
        <v>32</v>
      </c>
      <c r="M671">
        <v>81.239999999999995</v>
      </c>
      <c r="N671">
        <v>4.7619047620000003</v>
      </c>
      <c r="O671" s="3">
        <v>4.0620000000000003</v>
      </c>
      <c r="P671">
        <v>4.0999999999999996</v>
      </c>
    </row>
    <row r="672" spans="1:16" x14ac:dyDescent="0.25">
      <c r="A672" s="1" t="s">
        <v>705</v>
      </c>
      <c r="B672" s="1" t="s">
        <v>17</v>
      </c>
      <c r="C672" s="1" t="s">
        <v>18</v>
      </c>
      <c r="D672" s="1" t="s">
        <v>19</v>
      </c>
      <c r="E672" s="1" t="s">
        <v>30</v>
      </c>
      <c r="F672" s="1" t="s">
        <v>45</v>
      </c>
      <c r="G672" s="3">
        <v>56.04</v>
      </c>
      <c r="H672">
        <v>10</v>
      </c>
      <c r="I672" s="3">
        <v>28.02</v>
      </c>
      <c r="J672" s="3">
        <v>588.41999999999996</v>
      </c>
      <c r="K672" s="2">
        <v>43479</v>
      </c>
      <c r="L672" s="1" t="s">
        <v>22</v>
      </c>
      <c r="M672">
        <v>560.4</v>
      </c>
      <c r="N672">
        <v>4.7619047620000003</v>
      </c>
      <c r="O672" s="3">
        <v>28.02</v>
      </c>
      <c r="P672">
        <v>4.4000000000000004</v>
      </c>
    </row>
    <row r="673" spans="1:16" x14ac:dyDescent="0.25">
      <c r="A673" s="1" t="s">
        <v>706</v>
      </c>
      <c r="B673" s="1" t="s">
        <v>41</v>
      </c>
      <c r="C673" s="1" t="s">
        <v>42</v>
      </c>
      <c r="D673" s="1" t="s">
        <v>19</v>
      </c>
      <c r="E673" s="1" t="s">
        <v>30</v>
      </c>
      <c r="F673" s="1" t="s">
        <v>43</v>
      </c>
      <c r="G673" s="3">
        <v>93.4</v>
      </c>
      <c r="H673">
        <v>2</v>
      </c>
      <c r="I673" s="3">
        <v>9.34</v>
      </c>
      <c r="J673" s="3">
        <v>196.14</v>
      </c>
      <c r="K673" s="2">
        <v>43554</v>
      </c>
      <c r="L673" s="1" t="s">
        <v>28</v>
      </c>
      <c r="M673">
        <v>186.8</v>
      </c>
      <c r="N673">
        <v>4.7619047620000003</v>
      </c>
      <c r="O673" s="3">
        <v>9.34</v>
      </c>
      <c r="P673">
        <v>5.5</v>
      </c>
    </row>
    <row r="674" spans="1:16" x14ac:dyDescent="0.25">
      <c r="A674" s="1" t="s">
        <v>707</v>
      </c>
      <c r="B674" s="1" t="s">
        <v>41</v>
      </c>
      <c r="C674" s="1" t="s">
        <v>42</v>
      </c>
      <c r="D674" s="1" t="s">
        <v>26</v>
      </c>
      <c r="E674" s="1" t="s">
        <v>20</v>
      </c>
      <c r="F674" s="1" t="s">
        <v>21</v>
      </c>
      <c r="G674" s="3">
        <v>73.41</v>
      </c>
      <c r="H674">
        <v>3</v>
      </c>
      <c r="I674" s="3">
        <v>11.0115</v>
      </c>
      <c r="J674" s="3">
        <v>231.2415</v>
      </c>
      <c r="K674" s="2">
        <v>43526</v>
      </c>
      <c r="L674" s="1" t="s">
        <v>22</v>
      </c>
      <c r="M674">
        <v>220.23</v>
      </c>
      <c r="N674">
        <v>4.7619047620000003</v>
      </c>
      <c r="O674" s="3">
        <v>11.0115</v>
      </c>
      <c r="P674">
        <v>4</v>
      </c>
    </row>
    <row r="675" spans="1:16" x14ac:dyDescent="0.25">
      <c r="A675" s="1" t="s">
        <v>708</v>
      </c>
      <c r="B675" s="1" t="s">
        <v>24</v>
      </c>
      <c r="C675" s="1" t="s">
        <v>25</v>
      </c>
      <c r="D675" s="1" t="s">
        <v>26</v>
      </c>
      <c r="E675" s="1" t="s">
        <v>30</v>
      </c>
      <c r="F675" s="1" t="s">
        <v>21</v>
      </c>
      <c r="G675" s="3">
        <v>33.64</v>
      </c>
      <c r="H675">
        <v>8</v>
      </c>
      <c r="I675" s="3">
        <v>13.456</v>
      </c>
      <c r="J675" s="3">
        <v>282.57600000000002</v>
      </c>
      <c r="K675" s="2">
        <v>43511</v>
      </c>
      <c r="L675" s="1" t="s">
        <v>32</v>
      </c>
      <c r="M675">
        <v>269.12</v>
      </c>
      <c r="N675">
        <v>4.7619047620000003</v>
      </c>
      <c r="O675" s="3">
        <v>13.456</v>
      </c>
      <c r="P675">
        <v>9.3000000000000007</v>
      </c>
    </row>
    <row r="676" spans="1:16" x14ac:dyDescent="0.25">
      <c r="A676" s="1" t="s">
        <v>709</v>
      </c>
      <c r="B676" s="1" t="s">
        <v>17</v>
      </c>
      <c r="C676" s="1" t="s">
        <v>18</v>
      </c>
      <c r="D676" s="1" t="s">
        <v>26</v>
      </c>
      <c r="E676" s="1" t="s">
        <v>20</v>
      </c>
      <c r="F676" s="1" t="s">
        <v>27</v>
      </c>
      <c r="G676" s="3">
        <v>45.48</v>
      </c>
      <c r="H676">
        <v>10</v>
      </c>
      <c r="I676" s="3">
        <v>22.74</v>
      </c>
      <c r="J676" s="3">
        <v>477.54</v>
      </c>
      <c r="K676" s="2">
        <v>43525</v>
      </c>
      <c r="L676" s="1" t="s">
        <v>32</v>
      </c>
      <c r="M676">
        <v>454.8</v>
      </c>
      <c r="N676">
        <v>4.7619047620000003</v>
      </c>
      <c r="O676" s="3">
        <v>22.74</v>
      </c>
      <c r="P676">
        <v>4.8</v>
      </c>
    </row>
    <row r="677" spans="1:16" x14ac:dyDescent="0.25">
      <c r="A677" s="1" t="s">
        <v>710</v>
      </c>
      <c r="B677" s="1" t="s">
        <v>41</v>
      </c>
      <c r="C677" s="1" t="s">
        <v>42</v>
      </c>
      <c r="D677" s="1" t="s">
        <v>19</v>
      </c>
      <c r="E677" s="1" t="s">
        <v>30</v>
      </c>
      <c r="F677" s="1" t="s">
        <v>45</v>
      </c>
      <c r="G677" s="3">
        <v>83.77</v>
      </c>
      <c r="H677">
        <v>2</v>
      </c>
      <c r="I677" s="3">
        <v>8.3770000000000007</v>
      </c>
      <c r="J677" s="3">
        <v>175.917</v>
      </c>
      <c r="K677" s="2">
        <v>43520</v>
      </c>
      <c r="L677" s="1" t="s">
        <v>28</v>
      </c>
      <c r="M677">
        <v>167.54</v>
      </c>
      <c r="N677">
        <v>4.7619047620000003</v>
      </c>
      <c r="O677" s="3">
        <v>8.3770000000000007</v>
      </c>
      <c r="P677">
        <v>4.5999999999999996</v>
      </c>
    </row>
    <row r="678" spans="1:16" x14ac:dyDescent="0.25">
      <c r="A678" s="1" t="s">
        <v>711</v>
      </c>
      <c r="B678" s="1" t="s">
        <v>41</v>
      </c>
      <c r="C678" s="1" t="s">
        <v>42</v>
      </c>
      <c r="D678" s="1" t="s">
        <v>19</v>
      </c>
      <c r="E678" s="1" t="s">
        <v>20</v>
      </c>
      <c r="F678" s="1" t="s">
        <v>35</v>
      </c>
      <c r="G678" s="3">
        <v>64.08</v>
      </c>
      <c r="H678">
        <v>7</v>
      </c>
      <c r="I678" s="3">
        <v>22.428000000000001</v>
      </c>
      <c r="J678" s="3">
        <v>470.988</v>
      </c>
      <c r="K678" s="2">
        <v>43515</v>
      </c>
      <c r="L678" s="1" t="s">
        <v>32</v>
      </c>
      <c r="M678">
        <v>448.56</v>
      </c>
      <c r="N678">
        <v>4.7619047620000003</v>
      </c>
      <c r="O678" s="3">
        <v>22.428000000000001</v>
      </c>
      <c r="P678">
        <v>7.3</v>
      </c>
    </row>
    <row r="679" spans="1:16" x14ac:dyDescent="0.25">
      <c r="A679" s="1" t="s">
        <v>712</v>
      </c>
      <c r="B679" s="1" t="s">
        <v>17</v>
      </c>
      <c r="C679" s="1" t="s">
        <v>18</v>
      </c>
      <c r="D679" s="1" t="s">
        <v>19</v>
      </c>
      <c r="E679" s="1" t="s">
        <v>20</v>
      </c>
      <c r="F679" s="1" t="s">
        <v>43</v>
      </c>
      <c r="G679" s="3">
        <v>73.47</v>
      </c>
      <c r="H679">
        <v>4</v>
      </c>
      <c r="I679" s="3">
        <v>14.694000000000001</v>
      </c>
      <c r="J679" s="3">
        <v>308.57400000000001</v>
      </c>
      <c r="K679" s="2">
        <v>43519</v>
      </c>
      <c r="L679" s="1" t="s">
        <v>28</v>
      </c>
      <c r="M679">
        <v>293.88</v>
      </c>
      <c r="N679">
        <v>4.7619047620000003</v>
      </c>
      <c r="O679" s="3">
        <v>14.694000000000001</v>
      </c>
      <c r="P679">
        <v>6</v>
      </c>
    </row>
    <row r="680" spans="1:16" x14ac:dyDescent="0.25">
      <c r="A680" s="1" t="s">
        <v>713</v>
      </c>
      <c r="B680" s="1" t="s">
        <v>24</v>
      </c>
      <c r="C680" s="1" t="s">
        <v>25</v>
      </c>
      <c r="D680" s="1" t="s">
        <v>26</v>
      </c>
      <c r="E680" s="1" t="s">
        <v>30</v>
      </c>
      <c r="F680" s="1" t="s">
        <v>21</v>
      </c>
      <c r="G680" s="3">
        <v>58.95</v>
      </c>
      <c r="H680">
        <v>10</v>
      </c>
      <c r="I680" s="3">
        <v>29.475000000000001</v>
      </c>
      <c r="J680" s="3">
        <v>618.97500000000002</v>
      </c>
      <c r="K680" s="2">
        <v>43503</v>
      </c>
      <c r="L680" s="1" t="s">
        <v>22</v>
      </c>
      <c r="M680">
        <v>589.5</v>
      </c>
      <c r="N680">
        <v>4.7619047620000003</v>
      </c>
      <c r="O680" s="3">
        <v>29.475000000000001</v>
      </c>
      <c r="P680">
        <v>8.1</v>
      </c>
    </row>
    <row r="681" spans="1:16" x14ac:dyDescent="0.25">
      <c r="A681" s="1" t="s">
        <v>714</v>
      </c>
      <c r="B681" s="1" t="s">
        <v>17</v>
      </c>
      <c r="C681" s="1" t="s">
        <v>18</v>
      </c>
      <c r="D681" s="1" t="s">
        <v>19</v>
      </c>
      <c r="E681" s="1" t="s">
        <v>30</v>
      </c>
      <c r="F681" s="1" t="s">
        <v>43</v>
      </c>
      <c r="G681" s="3">
        <v>48.5</v>
      </c>
      <c r="H681">
        <v>6</v>
      </c>
      <c r="I681" s="3">
        <v>14.55</v>
      </c>
      <c r="J681" s="3">
        <v>305.55</v>
      </c>
      <c r="K681" s="2">
        <v>43476</v>
      </c>
      <c r="L681" s="1" t="s">
        <v>22</v>
      </c>
      <c r="M681">
        <v>291</v>
      </c>
      <c r="N681">
        <v>4.7619047620000003</v>
      </c>
      <c r="O681" s="3">
        <v>14.55</v>
      </c>
      <c r="P681">
        <v>9.4</v>
      </c>
    </row>
    <row r="682" spans="1:16" x14ac:dyDescent="0.25">
      <c r="A682" s="1" t="s">
        <v>715</v>
      </c>
      <c r="B682" s="1" t="s">
        <v>41</v>
      </c>
      <c r="C682" s="1" t="s">
        <v>42</v>
      </c>
      <c r="D682" s="1" t="s">
        <v>19</v>
      </c>
      <c r="E682" s="1" t="s">
        <v>20</v>
      </c>
      <c r="F682" s="1" t="s">
        <v>27</v>
      </c>
      <c r="G682" s="3">
        <v>39.479999999999997</v>
      </c>
      <c r="H682">
        <v>1</v>
      </c>
      <c r="I682" s="3">
        <v>1.974</v>
      </c>
      <c r="J682" s="3">
        <v>41.454000000000001</v>
      </c>
      <c r="K682" s="2">
        <v>43508</v>
      </c>
      <c r="L682" s="1" t="s">
        <v>28</v>
      </c>
      <c r="M682">
        <v>39.479999999999997</v>
      </c>
      <c r="N682">
        <v>4.7619047620000003</v>
      </c>
      <c r="O682" s="3">
        <v>1.974</v>
      </c>
      <c r="P682">
        <v>6.5</v>
      </c>
    </row>
    <row r="683" spans="1:16" x14ac:dyDescent="0.25">
      <c r="A683" s="1" t="s">
        <v>716</v>
      </c>
      <c r="B683" s="1" t="s">
        <v>41</v>
      </c>
      <c r="C683" s="1" t="s">
        <v>42</v>
      </c>
      <c r="D683" s="1" t="s">
        <v>26</v>
      </c>
      <c r="E683" s="1" t="s">
        <v>20</v>
      </c>
      <c r="F683" s="1" t="s">
        <v>35</v>
      </c>
      <c r="G683" s="3">
        <v>34.81</v>
      </c>
      <c r="H683">
        <v>1</v>
      </c>
      <c r="I683" s="3">
        <v>1.7404999999999999</v>
      </c>
      <c r="J683" s="3">
        <v>36.5505</v>
      </c>
      <c r="K683" s="2">
        <v>43479</v>
      </c>
      <c r="L683" s="1" t="s">
        <v>32</v>
      </c>
      <c r="M683">
        <v>34.81</v>
      </c>
      <c r="N683">
        <v>4.7619047620000003</v>
      </c>
      <c r="O683" s="3">
        <v>1.7404999999999999</v>
      </c>
      <c r="P683">
        <v>7</v>
      </c>
    </row>
    <row r="684" spans="1:16" x14ac:dyDescent="0.25">
      <c r="A684" s="1" t="s">
        <v>717</v>
      </c>
      <c r="B684" s="1" t="s">
        <v>24</v>
      </c>
      <c r="C684" s="1" t="s">
        <v>25</v>
      </c>
      <c r="D684" s="1" t="s">
        <v>26</v>
      </c>
      <c r="E684" s="1" t="s">
        <v>20</v>
      </c>
      <c r="F684" s="1" t="s">
        <v>45</v>
      </c>
      <c r="G684" s="3">
        <v>49.32</v>
      </c>
      <c r="H684">
        <v>6</v>
      </c>
      <c r="I684" s="3">
        <v>14.795999999999999</v>
      </c>
      <c r="J684" s="3">
        <v>310.71600000000001</v>
      </c>
      <c r="K684" s="2">
        <v>43474</v>
      </c>
      <c r="L684" s="1" t="s">
        <v>22</v>
      </c>
      <c r="M684">
        <v>295.92</v>
      </c>
      <c r="N684">
        <v>4.7619047620000003</v>
      </c>
      <c r="O684" s="3">
        <v>14.795999999999999</v>
      </c>
      <c r="P684">
        <v>7.1</v>
      </c>
    </row>
    <row r="685" spans="1:16" x14ac:dyDescent="0.25">
      <c r="A685" s="1" t="s">
        <v>718</v>
      </c>
      <c r="B685" s="1" t="s">
        <v>17</v>
      </c>
      <c r="C685" s="1" t="s">
        <v>18</v>
      </c>
      <c r="D685" s="1" t="s">
        <v>19</v>
      </c>
      <c r="E685" s="1" t="s">
        <v>30</v>
      </c>
      <c r="F685" s="1" t="s">
        <v>45</v>
      </c>
      <c r="G685" s="3">
        <v>21.48</v>
      </c>
      <c r="H685">
        <v>2</v>
      </c>
      <c r="I685" s="3">
        <v>2.1480000000000001</v>
      </c>
      <c r="J685" s="3">
        <v>45.107999999999997</v>
      </c>
      <c r="K685" s="2">
        <v>43523</v>
      </c>
      <c r="L685" s="1" t="s">
        <v>22</v>
      </c>
      <c r="M685">
        <v>42.96</v>
      </c>
      <c r="N685">
        <v>4.7619047620000003</v>
      </c>
      <c r="O685" s="3">
        <v>2.1480000000000001</v>
      </c>
      <c r="P685">
        <v>6.6</v>
      </c>
    </row>
    <row r="686" spans="1:16" x14ac:dyDescent="0.25">
      <c r="A686" s="1" t="s">
        <v>719</v>
      </c>
      <c r="B686" s="1" t="s">
        <v>41</v>
      </c>
      <c r="C686" s="1" t="s">
        <v>42</v>
      </c>
      <c r="D686" s="1" t="s">
        <v>19</v>
      </c>
      <c r="E686" s="1" t="s">
        <v>20</v>
      </c>
      <c r="F686" s="1" t="s">
        <v>35</v>
      </c>
      <c r="G686" s="3">
        <v>23.08</v>
      </c>
      <c r="H686">
        <v>6</v>
      </c>
      <c r="I686" s="3">
        <v>6.9240000000000004</v>
      </c>
      <c r="J686" s="3">
        <v>145.404</v>
      </c>
      <c r="K686" s="2">
        <v>43489</v>
      </c>
      <c r="L686" s="1" t="s">
        <v>22</v>
      </c>
      <c r="M686">
        <v>138.47999999999999</v>
      </c>
      <c r="N686">
        <v>4.7619047620000003</v>
      </c>
      <c r="O686" s="3">
        <v>6.9240000000000004</v>
      </c>
      <c r="P686">
        <v>4.9000000000000004</v>
      </c>
    </row>
    <row r="687" spans="1:16" x14ac:dyDescent="0.25">
      <c r="A687" s="1" t="s">
        <v>720</v>
      </c>
      <c r="B687" s="1" t="s">
        <v>41</v>
      </c>
      <c r="C687" s="1" t="s">
        <v>42</v>
      </c>
      <c r="D687" s="1" t="s">
        <v>19</v>
      </c>
      <c r="E687" s="1" t="s">
        <v>20</v>
      </c>
      <c r="F687" s="1" t="s">
        <v>31</v>
      </c>
      <c r="G687" s="3">
        <v>49.1</v>
      </c>
      <c r="H687">
        <v>2</v>
      </c>
      <c r="I687" s="3">
        <v>4.91</v>
      </c>
      <c r="J687" s="3">
        <v>103.11</v>
      </c>
      <c r="K687" s="2">
        <v>43473</v>
      </c>
      <c r="L687" s="1" t="s">
        <v>32</v>
      </c>
      <c r="M687">
        <v>98.2</v>
      </c>
      <c r="N687">
        <v>4.7619047620000003</v>
      </c>
      <c r="O687" s="3">
        <v>4.91</v>
      </c>
      <c r="P687">
        <v>6.4</v>
      </c>
    </row>
    <row r="688" spans="1:16" x14ac:dyDescent="0.25">
      <c r="A688" s="1" t="s">
        <v>721</v>
      </c>
      <c r="B688" s="1" t="s">
        <v>41</v>
      </c>
      <c r="C688" s="1" t="s">
        <v>42</v>
      </c>
      <c r="D688" s="1" t="s">
        <v>19</v>
      </c>
      <c r="E688" s="1" t="s">
        <v>20</v>
      </c>
      <c r="F688" s="1" t="s">
        <v>35</v>
      </c>
      <c r="G688" s="3">
        <v>64.83</v>
      </c>
      <c r="H688">
        <v>2</v>
      </c>
      <c r="I688" s="3">
        <v>6.4829999999999997</v>
      </c>
      <c r="J688" s="3">
        <v>136.143</v>
      </c>
      <c r="K688" s="2">
        <v>43473</v>
      </c>
      <c r="L688" s="1" t="s">
        <v>32</v>
      </c>
      <c r="M688">
        <v>129.66</v>
      </c>
      <c r="N688">
        <v>4.7619047620000003</v>
      </c>
      <c r="O688" s="3">
        <v>6.4829999999999997</v>
      </c>
      <c r="P688">
        <v>8</v>
      </c>
    </row>
    <row r="689" spans="1:16" x14ac:dyDescent="0.25">
      <c r="A689" s="1" t="s">
        <v>722</v>
      </c>
      <c r="B689" s="1" t="s">
        <v>17</v>
      </c>
      <c r="C689" s="1" t="s">
        <v>18</v>
      </c>
      <c r="D689" s="1" t="s">
        <v>19</v>
      </c>
      <c r="E689" s="1" t="s">
        <v>30</v>
      </c>
      <c r="F689" s="1" t="s">
        <v>31</v>
      </c>
      <c r="G689" s="3">
        <v>63.56</v>
      </c>
      <c r="H689">
        <v>10</v>
      </c>
      <c r="I689" s="3">
        <v>31.78</v>
      </c>
      <c r="J689" s="3">
        <v>667.38</v>
      </c>
      <c r="K689" s="2">
        <v>43481</v>
      </c>
      <c r="L689" s="1" t="s">
        <v>28</v>
      </c>
      <c r="M689">
        <v>635.6</v>
      </c>
      <c r="N689">
        <v>4.7619047620000003</v>
      </c>
      <c r="O689" s="3">
        <v>31.78</v>
      </c>
      <c r="P689">
        <v>4.3</v>
      </c>
    </row>
    <row r="690" spans="1:16" x14ac:dyDescent="0.25">
      <c r="A690" s="1" t="s">
        <v>723</v>
      </c>
      <c r="B690" s="1" t="s">
        <v>24</v>
      </c>
      <c r="C690" s="1" t="s">
        <v>25</v>
      </c>
      <c r="D690" s="1" t="s">
        <v>19</v>
      </c>
      <c r="E690" s="1" t="s">
        <v>30</v>
      </c>
      <c r="F690" s="1" t="s">
        <v>35</v>
      </c>
      <c r="G690" s="3">
        <v>72.88</v>
      </c>
      <c r="H690">
        <v>2</v>
      </c>
      <c r="I690" s="3">
        <v>7.2880000000000003</v>
      </c>
      <c r="J690" s="3">
        <v>153.048</v>
      </c>
      <c r="K690" s="2">
        <v>43537</v>
      </c>
      <c r="L690" s="1" t="s">
        <v>28</v>
      </c>
      <c r="M690">
        <v>145.76</v>
      </c>
      <c r="N690">
        <v>4.7619047620000003</v>
      </c>
      <c r="O690" s="3">
        <v>7.2880000000000003</v>
      </c>
      <c r="P690">
        <v>6.1</v>
      </c>
    </row>
    <row r="691" spans="1:16" x14ac:dyDescent="0.25">
      <c r="A691" s="1" t="s">
        <v>724</v>
      </c>
      <c r="B691" s="1" t="s">
        <v>17</v>
      </c>
      <c r="C691" s="1" t="s">
        <v>18</v>
      </c>
      <c r="D691" s="1" t="s">
        <v>26</v>
      </c>
      <c r="E691" s="1" t="s">
        <v>20</v>
      </c>
      <c r="F691" s="1" t="s">
        <v>43</v>
      </c>
      <c r="G691" s="3">
        <v>67.099999999999994</v>
      </c>
      <c r="H691">
        <v>3</v>
      </c>
      <c r="I691" s="3">
        <v>10.065</v>
      </c>
      <c r="J691" s="3">
        <v>211.36500000000001</v>
      </c>
      <c r="K691" s="2">
        <v>43511</v>
      </c>
      <c r="L691" s="1" t="s">
        <v>28</v>
      </c>
      <c r="M691">
        <v>201.3</v>
      </c>
      <c r="N691">
        <v>4.7619047620000003</v>
      </c>
      <c r="O691" s="3">
        <v>10.065</v>
      </c>
      <c r="P691">
        <v>7.5</v>
      </c>
    </row>
    <row r="692" spans="1:16" x14ac:dyDescent="0.25">
      <c r="A692" s="1" t="s">
        <v>725</v>
      </c>
      <c r="B692" s="1" t="s">
        <v>24</v>
      </c>
      <c r="C692" s="1" t="s">
        <v>25</v>
      </c>
      <c r="D692" s="1" t="s">
        <v>19</v>
      </c>
      <c r="E692" s="1" t="s">
        <v>20</v>
      </c>
      <c r="F692" s="1" t="s">
        <v>35</v>
      </c>
      <c r="G692" s="3">
        <v>70.19</v>
      </c>
      <c r="H692">
        <v>9</v>
      </c>
      <c r="I692" s="3">
        <v>31.5855</v>
      </c>
      <c r="J692" s="3">
        <v>663.29549999999995</v>
      </c>
      <c r="K692" s="2">
        <v>43490</v>
      </c>
      <c r="L692" s="1" t="s">
        <v>28</v>
      </c>
      <c r="M692">
        <v>631.71</v>
      </c>
      <c r="N692">
        <v>4.7619047620000003</v>
      </c>
      <c r="O692" s="3">
        <v>31.5855</v>
      </c>
      <c r="P692">
        <v>6.7</v>
      </c>
    </row>
    <row r="693" spans="1:16" x14ac:dyDescent="0.25">
      <c r="A693" s="1" t="s">
        <v>726</v>
      </c>
      <c r="B693" s="1" t="s">
        <v>24</v>
      </c>
      <c r="C693" s="1" t="s">
        <v>25</v>
      </c>
      <c r="D693" s="1" t="s">
        <v>19</v>
      </c>
      <c r="E693" s="1" t="s">
        <v>30</v>
      </c>
      <c r="F693" s="1" t="s">
        <v>43</v>
      </c>
      <c r="G693" s="3">
        <v>55.04</v>
      </c>
      <c r="H693">
        <v>7</v>
      </c>
      <c r="I693" s="3">
        <v>19.263999999999999</v>
      </c>
      <c r="J693" s="3">
        <v>404.54399999999998</v>
      </c>
      <c r="K693" s="2">
        <v>43536</v>
      </c>
      <c r="L693" s="1" t="s">
        <v>22</v>
      </c>
      <c r="M693">
        <v>385.28</v>
      </c>
      <c r="N693">
        <v>4.7619047620000003</v>
      </c>
      <c r="O693" s="3">
        <v>19.263999999999999</v>
      </c>
      <c r="P693">
        <v>5.2</v>
      </c>
    </row>
    <row r="694" spans="1:16" x14ac:dyDescent="0.25">
      <c r="A694" s="1" t="s">
        <v>727</v>
      </c>
      <c r="B694" s="1" t="s">
        <v>17</v>
      </c>
      <c r="C694" s="1" t="s">
        <v>18</v>
      </c>
      <c r="D694" s="1" t="s">
        <v>19</v>
      </c>
      <c r="E694" s="1" t="s">
        <v>30</v>
      </c>
      <c r="F694" s="1" t="s">
        <v>21</v>
      </c>
      <c r="G694" s="3">
        <v>48.63</v>
      </c>
      <c r="H694">
        <v>10</v>
      </c>
      <c r="I694" s="3">
        <v>24.315000000000001</v>
      </c>
      <c r="J694" s="3">
        <v>510.61500000000001</v>
      </c>
      <c r="K694" s="2">
        <v>43528</v>
      </c>
      <c r="L694" s="1" t="s">
        <v>28</v>
      </c>
      <c r="M694">
        <v>486.3</v>
      </c>
      <c r="N694">
        <v>4.7619047620000003</v>
      </c>
      <c r="O694" s="3">
        <v>24.315000000000001</v>
      </c>
      <c r="P694">
        <v>8.8000000000000007</v>
      </c>
    </row>
    <row r="695" spans="1:16" x14ac:dyDescent="0.25">
      <c r="A695" s="1" t="s">
        <v>728</v>
      </c>
      <c r="B695" s="1" t="s">
        <v>24</v>
      </c>
      <c r="C695" s="1" t="s">
        <v>25</v>
      </c>
      <c r="D695" s="1" t="s">
        <v>19</v>
      </c>
      <c r="E695" s="1" t="s">
        <v>20</v>
      </c>
      <c r="F695" s="1" t="s">
        <v>45</v>
      </c>
      <c r="G695" s="3">
        <v>73.38</v>
      </c>
      <c r="H695">
        <v>7</v>
      </c>
      <c r="I695" s="3">
        <v>25.683</v>
      </c>
      <c r="J695" s="3">
        <v>539.34299999999996</v>
      </c>
      <c r="K695" s="2">
        <v>43506</v>
      </c>
      <c r="L695" s="1" t="s">
        <v>28</v>
      </c>
      <c r="M695">
        <v>513.66</v>
      </c>
      <c r="N695">
        <v>4.7619047620000003</v>
      </c>
      <c r="O695" s="3">
        <v>25.683</v>
      </c>
      <c r="P695">
        <v>9.5</v>
      </c>
    </row>
    <row r="696" spans="1:16" x14ac:dyDescent="0.25">
      <c r="A696" s="1" t="s">
        <v>729</v>
      </c>
      <c r="B696" s="1" t="s">
        <v>24</v>
      </c>
      <c r="C696" s="1" t="s">
        <v>25</v>
      </c>
      <c r="D696" s="1" t="s">
        <v>26</v>
      </c>
      <c r="E696" s="1" t="s">
        <v>20</v>
      </c>
      <c r="F696" s="1" t="s">
        <v>43</v>
      </c>
      <c r="G696" s="3">
        <v>52.6</v>
      </c>
      <c r="H696">
        <v>9</v>
      </c>
      <c r="I696" s="3">
        <v>23.67</v>
      </c>
      <c r="J696" s="3">
        <v>497.07</v>
      </c>
      <c r="K696" s="2">
        <v>43481</v>
      </c>
      <c r="L696" s="1" t="s">
        <v>28</v>
      </c>
      <c r="M696">
        <v>473.4</v>
      </c>
      <c r="N696">
        <v>4.7619047620000003</v>
      </c>
      <c r="O696" s="3">
        <v>23.67</v>
      </c>
      <c r="P696">
        <v>7.6</v>
      </c>
    </row>
    <row r="697" spans="1:16" x14ac:dyDescent="0.25">
      <c r="A697" s="1" t="s">
        <v>730</v>
      </c>
      <c r="B697" s="1" t="s">
        <v>17</v>
      </c>
      <c r="C697" s="1" t="s">
        <v>18</v>
      </c>
      <c r="D697" s="1" t="s">
        <v>19</v>
      </c>
      <c r="E697" s="1" t="s">
        <v>20</v>
      </c>
      <c r="F697" s="1" t="s">
        <v>31</v>
      </c>
      <c r="G697" s="3">
        <v>87.37</v>
      </c>
      <c r="H697">
        <v>5</v>
      </c>
      <c r="I697" s="3">
        <v>21.842500000000001</v>
      </c>
      <c r="J697" s="3">
        <v>458.6925</v>
      </c>
      <c r="K697" s="2">
        <v>43494</v>
      </c>
      <c r="L697" s="1" t="s">
        <v>28</v>
      </c>
      <c r="M697">
        <v>436.85</v>
      </c>
      <c r="N697">
        <v>4.7619047620000003</v>
      </c>
      <c r="O697" s="3">
        <v>21.842500000000001</v>
      </c>
      <c r="P697">
        <v>6.6</v>
      </c>
    </row>
    <row r="698" spans="1:16" x14ac:dyDescent="0.25">
      <c r="A698" s="1" t="s">
        <v>731</v>
      </c>
      <c r="B698" s="1" t="s">
        <v>17</v>
      </c>
      <c r="C698" s="1" t="s">
        <v>18</v>
      </c>
      <c r="D698" s="1" t="s">
        <v>19</v>
      </c>
      <c r="E698" s="1" t="s">
        <v>20</v>
      </c>
      <c r="F698" s="1" t="s">
        <v>35</v>
      </c>
      <c r="G698" s="3">
        <v>27.04</v>
      </c>
      <c r="H698">
        <v>4</v>
      </c>
      <c r="I698" s="3">
        <v>5.4080000000000004</v>
      </c>
      <c r="J698" s="3">
        <v>113.568</v>
      </c>
      <c r="K698" s="2">
        <v>43466</v>
      </c>
      <c r="L698" s="1" t="s">
        <v>22</v>
      </c>
      <c r="M698">
        <v>108.16</v>
      </c>
      <c r="N698">
        <v>4.7619047620000003</v>
      </c>
      <c r="O698" s="3">
        <v>5.4080000000000004</v>
      </c>
      <c r="P698">
        <v>6.9</v>
      </c>
    </row>
    <row r="699" spans="1:16" x14ac:dyDescent="0.25">
      <c r="A699" s="1" t="s">
        <v>732</v>
      </c>
      <c r="B699" s="1" t="s">
        <v>41</v>
      </c>
      <c r="C699" s="1" t="s">
        <v>42</v>
      </c>
      <c r="D699" s="1" t="s">
        <v>26</v>
      </c>
      <c r="E699" s="1" t="s">
        <v>30</v>
      </c>
      <c r="F699" s="1" t="s">
        <v>31</v>
      </c>
      <c r="G699" s="3">
        <v>62.19</v>
      </c>
      <c r="H699">
        <v>4</v>
      </c>
      <c r="I699" s="3">
        <v>12.438000000000001</v>
      </c>
      <c r="J699" s="3">
        <v>261.19799999999998</v>
      </c>
      <c r="K699" s="2">
        <v>43471</v>
      </c>
      <c r="L699" s="1" t="s">
        <v>22</v>
      </c>
      <c r="M699">
        <v>248.76</v>
      </c>
      <c r="N699">
        <v>4.7619047620000003</v>
      </c>
      <c r="O699" s="3">
        <v>12.438000000000001</v>
      </c>
      <c r="P699">
        <v>4.3</v>
      </c>
    </row>
    <row r="700" spans="1:16" x14ac:dyDescent="0.25">
      <c r="A700" s="1" t="s">
        <v>733</v>
      </c>
      <c r="B700" s="1" t="s">
        <v>17</v>
      </c>
      <c r="C700" s="1" t="s">
        <v>18</v>
      </c>
      <c r="D700" s="1" t="s">
        <v>19</v>
      </c>
      <c r="E700" s="1" t="s">
        <v>30</v>
      </c>
      <c r="F700" s="1" t="s">
        <v>27</v>
      </c>
      <c r="G700" s="3">
        <v>69.58</v>
      </c>
      <c r="H700">
        <v>9</v>
      </c>
      <c r="I700" s="3">
        <v>31.311</v>
      </c>
      <c r="J700" s="3">
        <v>657.53099999999995</v>
      </c>
      <c r="K700" s="2">
        <v>43515</v>
      </c>
      <c r="L700" s="1" t="s">
        <v>32</v>
      </c>
      <c r="M700">
        <v>626.22</v>
      </c>
      <c r="N700">
        <v>4.7619047620000003</v>
      </c>
      <c r="O700" s="3">
        <v>31.311</v>
      </c>
      <c r="P700">
        <v>7.8</v>
      </c>
    </row>
    <row r="701" spans="1:16" x14ac:dyDescent="0.25">
      <c r="A701" s="1" t="s">
        <v>734</v>
      </c>
      <c r="B701" s="1" t="s">
        <v>24</v>
      </c>
      <c r="C701" s="1" t="s">
        <v>25</v>
      </c>
      <c r="D701" s="1" t="s">
        <v>26</v>
      </c>
      <c r="E701" s="1" t="s">
        <v>30</v>
      </c>
      <c r="F701" s="1" t="s">
        <v>31</v>
      </c>
      <c r="G701" s="3">
        <v>97.5</v>
      </c>
      <c r="H701">
        <v>10</v>
      </c>
      <c r="I701" s="3">
        <v>48.75</v>
      </c>
      <c r="J701" s="3">
        <v>1023.75</v>
      </c>
      <c r="K701" s="2">
        <v>43477</v>
      </c>
      <c r="L701" s="1" t="s">
        <v>22</v>
      </c>
      <c r="M701">
        <v>975</v>
      </c>
      <c r="N701">
        <v>4.7619047620000003</v>
      </c>
      <c r="O701" s="3">
        <v>48.75</v>
      </c>
      <c r="P701">
        <v>8</v>
      </c>
    </row>
    <row r="702" spans="1:16" x14ac:dyDescent="0.25">
      <c r="A702" s="1" t="s">
        <v>735</v>
      </c>
      <c r="B702" s="1" t="s">
        <v>24</v>
      </c>
      <c r="C702" s="1" t="s">
        <v>25</v>
      </c>
      <c r="D702" s="1" t="s">
        <v>26</v>
      </c>
      <c r="E702" s="1" t="s">
        <v>20</v>
      </c>
      <c r="F702" s="1" t="s">
        <v>45</v>
      </c>
      <c r="G702" s="3">
        <v>60.41</v>
      </c>
      <c r="H702">
        <v>8</v>
      </c>
      <c r="I702" s="3">
        <v>24.164000000000001</v>
      </c>
      <c r="J702" s="3">
        <v>507.44400000000002</v>
      </c>
      <c r="K702" s="2">
        <v>43503</v>
      </c>
      <c r="L702" s="1" t="s">
        <v>22</v>
      </c>
      <c r="M702">
        <v>483.28</v>
      </c>
      <c r="N702">
        <v>4.7619047620000003</v>
      </c>
      <c r="O702" s="3">
        <v>24.164000000000001</v>
      </c>
      <c r="P702">
        <v>9.6</v>
      </c>
    </row>
    <row r="703" spans="1:16" x14ac:dyDescent="0.25">
      <c r="A703" s="1" t="s">
        <v>736</v>
      </c>
      <c r="B703" s="1" t="s">
        <v>41</v>
      </c>
      <c r="C703" s="1" t="s">
        <v>42</v>
      </c>
      <c r="D703" s="1" t="s">
        <v>26</v>
      </c>
      <c r="E703" s="1" t="s">
        <v>30</v>
      </c>
      <c r="F703" s="1" t="s">
        <v>43</v>
      </c>
      <c r="G703" s="3">
        <v>32.32</v>
      </c>
      <c r="H703">
        <v>3</v>
      </c>
      <c r="I703" s="3">
        <v>4.8479999999999999</v>
      </c>
      <c r="J703" s="3">
        <v>101.80800000000001</v>
      </c>
      <c r="K703" s="2">
        <v>43551</v>
      </c>
      <c r="L703" s="1" t="s">
        <v>32</v>
      </c>
      <c r="M703">
        <v>96.96</v>
      </c>
      <c r="N703">
        <v>4.7619047620000003</v>
      </c>
      <c r="O703" s="3">
        <v>4.8479999999999999</v>
      </c>
      <c r="P703">
        <v>4.3</v>
      </c>
    </row>
    <row r="704" spans="1:16" x14ac:dyDescent="0.25">
      <c r="A704" s="1" t="s">
        <v>737</v>
      </c>
      <c r="B704" s="1" t="s">
        <v>41</v>
      </c>
      <c r="C704" s="1" t="s">
        <v>42</v>
      </c>
      <c r="D704" s="1" t="s">
        <v>19</v>
      </c>
      <c r="E704" s="1" t="s">
        <v>20</v>
      </c>
      <c r="F704" s="1" t="s">
        <v>45</v>
      </c>
      <c r="G704" s="3">
        <v>19.77</v>
      </c>
      <c r="H704">
        <v>10</v>
      </c>
      <c r="I704" s="3">
        <v>9.8849999999999998</v>
      </c>
      <c r="J704" s="3">
        <v>207.58500000000001</v>
      </c>
      <c r="K704" s="2">
        <v>43523</v>
      </c>
      <c r="L704" s="1" t="s">
        <v>32</v>
      </c>
      <c r="M704">
        <v>197.7</v>
      </c>
      <c r="N704">
        <v>4.7619047620000003</v>
      </c>
      <c r="O704" s="3">
        <v>9.8849999999999998</v>
      </c>
      <c r="P704">
        <v>5</v>
      </c>
    </row>
    <row r="705" spans="1:16" x14ac:dyDescent="0.25">
      <c r="A705" s="1" t="s">
        <v>738</v>
      </c>
      <c r="B705" s="1" t="s">
        <v>41</v>
      </c>
      <c r="C705" s="1" t="s">
        <v>42</v>
      </c>
      <c r="D705" s="1" t="s">
        <v>19</v>
      </c>
      <c r="E705" s="1" t="s">
        <v>30</v>
      </c>
      <c r="F705" s="1" t="s">
        <v>21</v>
      </c>
      <c r="G705" s="3">
        <v>80.47</v>
      </c>
      <c r="H705">
        <v>9</v>
      </c>
      <c r="I705" s="3">
        <v>36.211500000000001</v>
      </c>
      <c r="J705" s="3">
        <v>760.44150000000002</v>
      </c>
      <c r="K705" s="2">
        <v>43471</v>
      </c>
      <c r="L705" s="1" t="s">
        <v>28</v>
      </c>
      <c r="M705">
        <v>724.23</v>
      </c>
      <c r="N705">
        <v>4.7619047620000003</v>
      </c>
      <c r="O705" s="3">
        <v>36.211500000000001</v>
      </c>
      <c r="P705">
        <v>9.1999999999999993</v>
      </c>
    </row>
    <row r="706" spans="1:16" x14ac:dyDescent="0.25">
      <c r="A706" s="1" t="s">
        <v>739</v>
      </c>
      <c r="B706" s="1" t="s">
        <v>41</v>
      </c>
      <c r="C706" s="1" t="s">
        <v>42</v>
      </c>
      <c r="D706" s="1" t="s">
        <v>19</v>
      </c>
      <c r="E706" s="1" t="s">
        <v>20</v>
      </c>
      <c r="F706" s="1" t="s">
        <v>31</v>
      </c>
      <c r="G706" s="3">
        <v>88.39</v>
      </c>
      <c r="H706">
        <v>9</v>
      </c>
      <c r="I706" s="3">
        <v>39.775500000000001</v>
      </c>
      <c r="J706" s="3">
        <v>835.28549999999996</v>
      </c>
      <c r="K706" s="2">
        <v>43526</v>
      </c>
      <c r="L706" s="1" t="s">
        <v>28</v>
      </c>
      <c r="M706">
        <v>795.51</v>
      </c>
      <c r="N706">
        <v>4.7619047620000003</v>
      </c>
      <c r="O706" s="3">
        <v>39.775500000000001</v>
      </c>
      <c r="P706">
        <v>6.3</v>
      </c>
    </row>
    <row r="707" spans="1:16" x14ac:dyDescent="0.25">
      <c r="A707" s="1" t="s">
        <v>740</v>
      </c>
      <c r="B707" s="1" t="s">
        <v>41</v>
      </c>
      <c r="C707" s="1" t="s">
        <v>42</v>
      </c>
      <c r="D707" s="1" t="s">
        <v>26</v>
      </c>
      <c r="E707" s="1" t="s">
        <v>30</v>
      </c>
      <c r="F707" s="1" t="s">
        <v>21</v>
      </c>
      <c r="G707" s="3">
        <v>71.77</v>
      </c>
      <c r="H707">
        <v>7</v>
      </c>
      <c r="I707" s="3">
        <v>25.119499999999999</v>
      </c>
      <c r="J707" s="3">
        <v>527.5095</v>
      </c>
      <c r="K707" s="2">
        <v>43553</v>
      </c>
      <c r="L707" s="1" t="s">
        <v>28</v>
      </c>
      <c r="M707">
        <v>502.39</v>
      </c>
      <c r="N707">
        <v>4.7619047620000003</v>
      </c>
      <c r="O707" s="3">
        <v>25.119499999999999</v>
      </c>
      <c r="P707">
        <v>8.9</v>
      </c>
    </row>
    <row r="708" spans="1:16" x14ac:dyDescent="0.25">
      <c r="A708" s="1" t="s">
        <v>741</v>
      </c>
      <c r="B708" s="1" t="s">
        <v>41</v>
      </c>
      <c r="C708" s="1" t="s">
        <v>42</v>
      </c>
      <c r="D708" s="1" t="s">
        <v>26</v>
      </c>
      <c r="E708" s="1" t="s">
        <v>20</v>
      </c>
      <c r="F708" s="1" t="s">
        <v>27</v>
      </c>
      <c r="G708" s="3">
        <v>43</v>
      </c>
      <c r="H708">
        <v>4</v>
      </c>
      <c r="I708" s="3">
        <v>8.6</v>
      </c>
      <c r="J708" s="3">
        <v>180.6</v>
      </c>
      <c r="K708" s="2">
        <v>43496</v>
      </c>
      <c r="L708" s="1" t="s">
        <v>22</v>
      </c>
      <c r="M708">
        <v>172</v>
      </c>
      <c r="N708">
        <v>4.7619047620000003</v>
      </c>
      <c r="O708" s="3">
        <v>8.6</v>
      </c>
      <c r="P708">
        <v>7.6</v>
      </c>
    </row>
    <row r="709" spans="1:16" x14ac:dyDescent="0.25">
      <c r="A709" s="1" t="s">
        <v>742</v>
      </c>
      <c r="B709" s="1" t="s">
        <v>24</v>
      </c>
      <c r="C709" s="1" t="s">
        <v>25</v>
      </c>
      <c r="D709" s="1" t="s">
        <v>19</v>
      </c>
      <c r="E709" s="1" t="s">
        <v>30</v>
      </c>
      <c r="F709" s="1" t="s">
        <v>43</v>
      </c>
      <c r="G709" s="3">
        <v>68.98</v>
      </c>
      <c r="H709">
        <v>1</v>
      </c>
      <c r="I709" s="3">
        <v>3.4489999999999998</v>
      </c>
      <c r="J709" s="3">
        <v>72.429000000000002</v>
      </c>
      <c r="K709" s="2">
        <v>43486</v>
      </c>
      <c r="L709" s="1" t="s">
        <v>28</v>
      </c>
      <c r="M709">
        <v>68.98</v>
      </c>
      <c r="N709">
        <v>4.7619047620000003</v>
      </c>
      <c r="O709" s="3">
        <v>3.4489999999999998</v>
      </c>
      <c r="P709">
        <v>4.8</v>
      </c>
    </row>
    <row r="710" spans="1:16" x14ac:dyDescent="0.25">
      <c r="A710" s="1" t="s">
        <v>743</v>
      </c>
      <c r="B710" s="1" t="s">
        <v>24</v>
      </c>
      <c r="C710" s="1" t="s">
        <v>25</v>
      </c>
      <c r="D710" s="1" t="s">
        <v>26</v>
      </c>
      <c r="E710" s="1" t="s">
        <v>30</v>
      </c>
      <c r="F710" s="1" t="s">
        <v>45</v>
      </c>
      <c r="G710" s="3">
        <v>15.62</v>
      </c>
      <c r="H710">
        <v>8</v>
      </c>
      <c r="I710" s="3">
        <v>6.2480000000000002</v>
      </c>
      <c r="J710" s="3">
        <v>131.208</v>
      </c>
      <c r="K710" s="2">
        <v>43485</v>
      </c>
      <c r="L710" s="1" t="s">
        <v>22</v>
      </c>
      <c r="M710">
        <v>124.96</v>
      </c>
      <c r="N710">
        <v>4.7619047620000003</v>
      </c>
      <c r="O710" s="3">
        <v>6.2480000000000002</v>
      </c>
      <c r="P710">
        <v>9.1</v>
      </c>
    </row>
    <row r="711" spans="1:16" x14ac:dyDescent="0.25">
      <c r="A711" s="1" t="s">
        <v>744</v>
      </c>
      <c r="B711" s="1" t="s">
        <v>17</v>
      </c>
      <c r="C711" s="1" t="s">
        <v>18</v>
      </c>
      <c r="D711" s="1" t="s">
        <v>26</v>
      </c>
      <c r="E711" s="1" t="s">
        <v>30</v>
      </c>
      <c r="F711" s="1" t="s">
        <v>35</v>
      </c>
      <c r="G711" s="3">
        <v>25.7</v>
      </c>
      <c r="H711">
        <v>3</v>
      </c>
      <c r="I711" s="3">
        <v>3.855</v>
      </c>
      <c r="J711" s="3">
        <v>80.954999999999998</v>
      </c>
      <c r="K711" s="2">
        <v>43482</v>
      </c>
      <c r="L711" s="1" t="s">
        <v>22</v>
      </c>
      <c r="M711">
        <v>77.099999999999994</v>
      </c>
      <c r="N711">
        <v>4.7619047620000003</v>
      </c>
      <c r="O711" s="3">
        <v>3.855</v>
      </c>
      <c r="P711">
        <v>6.1</v>
      </c>
    </row>
    <row r="712" spans="1:16" x14ac:dyDescent="0.25">
      <c r="A712" s="1" t="s">
        <v>745</v>
      </c>
      <c r="B712" s="1" t="s">
        <v>17</v>
      </c>
      <c r="C712" s="1" t="s">
        <v>18</v>
      </c>
      <c r="D712" s="1" t="s">
        <v>19</v>
      </c>
      <c r="E712" s="1" t="s">
        <v>30</v>
      </c>
      <c r="F712" s="1" t="s">
        <v>43</v>
      </c>
      <c r="G712" s="3">
        <v>80.62</v>
      </c>
      <c r="H712">
        <v>6</v>
      </c>
      <c r="I712" s="3">
        <v>24.186</v>
      </c>
      <c r="J712" s="3">
        <v>507.90600000000001</v>
      </c>
      <c r="K712" s="2">
        <v>43524</v>
      </c>
      <c r="L712" s="1" t="s">
        <v>28</v>
      </c>
      <c r="M712">
        <v>483.72</v>
      </c>
      <c r="N712">
        <v>4.7619047620000003</v>
      </c>
      <c r="O712" s="3">
        <v>24.186</v>
      </c>
      <c r="P712">
        <v>9.1</v>
      </c>
    </row>
    <row r="713" spans="1:16" x14ac:dyDescent="0.25">
      <c r="A713" s="1" t="s">
        <v>746</v>
      </c>
      <c r="B713" s="1" t="s">
        <v>24</v>
      </c>
      <c r="C713" s="1" t="s">
        <v>25</v>
      </c>
      <c r="D713" s="1" t="s">
        <v>19</v>
      </c>
      <c r="E713" s="1" t="s">
        <v>20</v>
      </c>
      <c r="F713" s="1" t="s">
        <v>31</v>
      </c>
      <c r="G713" s="3">
        <v>75.53</v>
      </c>
      <c r="H713">
        <v>4</v>
      </c>
      <c r="I713" s="3">
        <v>15.106</v>
      </c>
      <c r="J713" s="3">
        <v>317.226</v>
      </c>
      <c r="K713" s="2">
        <v>43543</v>
      </c>
      <c r="L713" s="1" t="s">
        <v>22</v>
      </c>
      <c r="M713">
        <v>302.12</v>
      </c>
      <c r="N713">
        <v>4.7619047620000003</v>
      </c>
      <c r="O713" s="3">
        <v>15.106</v>
      </c>
      <c r="P713">
        <v>8.3000000000000007</v>
      </c>
    </row>
    <row r="714" spans="1:16" x14ac:dyDescent="0.25">
      <c r="A714" s="1" t="s">
        <v>747</v>
      </c>
      <c r="B714" s="1" t="s">
        <v>24</v>
      </c>
      <c r="C714" s="1" t="s">
        <v>25</v>
      </c>
      <c r="D714" s="1" t="s">
        <v>26</v>
      </c>
      <c r="E714" s="1" t="s">
        <v>20</v>
      </c>
      <c r="F714" s="1" t="s">
        <v>27</v>
      </c>
      <c r="G714" s="3">
        <v>77.63</v>
      </c>
      <c r="H714">
        <v>9</v>
      </c>
      <c r="I714" s="3">
        <v>34.933500000000002</v>
      </c>
      <c r="J714" s="3">
        <v>733.60350000000005</v>
      </c>
      <c r="K714" s="2">
        <v>43515</v>
      </c>
      <c r="L714" s="1" t="s">
        <v>22</v>
      </c>
      <c r="M714">
        <v>698.67</v>
      </c>
      <c r="N714">
        <v>4.7619047620000003</v>
      </c>
      <c r="O714" s="3">
        <v>34.933500000000002</v>
      </c>
      <c r="P714">
        <v>7.2</v>
      </c>
    </row>
    <row r="715" spans="1:16" x14ac:dyDescent="0.25">
      <c r="A715" s="1" t="s">
        <v>748</v>
      </c>
      <c r="B715" s="1" t="s">
        <v>24</v>
      </c>
      <c r="C715" s="1" t="s">
        <v>25</v>
      </c>
      <c r="D715" s="1" t="s">
        <v>26</v>
      </c>
      <c r="E715" s="1" t="s">
        <v>20</v>
      </c>
      <c r="F715" s="1" t="s">
        <v>21</v>
      </c>
      <c r="G715" s="3">
        <v>13.85</v>
      </c>
      <c r="H715">
        <v>9</v>
      </c>
      <c r="I715" s="3">
        <v>6.2324999999999999</v>
      </c>
      <c r="J715" s="3">
        <v>130.88249999999999</v>
      </c>
      <c r="K715" s="2">
        <v>43500</v>
      </c>
      <c r="L715" s="1" t="s">
        <v>22</v>
      </c>
      <c r="M715">
        <v>124.65</v>
      </c>
      <c r="N715">
        <v>4.7619047620000003</v>
      </c>
      <c r="O715" s="3">
        <v>6.2324999999999999</v>
      </c>
      <c r="P715">
        <v>6</v>
      </c>
    </row>
    <row r="716" spans="1:16" x14ac:dyDescent="0.25">
      <c r="A716" s="1" t="s">
        <v>749</v>
      </c>
      <c r="B716" s="1" t="s">
        <v>24</v>
      </c>
      <c r="C716" s="1" t="s">
        <v>25</v>
      </c>
      <c r="D716" s="1" t="s">
        <v>19</v>
      </c>
      <c r="E716" s="1" t="s">
        <v>30</v>
      </c>
      <c r="F716" s="1" t="s">
        <v>45</v>
      </c>
      <c r="G716" s="3">
        <v>98.7</v>
      </c>
      <c r="H716">
        <v>8</v>
      </c>
      <c r="I716" s="3">
        <v>39.479999999999997</v>
      </c>
      <c r="J716" s="3">
        <v>829.08</v>
      </c>
      <c r="K716" s="2">
        <v>43496</v>
      </c>
      <c r="L716" s="1" t="s">
        <v>22</v>
      </c>
      <c r="M716">
        <v>789.6</v>
      </c>
      <c r="N716">
        <v>4.7619047620000003</v>
      </c>
      <c r="O716" s="3">
        <v>39.479999999999997</v>
      </c>
      <c r="P716">
        <v>8.5</v>
      </c>
    </row>
    <row r="717" spans="1:16" x14ac:dyDescent="0.25">
      <c r="A717" s="1" t="s">
        <v>750</v>
      </c>
      <c r="B717" s="1" t="s">
        <v>17</v>
      </c>
      <c r="C717" s="1" t="s">
        <v>18</v>
      </c>
      <c r="D717" s="1" t="s">
        <v>26</v>
      </c>
      <c r="E717" s="1" t="s">
        <v>20</v>
      </c>
      <c r="F717" s="1" t="s">
        <v>21</v>
      </c>
      <c r="G717" s="3">
        <v>35.68</v>
      </c>
      <c r="H717">
        <v>5</v>
      </c>
      <c r="I717" s="3">
        <v>8.92</v>
      </c>
      <c r="J717" s="3">
        <v>187.32</v>
      </c>
      <c r="K717" s="2">
        <v>43502</v>
      </c>
      <c r="L717" s="1" t="s">
        <v>32</v>
      </c>
      <c r="M717">
        <v>178.4</v>
      </c>
      <c r="N717">
        <v>4.7619047620000003</v>
      </c>
      <c r="O717" s="3">
        <v>8.92</v>
      </c>
      <c r="P717">
        <v>6.6</v>
      </c>
    </row>
    <row r="718" spans="1:16" x14ac:dyDescent="0.25">
      <c r="A718" s="1" t="s">
        <v>751</v>
      </c>
      <c r="B718" s="1" t="s">
        <v>17</v>
      </c>
      <c r="C718" s="1" t="s">
        <v>18</v>
      </c>
      <c r="D718" s="1" t="s">
        <v>19</v>
      </c>
      <c r="E718" s="1" t="s">
        <v>20</v>
      </c>
      <c r="F718" s="1" t="s">
        <v>45</v>
      </c>
      <c r="G718" s="3">
        <v>71.459999999999994</v>
      </c>
      <c r="H718">
        <v>7</v>
      </c>
      <c r="I718" s="3">
        <v>25.010999999999999</v>
      </c>
      <c r="J718" s="3">
        <v>525.23099999999999</v>
      </c>
      <c r="K718" s="2">
        <v>43552</v>
      </c>
      <c r="L718" s="1" t="s">
        <v>22</v>
      </c>
      <c r="M718">
        <v>500.22</v>
      </c>
      <c r="N718">
        <v>4.7619047620000003</v>
      </c>
      <c r="O718" s="3">
        <v>25.010999999999999</v>
      </c>
      <c r="P718">
        <v>4.5</v>
      </c>
    </row>
    <row r="719" spans="1:16" x14ac:dyDescent="0.25">
      <c r="A719" s="1" t="s">
        <v>752</v>
      </c>
      <c r="B719" s="1" t="s">
        <v>17</v>
      </c>
      <c r="C719" s="1" t="s">
        <v>18</v>
      </c>
      <c r="D719" s="1" t="s">
        <v>19</v>
      </c>
      <c r="E719" s="1" t="s">
        <v>30</v>
      </c>
      <c r="F719" s="1" t="s">
        <v>27</v>
      </c>
      <c r="G719" s="3">
        <v>11.94</v>
      </c>
      <c r="H719">
        <v>3</v>
      </c>
      <c r="I719" s="3">
        <v>1.7909999999999999</v>
      </c>
      <c r="J719" s="3">
        <v>37.610999999999997</v>
      </c>
      <c r="K719" s="2">
        <v>43484</v>
      </c>
      <c r="L719" s="1" t="s">
        <v>32</v>
      </c>
      <c r="M719">
        <v>35.82</v>
      </c>
      <c r="N719">
        <v>4.7619047620000003</v>
      </c>
      <c r="O719" s="3">
        <v>1.7909999999999999</v>
      </c>
      <c r="P719">
        <v>8.1</v>
      </c>
    </row>
    <row r="720" spans="1:16" x14ac:dyDescent="0.25">
      <c r="A720" s="1" t="s">
        <v>753</v>
      </c>
      <c r="B720" s="1" t="s">
        <v>17</v>
      </c>
      <c r="C720" s="1" t="s">
        <v>18</v>
      </c>
      <c r="D720" s="1" t="s">
        <v>26</v>
      </c>
      <c r="E720" s="1" t="s">
        <v>30</v>
      </c>
      <c r="F720" s="1" t="s">
        <v>45</v>
      </c>
      <c r="G720" s="3">
        <v>45.38</v>
      </c>
      <c r="H720">
        <v>3</v>
      </c>
      <c r="I720" s="3">
        <v>6.8070000000000004</v>
      </c>
      <c r="J720" s="3">
        <v>142.947</v>
      </c>
      <c r="K720" s="2">
        <v>43513</v>
      </c>
      <c r="L720" s="1" t="s">
        <v>32</v>
      </c>
      <c r="M720">
        <v>136.13999999999999</v>
      </c>
      <c r="N720">
        <v>4.7619047620000003</v>
      </c>
      <c r="O720" s="3">
        <v>6.8070000000000004</v>
      </c>
      <c r="P720">
        <v>7.2</v>
      </c>
    </row>
    <row r="721" spans="1:16" x14ac:dyDescent="0.25">
      <c r="A721" s="1" t="s">
        <v>754</v>
      </c>
      <c r="B721" s="1" t="s">
        <v>41</v>
      </c>
      <c r="C721" s="1" t="s">
        <v>42</v>
      </c>
      <c r="D721" s="1" t="s">
        <v>19</v>
      </c>
      <c r="E721" s="1" t="s">
        <v>20</v>
      </c>
      <c r="F721" s="1" t="s">
        <v>45</v>
      </c>
      <c r="G721" s="3">
        <v>17.48</v>
      </c>
      <c r="H721">
        <v>6</v>
      </c>
      <c r="I721" s="3">
        <v>5.2439999999999998</v>
      </c>
      <c r="J721" s="3">
        <v>110.124</v>
      </c>
      <c r="K721" s="2">
        <v>43483</v>
      </c>
      <c r="L721" s="1" t="s">
        <v>32</v>
      </c>
      <c r="M721">
        <v>104.88</v>
      </c>
      <c r="N721">
        <v>4.7619047620000003</v>
      </c>
      <c r="O721" s="3">
        <v>5.2439999999999998</v>
      </c>
      <c r="P721">
        <v>6.1</v>
      </c>
    </row>
    <row r="722" spans="1:16" x14ac:dyDescent="0.25">
      <c r="A722" s="1" t="s">
        <v>755</v>
      </c>
      <c r="B722" s="1" t="s">
        <v>41</v>
      </c>
      <c r="C722" s="1" t="s">
        <v>42</v>
      </c>
      <c r="D722" s="1" t="s">
        <v>26</v>
      </c>
      <c r="E722" s="1" t="s">
        <v>20</v>
      </c>
      <c r="F722" s="1" t="s">
        <v>45</v>
      </c>
      <c r="G722" s="3">
        <v>25.56</v>
      </c>
      <c r="H722">
        <v>7</v>
      </c>
      <c r="I722" s="3">
        <v>8.9459999999999997</v>
      </c>
      <c r="J722" s="3">
        <v>187.86600000000001</v>
      </c>
      <c r="K722" s="2">
        <v>43498</v>
      </c>
      <c r="L722" s="1" t="s">
        <v>28</v>
      </c>
      <c r="M722">
        <v>178.92</v>
      </c>
      <c r="N722">
        <v>4.7619047620000003</v>
      </c>
      <c r="O722" s="3">
        <v>8.9459999999999997</v>
      </c>
      <c r="P722">
        <v>7.1</v>
      </c>
    </row>
    <row r="723" spans="1:16" x14ac:dyDescent="0.25">
      <c r="A723" s="1" t="s">
        <v>756</v>
      </c>
      <c r="B723" s="1" t="s">
        <v>24</v>
      </c>
      <c r="C723" s="1" t="s">
        <v>25</v>
      </c>
      <c r="D723" s="1" t="s">
        <v>19</v>
      </c>
      <c r="E723" s="1" t="s">
        <v>20</v>
      </c>
      <c r="F723" s="1" t="s">
        <v>35</v>
      </c>
      <c r="G723" s="3">
        <v>90.63</v>
      </c>
      <c r="H723">
        <v>9</v>
      </c>
      <c r="I723" s="3">
        <v>40.783499999999997</v>
      </c>
      <c r="J723" s="3">
        <v>856.45349999999996</v>
      </c>
      <c r="K723" s="2">
        <v>43483</v>
      </c>
      <c r="L723" s="1" t="s">
        <v>28</v>
      </c>
      <c r="M723">
        <v>815.67</v>
      </c>
      <c r="N723">
        <v>4.7619047620000003</v>
      </c>
      <c r="O723" s="3">
        <v>40.783499999999997</v>
      </c>
      <c r="P723">
        <v>5.0999999999999996</v>
      </c>
    </row>
    <row r="724" spans="1:16" x14ac:dyDescent="0.25">
      <c r="A724" s="1" t="s">
        <v>757</v>
      </c>
      <c r="B724" s="1" t="s">
        <v>41</v>
      </c>
      <c r="C724" s="1" t="s">
        <v>42</v>
      </c>
      <c r="D724" s="1" t="s">
        <v>26</v>
      </c>
      <c r="E724" s="1" t="s">
        <v>30</v>
      </c>
      <c r="F724" s="1" t="s">
        <v>31</v>
      </c>
      <c r="G724" s="3">
        <v>44.12</v>
      </c>
      <c r="H724">
        <v>3</v>
      </c>
      <c r="I724" s="3">
        <v>6.6180000000000003</v>
      </c>
      <c r="J724" s="3">
        <v>138.97800000000001</v>
      </c>
      <c r="K724" s="2">
        <v>43542</v>
      </c>
      <c r="L724" s="1" t="s">
        <v>32</v>
      </c>
      <c r="M724">
        <v>132.36000000000001</v>
      </c>
      <c r="N724">
        <v>4.7619047620000003</v>
      </c>
      <c r="O724" s="3">
        <v>6.6180000000000003</v>
      </c>
      <c r="P724">
        <v>7.9</v>
      </c>
    </row>
    <row r="725" spans="1:16" x14ac:dyDescent="0.25">
      <c r="A725" s="1" t="s">
        <v>758</v>
      </c>
      <c r="B725" s="1" t="s">
        <v>24</v>
      </c>
      <c r="C725" s="1" t="s">
        <v>25</v>
      </c>
      <c r="D725" s="1" t="s">
        <v>19</v>
      </c>
      <c r="E725" s="1" t="s">
        <v>20</v>
      </c>
      <c r="F725" s="1" t="s">
        <v>43</v>
      </c>
      <c r="G725" s="3">
        <v>36.770000000000003</v>
      </c>
      <c r="H725">
        <v>7</v>
      </c>
      <c r="I725" s="3">
        <v>12.8695</v>
      </c>
      <c r="J725" s="3">
        <v>270.2595</v>
      </c>
      <c r="K725" s="2">
        <v>43476</v>
      </c>
      <c r="L725" s="1" t="s">
        <v>28</v>
      </c>
      <c r="M725">
        <v>257.39</v>
      </c>
      <c r="N725">
        <v>4.7619047620000003</v>
      </c>
      <c r="O725" s="3">
        <v>12.8695</v>
      </c>
      <c r="P725">
        <v>7.4</v>
      </c>
    </row>
    <row r="726" spans="1:16" x14ac:dyDescent="0.25">
      <c r="A726" s="1" t="s">
        <v>759</v>
      </c>
      <c r="B726" s="1" t="s">
        <v>41</v>
      </c>
      <c r="C726" s="1" t="s">
        <v>42</v>
      </c>
      <c r="D726" s="1" t="s">
        <v>19</v>
      </c>
      <c r="E726" s="1" t="s">
        <v>30</v>
      </c>
      <c r="F726" s="1" t="s">
        <v>43</v>
      </c>
      <c r="G726" s="3">
        <v>23.34</v>
      </c>
      <c r="H726">
        <v>4</v>
      </c>
      <c r="I726" s="3">
        <v>4.6680000000000001</v>
      </c>
      <c r="J726" s="3">
        <v>98.028000000000006</v>
      </c>
      <c r="K726" s="2">
        <v>43500</v>
      </c>
      <c r="L726" s="1" t="s">
        <v>22</v>
      </c>
      <c r="M726">
        <v>93.36</v>
      </c>
      <c r="N726">
        <v>4.7619047620000003</v>
      </c>
      <c r="O726" s="3">
        <v>4.6680000000000001</v>
      </c>
      <c r="P726">
        <v>7.4</v>
      </c>
    </row>
    <row r="727" spans="1:16" x14ac:dyDescent="0.25">
      <c r="A727" s="1" t="s">
        <v>760</v>
      </c>
      <c r="B727" s="1" t="s">
        <v>24</v>
      </c>
      <c r="C727" s="1" t="s">
        <v>25</v>
      </c>
      <c r="D727" s="1" t="s">
        <v>19</v>
      </c>
      <c r="E727" s="1" t="s">
        <v>20</v>
      </c>
      <c r="F727" s="1" t="s">
        <v>21</v>
      </c>
      <c r="G727" s="3">
        <v>28.5</v>
      </c>
      <c r="H727">
        <v>8</v>
      </c>
      <c r="I727" s="3">
        <v>11.4</v>
      </c>
      <c r="J727" s="3">
        <v>239.4</v>
      </c>
      <c r="K727" s="2">
        <v>43502</v>
      </c>
      <c r="L727" s="1" t="s">
        <v>28</v>
      </c>
      <c r="M727">
        <v>228</v>
      </c>
      <c r="N727">
        <v>4.7619047620000003</v>
      </c>
      <c r="O727" s="3">
        <v>11.4</v>
      </c>
      <c r="P727">
        <v>6.6</v>
      </c>
    </row>
    <row r="728" spans="1:16" x14ac:dyDescent="0.25">
      <c r="A728" s="1" t="s">
        <v>761</v>
      </c>
      <c r="B728" s="1" t="s">
        <v>24</v>
      </c>
      <c r="C728" s="1" t="s">
        <v>25</v>
      </c>
      <c r="D728" s="1" t="s">
        <v>19</v>
      </c>
      <c r="E728" s="1" t="s">
        <v>30</v>
      </c>
      <c r="F728" s="1" t="s">
        <v>31</v>
      </c>
      <c r="G728" s="3">
        <v>55.57</v>
      </c>
      <c r="H728">
        <v>3</v>
      </c>
      <c r="I728" s="3">
        <v>8.3354999999999997</v>
      </c>
      <c r="J728" s="3">
        <v>175.0455</v>
      </c>
      <c r="K728" s="2">
        <v>43473</v>
      </c>
      <c r="L728" s="1" t="s">
        <v>32</v>
      </c>
      <c r="M728">
        <v>166.71</v>
      </c>
      <c r="N728">
        <v>4.7619047620000003</v>
      </c>
      <c r="O728" s="3">
        <v>8.3354999999999997</v>
      </c>
      <c r="P728">
        <v>5.9</v>
      </c>
    </row>
    <row r="729" spans="1:16" x14ac:dyDescent="0.25">
      <c r="A729" s="1" t="s">
        <v>762</v>
      </c>
      <c r="B729" s="1" t="s">
        <v>41</v>
      </c>
      <c r="C729" s="1" t="s">
        <v>42</v>
      </c>
      <c r="D729" s="1" t="s">
        <v>26</v>
      </c>
      <c r="E729" s="1" t="s">
        <v>30</v>
      </c>
      <c r="F729" s="1" t="s">
        <v>35</v>
      </c>
      <c r="G729" s="3">
        <v>69.739999999999995</v>
      </c>
      <c r="H729">
        <v>10</v>
      </c>
      <c r="I729" s="3">
        <v>34.869999999999997</v>
      </c>
      <c r="J729" s="3">
        <v>732.27</v>
      </c>
      <c r="K729" s="2">
        <v>43529</v>
      </c>
      <c r="L729" s="1" t="s">
        <v>32</v>
      </c>
      <c r="M729">
        <v>697.4</v>
      </c>
      <c r="N729">
        <v>4.7619047620000003</v>
      </c>
      <c r="O729" s="3">
        <v>34.869999999999997</v>
      </c>
      <c r="P729">
        <v>8.9</v>
      </c>
    </row>
    <row r="730" spans="1:16" x14ac:dyDescent="0.25">
      <c r="A730" s="1" t="s">
        <v>763</v>
      </c>
      <c r="B730" s="1" t="s">
        <v>24</v>
      </c>
      <c r="C730" s="1" t="s">
        <v>25</v>
      </c>
      <c r="D730" s="1" t="s">
        <v>26</v>
      </c>
      <c r="E730" s="1" t="s">
        <v>30</v>
      </c>
      <c r="F730" s="1" t="s">
        <v>45</v>
      </c>
      <c r="G730" s="3">
        <v>97.26</v>
      </c>
      <c r="H730">
        <v>4</v>
      </c>
      <c r="I730" s="3">
        <v>19.452000000000002</v>
      </c>
      <c r="J730" s="3">
        <v>408.49200000000002</v>
      </c>
      <c r="K730" s="2">
        <v>43540</v>
      </c>
      <c r="L730" s="1" t="s">
        <v>22</v>
      </c>
      <c r="M730">
        <v>389.04</v>
      </c>
      <c r="N730">
        <v>4.7619047620000003</v>
      </c>
      <c r="O730" s="3">
        <v>19.452000000000002</v>
      </c>
      <c r="P730">
        <v>6.8</v>
      </c>
    </row>
    <row r="731" spans="1:16" x14ac:dyDescent="0.25">
      <c r="A731" s="1" t="s">
        <v>764</v>
      </c>
      <c r="B731" s="1" t="s">
        <v>41</v>
      </c>
      <c r="C731" s="1" t="s">
        <v>42</v>
      </c>
      <c r="D731" s="1" t="s">
        <v>19</v>
      </c>
      <c r="E731" s="1" t="s">
        <v>20</v>
      </c>
      <c r="F731" s="1" t="s">
        <v>31</v>
      </c>
      <c r="G731" s="3">
        <v>52.18</v>
      </c>
      <c r="H731">
        <v>7</v>
      </c>
      <c r="I731" s="3">
        <v>18.263000000000002</v>
      </c>
      <c r="J731" s="3">
        <v>383.52300000000002</v>
      </c>
      <c r="K731" s="2">
        <v>43533</v>
      </c>
      <c r="L731" s="1" t="s">
        <v>28</v>
      </c>
      <c r="M731">
        <v>365.26</v>
      </c>
      <c r="N731">
        <v>4.7619047620000003</v>
      </c>
      <c r="O731" s="3">
        <v>18.263000000000002</v>
      </c>
      <c r="P731">
        <v>9.3000000000000007</v>
      </c>
    </row>
    <row r="732" spans="1:16" x14ac:dyDescent="0.25">
      <c r="A732" s="1" t="s">
        <v>765</v>
      </c>
      <c r="B732" s="1" t="s">
        <v>17</v>
      </c>
      <c r="C732" s="1" t="s">
        <v>18</v>
      </c>
      <c r="D732" s="1" t="s">
        <v>19</v>
      </c>
      <c r="E732" s="1" t="s">
        <v>20</v>
      </c>
      <c r="F732" s="1" t="s">
        <v>45</v>
      </c>
      <c r="G732" s="3">
        <v>22.32</v>
      </c>
      <c r="H732">
        <v>4</v>
      </c>
      <c r="I732" s="3">
        <v>4.4640000000000004</v>
      </c>
      <c r="J732" s="3">
        <v>93.744</v>
      </c>
      <c r="K732" s="2">
        <v>43525</v>
      </c>
      <c r="L732" s="1" t="s">
        <v>32</v>
      </c>
      <c r="M732">
        <v>89.28</v>
      </c>
      <c r="N732">
        <v>4.7619047620000003</v>
      </c>
      <c r="O732" s="3">
        <v>4.4640000000000004</v>
      </c>
      <c r="P732">
        <v>4.4000000000000004</v>
      </c>
    </row>
    <row r="733" spans="1:16" x14ac:dyDescent="0.25">
      <c r="A733" s="1" t="s">
        <v>766</v>
      </c>
      <c r="B733" s="1" t="s">
        <v>17</v>
      </c>
      <c r="C733" s="1" t="s">
        <v>18</v>
      </c>
      <c r="D733" s="1" t="s">
        <v>26</v>
      </c>
      <c r="E733" s="1" t="s">
        <v>30</v>
      </c>
      <c r="F733" s="1" t="s">
        <v>21</v>
      </c>
      <c r="G733" s="3">
        <v>56</v>
      </c>
      <c r="H733">
        <v>3</v>
      </c>
      <c r="I733" s="3">
        <v>8.4</v>
      </c>
      <c r="J733" s="3">
        <v>176.4</v>
      </c>
      <c r="K733" s="2">
        <v>43524</v>
      </c>
      <c r="L733" s="1" t="s">
        <v>22</v>
      </c>
      <c r="M733">
        <v>168</v>
      </c>
      <c r="N733">
        <v>4.7619047620000003</v>
      </c>
      <c r="O733" s="3">
        <v>8.4</v>
      </c>
      <c r="P733">
        <v>4.8</v>
      </c>
    </row>
    <row r="734" spans="1:16" x14ac:dyDescent="0.25">
      <c r="A734" s="1" t="s">
        <v>767</v>
      </c>
      <c r="B734" s="1" t="s">
        <v>17</v>
      </c>
      <c r="C734" s="1" t="s">
        <v>18</v>
      </c>
      <c r="D734" s="1" t="s">
        <v>19</v>
      </c>
      <c r="E734" s="1" t="s">
        <v>30</v>
      </c>
      <c r="F734" s="1" t="s">
        <v>45</v>
      </c>
      <c r="G734" s="3">
        <v>19.7</v>
      </c>
      <c r="H734">
        <v>1</v>
      </c>
      <c r="I734" s="3">
        <v>0.98499999999999999</v>
      </c>
      <c r="J734" s="3">
        <v>20.684999999999999</v>
      </c>
      <c r="K734" s="2">
        <v>43504</v>
      </c>
      <c r="L734" s="1" t="s">
        <v>22</v>
      </c>
      <c r="M734">
        <v>19.7</v>
      </c>
      <c r="N734">
        <v>4.7619047620000003</v>
      </c>
      <c r="O734" s="3">
        <v>0.98499999999999999</v>
      </c>
      <c r="P734">
        <v>9.5</v>
      </c>
    </row>
    <row r="735" spans="1:16" x14ac:dyDescent="0.25">
      <c r="A735" s="1" t="s">
        <v>768</v>
      </c>
      <c r="B735" s="1" t="s">
        <v>41</v>
      </c>
      <c r="C735" s="1" t="s">
        <v>42</v>
      </c>
      <c r="D735" s="1" t="s">
        <v>26</v>
      </c>
      <c r="E735" s="1" t="s">
        <v>30</v>
      </c>
      <c r="F735" s="1" t="s">
        <v>27</v>
      </c>
      <c r="G735" s="3">
        <v>75.88</v>
      </c>
      <c r="H735">
        <v>7</v>
      </c>
      <c r="I735" s="3">
        <v>26.558</v>
      </c>
      <c r="J735" s="3">
        <v>557.71799999999996</v>
      </c>
      <c r="K735" s="2">
        <v>43489</v>
      </c>
      <c r="L735" s="1" t="s">
        <v>22</v>
      </c>
      <c r="M735">
        <v>531.16</v>
      </c>
      <c r="N735">
        <v>4.7619047620000003</v>
      </c>
      <c r="O735" s="3">
        <v>26.558</v>
      </c>
      <c r="P735">
        <v>8.9</v>
      </c>
    </row>
    <row r="736" spans="1:16" x14ac:dyDescent="0.25">
      <c r="A736" s="1" t="s">
        <v>769</v>
      </c>
      <c r="B736" s="1" t="s">
        <v>41</v>
      </c>
      <c r="C736" s="1" t="s">
        <v>42</v>
      </c>
      <c r="D736" s="1" t="s">
        <v>19</v>
      </c>
      <c r="E736" s="1" t="s">
        <v>30</v>
      </c>
      <c r="F736" s="1" t="s">
        <v>43</v>
      </c>
      <c r="G736" s="3">
        <v>53.72</v>
      </c>
      <c r="H736">
        <v>1</v>
      </c>
      <c r="I736" s="3">
        <v>2.6859999999999999</v>
      </c>
      <c r="J736" s="3">
        <v>56.405999999999999</v>
      </c>
      <c r="K736" s="2">
        <v>43525</v>
      </c>
      <c r="L736" s="1" t="s">
        <v>22</v>
      </c>
      <c r="M736">
        <v>53.72</v>
      </c>
      <c r="N736">
        <v>4.7619047620000003</v>
      </c>
      <c r="O736" s="3">
        <v>2.6859999999999999</v>
      </c>
      <c r="P736">
        <v>6.4</v>
      </c>
    </row>
    <row r="737" spans="1:16" x14ac:dyDescent="0.25">
      <c r="A737" s="1" t="s">
        <v>770</v>
      </c>
      <c r="B737" s="1" t="s">
        <v>24</v>
      </c>
      <c r="C737" s="1" t="s">
        <v>25</v>
      </c>
      <c r="D737" s="1" t="s">
        <v>19</v>
      </c>
      <c r="E737" s="1" t="s">
        <v>30</v>
      </c>
      <c r="F737" s="1" t="s">
        <v>21</v>
      </c>
      <c r="G737" s="3">
        <v>81.95</v>
      </c>
      <c r="H737">
        <v>10</v>
      </c>
      <c r="I737" s="3">
        <v>40.975000000000001</v>
      </c>
      <c r="J737" s="3">
        <v>860.47500000000002</v>
      </c>
      <c r="K737" s="2">
        <v>43534</v>
      </c>
      <c r="L737" s="1" t="s">
        <v>32</v>
      </c>
      <c r="M737">
        <v>819.5</v>
      </c>
      <c r="N737">
        <v>4.7619047620000003</v>
      </c>
      <c r="O737" s="3">
        <v>40.975000000000001</v>
      </c>
      <c r="P737">
        <v>6</v>
      </c>
    </row>
    <row r="738" spans="1:16" x14ac:dyDescent="0.25">
      <c r="A738" s="1" t="s">
        <v>771</v>
      </c>
      <c r="B738" s="1" t="s">
        <v>24</v>
      </c>
      <c r="C738" s="1" t="s">
        <v>25</v>
      </c>
      <c r="D738" s="1" t="s">
        <v>19</v>
      </c>
      <c r="E738" s="1" t="s">
        <v>20</v>
      </c>
      <c r="F738" s="1" t="s">
        <v>31</v>
      </c>
      <c r="G738" s="3">
        <v>81.2</v>
      </c>
      <c r="H738">
        <v>7</v>
      </c>
      <c r="I738" s="3">
        <v>28.42</v>
      </c>
      <c r="J738" s="3">
        <v>596.82000000000005</v>
      </c>
      <c r="K738" s="2">
        <v>43547</v>
      </c>
      <c r="L738" s="1" t="s">
        <v>32</v>
      </c>
      <c r="M738">
        <v>568.4</v>
      </c>
      <c r="N738">
        <v>4.7619047620000003</v>
      </c>
      <c r="O738" s="3">
        <v>28.42</v>
      </c>
      <c r="P738">
        <v>8.1</v>
      </c>
    </row>
    <row r="739" spans="1:16" x14ac:dyDescent="0.25">
      <c r="A739" s="1" t="s">
        <v>772</v>
      </c>
      <c r="B739" s="1" t="s">
        <v>24</v>
      </c>
      <c r="C739" s="1" t="s">
        <v>25</v>
      </c>
      <c r="D739" s="1" t="s">
        <v>26</v>
      </c>
      <c r="E739" s="1" t="s">
        <v>30</v>
      </c>
      <c r="F739" s="1" t="s">
        <v>27</v>
      </c>
      <c r="G739" s="3">
        <v>58.76</v>
      </c>
      <c r="H739">
        <v>10</v>
      </c>
      <c r="I739" s="3">
        <v>29.38</v>
      </c>
      <c r="J739" s="3">
        <v>616.98</v>
      </c>
      <c r="K739" s="2">
        <v>43494</v>
      </c>
      <c r="L739" s="1" t="s">
        <v>22</v>
      </c>
      <c r="M739">
        <v>587.6</v>
      </c>
      <c r="N739">
        <v>4.7619047620000003</v>
      </c>
      <c r="O739" s="3">
        <v>29.38</v>
      </c>
      <c r="P739">
        <v>9</v>
      </c>
    </row>
    <row r="740" spans="1:16" x14ac:dyDescent="0.25">
      <c r="A740" s="1" t="s">
        <v>773</v>
      </c>
      <c r="B740" s="1" t="s">
        <v>41</v>
      </c>
      <c r="C740" s="1" t="s">
        <v>42</v>
      </c>
      <c r="D740" s="1" t="s">
        <v>19</v>
      </c>
      <c r="E740" s="1" t="s">
        <v>30</v>
      </c>
      <c r="F740" s="1" t="s">
        <v>27</v>
      </c>
      <c r="G740" s="3">
        <v>91.56</v>
      </c>
      <c r="H740">
        <v>8</v>
      </c>
      <c r="I740" s="3">
        <v>36.624000000000002</v>
      </c>
      <c r="J740" s="3">
        <v>769.10400000000004</v>
      </c>
      <c r="K740" s="2">
        <v>43477</v>
      </c>
      <c r="L740" s="1" t="s">
        <v>22</v>
      </c>
      <c r="M740">
        <v>732.48</v>
      </c>
      <c r="N740">
        <v>4.7619047620000003</v>
      </c>
      <c r="O740" s="3">
        <v>36.624000000000002</v>
      </c>
      <c r="P740">
        <v>6</v>
      </c>
    </row>
    <row r="741" spans="1:16" x14ac:dyDescent="0.25">
      <c r="A741" s="1" t="s">
        <v>774</v>
      </c>
      <c r="B741" s="1" t="s">
        <v>17</v>
      </c>
      <c r="C741" s="1" t="s">
        <v>18</v>
      </c>
      <c r="D741" s="1" t="s">
        <v>26</v>
      </c>
      <c r="E741" s="1" t="s">
        <v>30</v>
      </c>
      <c r="F741" s="1" t="s">
        <v>31</v>
      </c>
      <c r="G741" s="3">
        <v>93.96</v>
      </c>
      <c r="H741">
        <v>9</v>
      </c>
      <c r="I741" s="3">
        <v>42.281999999999996</v>
      </c>
      <c r="J741" s="3">
        <v>887.92200000000003</v>
      </c>
      <c r="K741" s="2">
        <v>43544</v>
      </c>
      <c r="L741" s="1" t="s">
        <v>28</v>
      </c>
      <c r="M741">
        <v>845.64</v>
      </c>
      <c r="N741">
        <v>4.7619047620000003</v>
      </c>
      <c r="O741" s="3">
        <v>42.281999999999996</v>
      </c>
      <c r="P741">
        <v>9.8000000000000007</v>
      </c>
    </row>
    <row r="742" spans="1:16" x14ac:dyDescent="0.25">
      <c r="A742" s="1" t="s">
        <v>775</v>
      </c>
      <c r="B742" s="1" t="s">
        <v>24</v>
      </c>
      <c r="C742" s="1" t="s">
        <v>25</v>
      </c>
      <c r="D742" s="1" t="s">
        <v>26</v>
      </c>
      <c r="E742" s="1" t="s">
        <v>30</v>
      </c>
      <c r="F742" s="1" t="s">
        <v>31</v>
      </c>
      <c r="G742" s="3">
        <v>55.61</v>
      </c>
      <c r="H742">
        <v>7</v>
      </c>
      <c r="I742" s="3">
        <v>19.4635</v>
      </c>
      <c r="J742" s="3">
        <v>408.73349999999999</v>
      </c>
      <c r="K742" s="2">
        <v>43547</v>
      </c>
      <c r="L742" s="1" t="s">
        <v>28</v>
      </c>
      <c r="M742">
        <v>389.27</v>
      </c>
      <c r="N742">
        <v>4.7619047620000003</v>
      </c>
      <c r="O742" s="3">
        <v>19.4635</v>
      </c>
      <c r="P742">
        <v>8.5</v>
      </c>
    </row>
    <row r="743" spans="1:16" x14ac:dyDescent="0.25">
      <c r="A743" s="1" t="s">
        <v>776</v>
      </c>
      <c r="B743" s="1" t="s">
        <v>24</v>
      </c>
      <c r="C743" s="1" t="s">
        <v>25</v>
      </c>
      <c r="D743" s="1" t="s">
        <v>26</v>
      </c>
      <c r="E743" s="1" t="s">
        <v>30</v>
      </c>
      <c r="F743" s="1" t="s">
        <v>43</v>
      </c>
      <c r="G743" s="3">
        <v>84.83</v>
      </c>
      <c r="H743">
        <v>1</v>
      </c>
      <c r="I743" s="3">
        <v>4.2415000000000003</v>
      </c>
      <c r="J743" s="3">
        <v>89.0715</v>
      </c>
      <c r="K743" s="2">
        <v>43479</v>
      </c>
      <c r="L743" s="1" t="s">
        <v>22</v>
      </c>
      <c r="M743">
        <v>84.83</v>
      </c>
      <c r="N743">
        <v>4.7619047620000003</v>
      </c>
      <c r="O743" s="3">
        <v>4.2415000000000003</v>
      </c>
      <c r="P743">
        <v>8.8000000000000007</v>
      </c>
    </row>
    <row r="744" spans="1:16" x14ac:dyDescent="0.25">
      <c r="A744" s="1" t="s">
        <v>777</v>
      </c>
      <c r="B744" s="1" t="s">
        <v>17</v>
      </c>
      <c r="C744" s="1" t="s">
        <v>18</v>
      </c>
      <c r="D744" s="1" t="s">
        <v>19</v>
      </c>
      <c r="E744" s="1" t="s">
        <v>20</v>
      </c>
      <c r="F744" s="1" t="s">
        <v>35</v>
      </c>
      <c r="G744" s="3">
        <v>71.63</v>
      </c>
      <c r="H744">
        <v>2</v>
      </c>
      <c r="I744" s="3">
        <v>7.1630000000000003</v>
      </c>
      <c r="J744" s="3">
        <v>150.423</v>
      </c>
      <c r="K744" s="2">
        <v>43508</v>
      </c>
      <c r="L744" s="1" t="s">
        <v>22</v>
      </c>
      <c r="M744">
        <v>143.26</v>
      </c>
      <c r="N744">
        <v>4.7619047620000003</v>
      </c>
      <c r="O744" s="3">
        <v>7.1630000000000003</v>
      </c>
      <c r="P744">
        <v>8.8000000000000007</v>
      </c>
    </row>
    <row r="745" spans="1:16" x14ac:dyDescent="0.25">
      <c r="A745" s="1" t="s">
        <v>778</v>
      </c>
      <c r="B745" s="1" t="s">
        <v>17</v>
      </c>
      <c r="C745" s="1" t="s">
        <v>18</v>
      </c>
      <c r="D745" s="1" t="s">
        <v>19</v>
      </c>
      <c r="E745" s="1" t="s">
        <v>30</v>
      </c>
      <c r="F745" s="1" t="s">
        <v>31</v>
      </c>
      <c r="G745" s="3">
        <v>37.69</v>
      </c>
      <c r="H745">
        <v>2</v>
      </c>
      <c r="I745" s="3">
        <v>3.7690000000000001</v>
      </c>
      <c r="J745" s="3">
        <v>79.149000000000001</v>
      </c>
      <c r="K745" s="2">
        <v>43516</v>
      </c>
      <c r="L745" s="1" t="s">
        <v>22</v>
      </c>
      <c r="M745">
        <v>75.38</v>
      </c>
      <c r="N745">
        <v>4.7619047620000003</v>
      </c>
      <c r="O745" s="3">
        <v>3.7690000000000001</v>
      </c>
      <c r="P745">
        <v>9.5</v>
      </c>
    </row>
    <row r="746" spans="1:16" x14ac:dyDescent="0.25">
      <c r="A746" s="1" t="s">
        <v>779</v>
      </c>
      <c r="B746" s="1" t="s">
        <v>24</v>
      </c>
      <c r="C746" s="1" t="s">
        <v>25</v>
      </c>
      <c r="D746" s="1" t="s">
        <v>19</v>
      </c>
      <c r="E746" s="1" t="s">
        <v>20</v>
      </c>
      <c r="F746" s="1" t="s">
        <v>35</v>
      </c>
      <c r="G746" s="3">
        <v>31.67</v>
      </c>
      <c r="H746">
        <v>8</v>
      </c>
      <c r="I746" s="3">
        <v>12.667999999999999</v>
      </c>
      <c r="J746" s="3">
        <v>266.02800000000002</v>
      </c>
      <c r="K746" s="2">
        <v>43467</v>
      </c>
      <c r="L746" s="1" t="s">
        <v>32</v>
      </c>
      <c r="M746">
        <v>253.36</v>
      </c>
      <c r="N746">
        <v>4.7619047620000003</v>
      </c>
      <c r="O746" s="3">
        <v>12.667999999999999</v>
      </c>
      <c r="P746">
        <v>5.6</v>
      </c>
    </row>
    <row r="747" spans="1:16" x14ac:dyDescent="0.25">
      <c r="A747" s="1" t="s">
        <v>780</v>
      </c>
      <c r="B747" s="1" t="s">
        <v>24</v>
      </c>
      <c r="C747" s="1" t="s">
        <v>25</v>
      </c>
      <c r="D747" s="1" t="s">
        <v>19</v>
      </c>
      <c r="E747" s="1" t="s">
        <v>20</v>
      </c>
      <c r="F747" s="1" t="s">
        <v>43</v>
      </c>
      <c r="G747" s="3">
        <v>38.42</v>
      </c>
      <c r="H747">
        <v>1</v>
      </c>
      <c r="I747" s="3">
        <v>1.921</v>
      </c>
      <c r="J747" s="3">
        <v>40.341000000000001</v>
      </c>
      <c r="K747" s="2">
        <v>43498</v>
      </c>
      <c r="L747" s="1" t="s">
        <v>28</v>
      </c>
      <c r="M747">
        <v>38.42</v>
      </c>
      <c r="N747">
        <v>4.7619047620000003</v>
      </c>
      <c r="O747" s="3">
        <v>1.921</v>
      </c>
      <c r="P747">
        <v>8.6</v>
      </c>
    </row>
    <row r="748" spans="1:16" x14ac:dyDescent="0.25">
      <c r="A748" s="1" t="s">
        <v>781</v>
      </c>
      <c r="B748" s="1" t="s">
        <v>41</v>
      </c>
      <c r="C748" s="1" t="s">
        <v>42</v>
      </c>
      <c r="D748" s="1" t="s">
        <v>19</v>
      </c>
      <c r="E748" s="1" t="s">
        <v>30</v>
      </c>
      <c r="F748" s="1" t="s">
        <v>45</v>
      </c>
      <c r="G748" s="3">
        <v>65.23</v>
      </c>
      <c r="H748">
        <v>10</v>
      </c>
      <c r="I748" s="3">
        <v>32.615000000000002</v>
      </c>
      <c r="J748" s="3">
        <v>684.91499999999996</v>
      </c>
      <c r="K748" s="2">
        <v>43473</v>
      </c>
      <c r="L748" s="1" t="s">
        <v>32</v>
      </c>
      <c r="M748">
        <v>652.29999999999995</v>
      </c>
      <c r="N748">
        <v>4.7619047620000003</v>
      </c>
      <c r="O748" s="3">
        <v>32.615000000000002</v>
      </c>
      <c r="P748">
        <v>5.2</v>
      </c>
    </row>
    <row r="749" spans="1:16" x14ac:dyDescent="0.25">
      <c r="A749" s="1" t="s">
        <v>782</v>
      </c>
      <c r="B749" s="1" t="s">
        <v>24</v>
      </c>
      <c r="C749" s="1" t="s">
        <v>25</v>
      </c>
      <c r="D749" s="1" t="s">
        <v>19</v>
      </c>
      <c r="E749" s="1" t="s">
        <v>20</v>
      </c>
      <c r="F749" s="1" t="s">
        <v>31</v>
      </c>
      <c r="G749" s="3">
        <v>10.53</v>
      </c>
      <c r="H749">
        <v>5</v>
      </c>
      <c r="I749" s="3">
        <v>2.6324999999999998</v>
      </c>
      <c r="J749" s="3">
        <v>55.282499999999999</v>
      </c>
      <c r="K749" s="2">
        <v>43495</v>
      </c>
      <c r="L749" s="1" t="s">
        <v>32</v>
      </c>
      <c r="M749">
        <v>52.65</v>
      </c>
      <c r="N749">
        <v>4.7619047620000003</v>
      </c>
      <c r="O749" s="3">
        <v>2.6324999999999998</v>
      </c>
      <c r="P749">
        <v>5.8</v>
      </c>
    </row>
    <row r="750" spans="1:16" x14ac:dyDescent="0.25">
      <c r="A750" s="1" t="s">
        <v>783</v>
      </c>
      <c r="B750" s="1" t="s">
        <v>41</v>
      </c>
      <c r="C750" s="1" t="s">
        <v>42</v>
      </c>
      <c r="D750" s="1" t="s">
        <v>19</v>
      </c>
      <c r="E750" s="1" t="s">
        <v>20</v>
      </c>
      <c r="F750" s="1" t="s">
        <v>31</v>
      </c>
      <c r="G750" s="3">
        <v>12.29</v>
      </c>
      <c r="H750">
        <v>9</v>
      </c>
      <c r="I750" s="3">
        <v>5.5305</v>
      </c>
      <c r="J750" s="3">
        <v>116.1405</v>
      </c>
      <c r="K750" s="2">
        <v>43550</v>
      </c>
      <c r="L750" s="1" t="s">
        <v>32</v>
      </c>
      <c r="M750">
        <v>110.61</v>
      </c>
      <c r="N750">
        <v>4.7619047620000003</v>
      </c>
      <c r="O750" s="3">
        <v>5.5305</v>
      </c>
      <c r="P750">
        <v>8</v>
      </c>
    </row>
    <row r="751" spans="1:16" x14ac:dyDescent="0.25">
      <c r="A751" s="1" t="s">
        <v>784</v>
      </c>
      <c r="B751" s="1" t="s">
        <v>24</v>
      </c>
      <c r="C751" s="1" t="s">
        <v>25</v>
      </c>
      <c r="D751" s="1" t="s">
        <v>19</v>
      </c>
      <c r="E751" s="1" t="s">
        <v>30</v>
      </c>
      <c r="F751" s="1" t="s">
        <v>21</v>
      </c>
      <c r="G751" s="3">
        <v>81.23</v>
      </c>
      <c r="H751">
        <v>7</v>
      </c>
      <c r="I751" s="3">
        <v>28.430499999999999</v>
      </c>
      <c r="J751" s="3">
        <v>597.04049999999995</v>
      </c>
      <c r="K751" s="2">
        <v>43480</v>
      </c>
      <c r="L751" s="1" t="s">
        <v>28</v>
      </c>
      <c r="M751">
        <v>568.61</v>
      </c>
      <c r="N751">
        <v>4.7619047620000003</v>
      </c>
      <c r="O751" s="3">
        <v>28.430499999999999</v>
      </c>
      <c r="P751">
        <v>9</v>
      </c>
    </row>
    <row r="752" spans="1:16" x14ac:dyDescent="0.25">
      <c r="A752" s="1" t="s">
        <v>785</v>
      </c>
      <c r="B752" s="1" t="s">
        <v>41</v>
      </c>
      <c r="C752" s="1" t="s">
        <v>42</v>
      </c>
      <c r="D752" s="1" t="s">
        <v>19</v>
      </c>
      <c r="E752" s="1" t="s">
        <v>20</v>
      </c>
      <c r="F752" s="1" t="s">
        <v>45</v>
      </c>
      <c r="G752" s="3">
        <v>22.32</v>
      </c>
      <c r="H752">
        <v>4</v>
      </c>
      <c r="I752" s="3">
        <v>4.4640000000000004</v>
      </c>
      <c r="J752" s="3">
        <v>93.744</v>
      </c>
      <c r="K752" s="2">
        <v>43538</v>
      </c>
      <c r="L752" s="1" t="s">
        <v>22</v>
      </c>
      <c r="M752">
        <v>89.28</v>
      </c>
      <c r="N752">
        <v>4.7619047620000003</v>
      </c>
      <c r="O752" s="3">
        <v>4.4640000000000004</v>
      </c>
      <c r="P752">
        <v>4.0999999999999996</v>
      </c>
    </row>
    <row r="753" spans="1:16" x14ac:dyDescent="0.25">
      <c r="A753" s="1" t="s">
        <v>786</v>
      </c>
      <c r="B753" s="1" t="s">
        <v>17</v>
      </c>
      <c r="C753" s="1" t="s">
        <v>18</v>
      </c>
      <c r="D753" s="1" t="s">
        <v>26</v>
      </c>
      <c r="E753" s="1" t="s">
        <v>20</v>
      </c>
      <c r="F753" s="1" t="s">
        <v>43</v>
      </c>
      <c r="G753" s="3">
        <v>27.28</v>
      </c>
      <c r="H753">
        <v>5</v>
      </c>
      <c r="I753" s="3">
        <v>6.82</v>
      </c>
      <c r="J753" s="3">
        <v>143.22</v>
      </c>
      <c r="K753" s="2">
        <v>43499</v>
      </c>
      <c r="L753" s="1" t="s">
        <v>32</v>
      </c>
      <c r="M753">
        <v>136.4</v>
      </c>
      <c r="N753">
        <v>4.7619047620000003</v>
      </c>
      <c r="O753" s="3">
        <v>6.82</v>
      </c>
      <c r="P753">
        <v>8.6</v>
      </c>
    </row>
    <row r="754" spans="1:16" x14ac:dyDescent="0.25">
      <c r="A754" s="1" t="s">
        <v>787</v>
      </c>
      <c r="B754" s="1" t="s">
        <v>17</v>
      </c>
      <c r="C754" s="1" t="s">
        <v>18</v>
      </c>
      <c r="D754" s="1" t="s">
        <v>19</v>
      </c>
      <c r="E754" s="1" t="s">
        <v>20</v>
      </c>
      <c r="F754" s="1" t="s">
        <v>27</v>
      </c>
      <c r="G754" s="3">
        <v>17.420000000000002</v>
      </c>
      <c r="H754">
        <v>10</v>
      </c>
      <c r="I754" s="3">
        <v>8.7100000000000009</v>
      </c>
      <c r="J754" s="3">
        <v>182.91</v>
      </c>
      <c r="K754" s="2">
        <v>43518</v>
      </c>
      <c r="L754" s="1" t="s">
        <v>22</v>
      </c>
      <c r="M754">
        <v>174.2</v>
      </c>
      <c r="N754">
        <v>4.7619047620000003</v>
      </c>
      <c r="O754" s="3">
        <v>8.7100000000000009</v>
      </c>
      <c r="P754">
        <v>7</v>
      </c>
    </row>
    <row r="755" spans="1:16" x14ac:dyDescent="0.25">
      <c r="A755" s="1" t="s">
        <v>788</v>
      </c>
      <c r="B755" s="1" t="s">
        <v>41</v>
      </c>
      <c r="C755" s="1" t="s">
        <v>42</v>
      </c>
      <c r="D755" s="1" t="s">
        <v>26</v>
      </c>
      <c r="E755" s="1" t="s">
        <v>30</v>
      </c>
      <c r="F755" s="1" t="s">
        <v>31</v>
      </c>
      <c r="G755" s="3">
        <v>73.28</v>
      </c>
      <c r="H755">
        <v>5</v>
      </c>
      <c r="I755" s="3">
        <v>18.32</v>
      </c>
      <c r="J755" s="3">
        <v>384.72</v>
      </c>
      <c r="K755" s="2">
        <v>43489</v>
      </c>
      <c r="L755" s="1" t="s">
        <v>22</v>
      </c>
      <c r="M755">
        <v>366.4</v>
      </c>
      <c r="N755">
        <v>4.7619047620000003</v>
      </c>
      <c r="O755" s="3">
        <v>18.32</v>
      </c>
      <c r="P755">
        <v>8.4</v>
      </c>
    </row>
    <row r="756" spans="1:16" x14ac:dyDescent="0.25">
      <c r="A756" s="1" t="s">
        <v>789</v>
      </c>
      <c r="B756" s="1" t="s">
        <v>24</v>
      </c>
      <c r="C756" s="1" t="s">
        <v>25</v>
      </c>
      <c r="D756" s="1" t="s">
        <v>19</v>
      </c>
      <c r="E756" s="1" t="s">
        <v>20</v>
      </c>
      <c r="F756" s="1" t="s">
        <v>45</v>
      </c>
      <c r="G756" s="3">
        <v>84.87</v>
      </c>
      <c r="H756">
        <v>3</v>
      </c>
      <c r="I756" s="3">
        <v>12.730499999999999</v>
      </c>
      <c r="J756" s="3">
        <v>267.34050000000002</v>
      </c>
      <c r="K756" s="2">
        <v>43490</v>
      </c>
      <c r="L756" s="1" t="s">
        <v>22</v>
      </c>
      <c r="M756">
        <v>254.61</v>
      </c>
      <c r="N756">
        <v>4.7619047620000003</v>
      </c>
      <c r="O756" s="3">
        <v>12.730499999999999</v>
      </c>
      <c r="P756">
        <v>7.4</v>
      </c>
    </row>
    <row r="757" spans="1:16" x14ac:dyDescent="0.25">
      <c r="A757" s="1" t="s">
        <v>790</v>
      </c>
      <c r="B757" s="1" t="s">
        <v>17</v>
      </c>
      <c r="C757" s="1" t="s">
        <v>18</v>
      </c>
      <c r="D757" s="1" t="s">
        <v>26</v>
      </c>
      <c r="E757" s="1" t="s">
        <v>20</v>
      </c>
      <c r="F757" s="1" t="s">
        <v>45</v>
      </c>
      <c r="G757" s="3">
        <v>97.29</v>
      </c>
      <c r="H757">
        <v>8</v>
      </c>
      <c r="I757" s="3">
        <v>38.915999999999997</v>
      </c>
      <c r="J757" s="3">
        <v>817.23599999999999</v>
      </c>
      <c r="K757" s="2">
        <v>43533</v>
      </c>
      <c r="L757" s="1" t="s">
        <v>32</v>
      </c>
      <c r="M757">
        <v>778.32</v>
      </c>
      <c r="N757">
        <v>4.7619047620000003</v>
      </c>
      <c r="O757" s="3">
        <v>38.915999999999997</v>
      </c>
      <c r="P757">
        <v>6.2</v>
      </c>
    </row>
    <row r="758" spans="1:16" x14ac:dyDescent="0.25">
      <c r="A758" s="1" t="s">
        <v>791</v>
      </c>
      <c r="B758" s="1" t="s">
        <v>41</v>
      </c>
      <c r="C758" s="1" t="s">
        <v>42</v>
      </c>
      <c r="D758" s="1" t="s">
        <v>19</v>
      </c>
      <c r="E758" s="1" t="s">
        <v>20</v>
      </c>
      <c r="F758" s="1" t="s">
        <v>27</v>
      </c>
      <c r="G758" s="3">
        <v>35.74</v>
      </c>
      <c r="H758">
        <v>8</v>
      </c>
      <c r="I758" s="3">
        <v>14.295999999999999</v>
      </c>
      <c r="J758" s="3">
        <v>300.21600000000001</v>
      </c>
      <c r="K758" s="2">
        <v>43513</v>
      </c>
      <c r="L758" s="1" t="s">
        <v>22</v>
      </c>
      <c r="M758">
        <v>285.92</v>
      </c>
      <c r="N758">
        <v>4.7619047620000003</v>
      </c>
      <c r="O758" s="3">
        <v>14.295999999999999</v>
      </c>
      <c r="P758">
        <v>4.9000000000000004</v>
      </c>
    </row>
    <row r="759" spans="1:16" x14ac:dyDescent="0.25">
      <c r="A759" s="1" t="s">
        <v>792</v>
      </c>
      <c r="B759" s="1" t="s">
        <v>17</v>
      </c>
      <c r="C759" s="1" t="s">
        <v>18</v>
      </c>
      <c r="D759" s="1" t="s">
        <v>26</v>
      </c>
      <c r="E759" s="1" t="s">
        <v>20</v>
      </c>
      <c r="F759" s="1" t="s">
        <v>31</v>
      </c>
      <c r="G759" s="3">
        <v>96.52</v>
      </c>
      <c r="H759">
        <v>6</v>
      </c>
      <c r="I759" s="3">
        <v>28.956</v>
      </c>
      <c r="J759" s="3">
        <v>608.07600000000002</v>
      </c>
      <c r="K759" s="2">
        <v>43476</v>
      </c>
      <c r="L759" s="1" t="s">
        <v>28</v>
      </c>
      <c r="M759">
        <v>579.12</v>
      </c>
      <c r="N759">
        <v>4.7619047620000003</v>
      </c>
      <c r="O759" s="3">
        <v>28.956</v>
      </c>
      <c r="P759">
        <v>4.5</v>
      </c>
    </row>
    <row r="760" spans="1:16" x14ac:dyDescent="0.25">
      <c r="A760" s="1" t="s">
        <v>793</v>
      </c>
      <c r="B760" s="1" t="s">
        <v>17</v>
      </c>
      <c r="C760" s="1" t="s">
        <v>18</v>
      </c>
      <c r="D760" s="1" t="s">
        <v>19</v>
      </c>
      <c r="E760" s="1" t="s">
        <v>30</v>
      </c>
      <c r="F760" s="1" t="s">
        <v>43</v>
      </c>
      <c r="G760" s="3">
        <v>18.850000000000001</v>
      </c>
      <c r="H760">
        <v>10</v>
      </c>
      <c r="I760" s="3">
        <v>9.4250000000000007</v>
      </c>
      <c r="J760" s="3">
        <v>197.92500000000001</v>
      </c>
      <c r="K760" s="2">
        <v>43523</v>
      </c>
      <c r="L760" s="1" t="s">
        <v>22</v>
      </c>
      <c r="M760">
        <v>188.5</v>
      </c>
      <c r="N760">
        <v>4.7619047620000003</v>
      </c>
      <c r="O760" s="3">
        <v>9.4250000000000007</v>
      </c>
      <c r="P760">
        <v>5.6</v>
      </c>
    </row>
    <row r="761" spans="1:16" x14ac:dyDescent="0.25">
      <c r="A761" s="1" t="s">
        <v>794</v>
      </c>
      <c r="B761" s="1" t="s">
        <v>17</v>
      </c>
      <c r="C761" s="1" t="s">
        <v>18</v>
      </c>
      <c r="D761" s="1" t="s">
        <v>26</v>
      </c>
      <c r="E761" s="1" t="s">
        <v>20</v>
      </c>
      <c r="F761" s="1" t="s">
        <v>43</v>
      </c>
      <c r="G761" s="3">
        <v>55.39</v>
      </c>
      <c r="H761">
        <v>4</v>
      </c>
      <c r="I761" s="3">
        <v>11.077999999999999</v>
      </c>
      <c r="J761" s="3">
        <v>232.63800000000001</v>
      </c>
      <c r="K761" s="2">
        <v>43549</v>
      </c>
      <c r="L761" s="1" t="s">
        <v>22</v>
      </c>
      <c r="M761">
        <v>221.56</v>
      </c>
      <c r="N761">
        <v>4.7619047620000003</v>
      </c>
      <c r="O761" s="3">
        <v>11.077999999999999</v>
      </c>
      <c r="P761">
        <v>8</v>
      </c>
    </row>
    <row r="762" spans="1:16" x14ac:dyDescent="0.25">
      <c r="A762" s="1" t="s">
        <v>795</v>
      </c>
      <c r="B762" s="1" t="s">
        <v>41</v>
      </c>
      <c r="C762" s="1" t="s">
        <v>42</v>
      </c>
      <c r="D762" s="1" t="s">
        <v>19</v>
      </c>
      <c r="E762" s="1" t="s">
        <v>20</v>
      </c>
      <c r="F762" s="1" t="s">
        <v>43</v>
      </c>
      <c r="G762" s="3">
        <v>77.2</v>
      </c>
      <c r="H762">
        <v>10</v>
      </c>
      <c r="I762" s="3">
        <v>38.6</v>
      </c>
      <c r="J762" s="3">
        <v>810.6</v>
      </c>
      <c r="K762" s="2">
        <v>43507</v>
      </c>
      <c r="L762" s="1" t="s">
        <v>32</v>
      </c>
      <c r="M762">
        <v>772</v>
      </c>
      <c r="N762">
        <v>4.7619047620000003</v>
      </c>
      <c r="O762" s="3">
        <v>38.6</v>
      </c>
      <c r="P762">
        <v>5.6</v>
      </c>
    </row>
    <row r="763" spans="1:16" x14ac:dyDescent="0.25">
      <c r="A763" s="1" t="s">
        <v>796</v>
      </c>
      <c r="B763" s="1" t="s">
        <v>41</v>
      </c>
      <c r="C763" s="1" t="s">
        <v>42</v>
      </c>
      <c r="D763" s="1" t="s">
        <v>26</v>
      </c>
      <c r="E763" s="1" t="s">
        <v>30</v>
      </c>
      <c r="F763" s="1" t="s">
        <v>27</v>
      </c>
      <c r="G763" s="3">
        <v>72.13</v>
      </c>
      <c r="H763">
        <v>10</v>
      </c>
      <c r="I763" s="3">
        <v>36.064999999999998</v>
      </c>
      <c r="J763" s="3">
        <v>757.36500000000001</v>
      </c>
      <c r="K763" s="2">
        <v>43496</v>
      </c>
      <c r="L763" s="1" t="s">
        <v>32</v>
      </c>
      <c r="M763">
        <v>721.3</v>
      </c>
      <c r="N763">
        <v>4.7619047620000003</v>
      </c>
      <c r="O763" s="3">
        <v>36.064999999999998</v>
      </c>
      <c r="P763">
        <v>4.2</v>
      </c>
    </row>
    <row r="764" spans="1:16" x14ac:dyDescent="0.25">
      <c r="A764" s="1" t="s">
        <v>797</v>
      </c>
      <c r="B764" s="1" t="s">
        <v>17</v>
      </c>
      <c r="C764" s="1" t="s">
        <v>18</v>
      </c>
      <c r="D764" s="1" t="s">
        <v>19</v>
      </c>
      <c r="E764" s="1" t="s">
        <v>20</v>
      </c>
      <c r="F764" s="1" t="s">
        <v>45</v>
      </c>
      <c r="G764" s="3">
        <v>63.88</v>
      </c>
      <c r="H764">
        <v>8</v>
      </c>
      <c r="I764" s="3">
        <v>25.552</v>
      </c>
      <c r="J764" s="3">
        <v>536.59199999999998</v>
      </c>
      <c r="K764" s="2">
        <v>43485</v>
      </c>
      <c r="L764" s="1" t="s">
        <v>22</v>
      </c>
      <c r="M764">
        <v>511.04</v>
      </c>
      <c r="N764">
        <v>4.7619047620000003</v>
      </c>
      <c r="O764" s="3">
        <v>25.552</v>
      </c>
      <c r="P764">
        <v>9.9</v>
      </c>
    </row>
    <row r="765" spans="1:16" x14ac:dyDescent="0.25">
      <c r="A765" s="1" t="s">
        <v>798</v>
      </c>
      <c r="B765" s="1" t="s">
        <v>17</v>
      </c>
      <c r="C765" s="1" t="s">
        <v>18</v>
      </c>
      <c r="D765" s="1" t="s">
        <v>19</v>
      </c>
      <c r="E765" s="1" t="s">
        <v>20</v>
      </c>
      <c r="F765" s="1" t="s">
        <v>21</v>
      </c>
      <c r="G765" s="3">
        <v>10.69</v>
      </c>
      <c r="H765">
        <v>5</v>
      </c>
      <c r="I765" s="3">
        <v>2.6724999999999999</v>
      </c>
      <c r="J765" s="3">
        <v>56.122500000000002</v>
      </c>
      <c r="K765" s="2">
        <v>43550</v>
      </c>
      <c r="L765" s="1" t="s">
        <v>22</v>
      </c>
      <c r="M765">
        <v>53.45</v>
      </c>
      <c r="N765">
        <v>4.7619047620000003</v>
      </c>
      <c r="O765" s="3">
        <v>2.6724999999999999</v>
      </c>
      <c r="P765">
        <v>7.6</v>
      </c>
    </row>
    <row r="766" spans="1:16" x14ac:dyDescent="0.25">
      <c r="A766" s="1" t="s">
        <v>799</v>
      </c>
      <c r="B766" s="1" t="s">
        <v>17</v>
      </c>
      <c r="C766" s="1" t="s">
        <v>18</v>
      </c>
      <c r="D766" s="1" t="s">
        <v>19</v>
      </c>
      <c r="E766" s="1" t="s">
        <v>30</v>
      </c>
      <c r="F766" s="1" t="s">
        <v>21</v>
      </c>
      <c r="G766" s="3">
        <v>55.5</v>
      </c>
      <c r="H766">
        <v>4</v>
      </c>
      <c r="I766" s="3">
        <v>11.1</v>
      </c>
      <c r="J766" s="3">
        <v>233.1</v>
      </c>
      <c r="K766" s="2">
        <v>43485</v>
      </c>
      <c r="L766" s="1" t="s">
        <v>32</v>
      </c>
      <c r="M766">
        <v>222</v>
      </c>
      <c r="N766">
        <v>4.7619047620000003</v>
      </c>
      <c r="O766" s="3">
        <v>11.1</v>
      </c>
      <c r="P766">
        <v>6.6</v>
      </c>
    </row>
    <row r="767" spans="1:16" x14ac:dyDescent="0.25">
      <c r="A767" s="1" t="s">
        <v>800</v>
      </c>
      <c r="B767" s="1" t="s">
        <v>41</v>
      </c>
      <c r="C767" s="1" t="s">
        <v>42</v>
      </c>
      <c r="D767" s="1" t="s">
        <v>26</v>
      </c>
      <c r="E767" s="1" t="s">
        <v>20</v>
      </c>
      <c r="F767" s="1" t="s">
        <v>31</v>
      </c>
      <c r="G767" s="3">
        <v>95.46</v>
      </c>
      <c r="H767">
        <v>8</v>
      </c>
      <c r="I767" s="3">
        <v>38.183999999999997</v>
      </c>
      <c r="J767" s="3">
        <v>801.86400000000003</v>
      </c>
      <c r="K767" s="2">
        <v>43529</v>
      </c>
      <c r="L767" s="1" t="s">
        <v>22</v>
      </c>
      <c r="M767">
        <v>763.68</v>
      </c>
      <c r="N767">
        <v>4.7619047620000003</v>
      </c>
      <c r="O767" s="3">
        <v>38.183999999999997</v>
      </c>
      <c r="P767">
        <v>4.7</v>
      </c>
    </row>
    <row r="768" spans="1:16" x14ac:dyDescent="0.25">
      <c r="A768" s="1" t="s">
        <v>801</v>
      </c>
      <c r="B768" s="1" t="s">
        <v>24</v>
      </c>
      <c r="C768" s="1" t="s">
        <v>25</v>
      </c>
      <c r="D768" s="1" t="s">
        <v>26</v>
      </c>
      <c r="E768" s="1" t="s">
        <v>20</v>
      </c>
      <c r="F768" s="1" t="s">
        <v>45</v>
      </c>
      <c r="G768" s="3">
        <v>76.06</v>
      </c>
      <c r="H768">
        <v>3</v>
      </c>
      <c r="I768" s="3">
        <v>11.409000000000001</v>
      </c>
      <c r="J768" s="3">
        <v>239.589</v>
      </c>
      <c r="K768" s="2">
        <v>43470</v>
      </c>
      <c r="L768" s="1" t="s">
        <v>32</v>
      </c>
      <c r="M768">
        <v>228.18</v>
      </c>
      <c r="N768">
        <v>4.7619047620000003</v>
      </c>
      <c r="O768" s="3">
        <v>11.409000000000001</v>
      </c>
      <c r="P768">
        <v>9.8000000000000007</v>
      </c>
    </row>
    <row r="769" spans="1:16" x14ac:dyDescent="0.25">
      <c r="A769" s="1" t="s">
        <v>802</v>
      </c>
      <c r="B769" s="1" t="s">
        <v>41</v>
      </c>
      <c r="C769" s="1" t="s">
        <v>42</v>
      </c>
      <c r="D769" s="1" t="s">
        <v>26</v>
      </c>
      <c r="E769" s="1" t="s">
        <v>30</v>
      </c>
      <c r="F769" s="1" t="s">
        <v>35</v>
      </c>
      <c r="G769" s="3">
        <v>13.69</v>
      </c>
      <c r="H769">
        <v>6</v>
      </c>
      <c r="I769" s="3">
        <v>4.1070000000000002</v>
      </c>
      <c r="J769" s="3">
        <v>86.247</v>
      </c>
      <c r="K769" s="2">
        <v>43509</v>
      </c>
      <c r="L769" s="1" t="s">
        <v>28</v>
      </c>
      <c r="M769">
        <v>82.14</v>
      </c>
      <c r="N769">
        <v>4.7619047620000003</v>
      </c>
      <c r="O769" s="3">
        <v>4.1070000000000002</v>
      </c>
      <c r="P769">
        <v>6.3</v>
      </c>
    </row>
    <row r="770" spans="1:16" x14ac:dyDescent="0.25">
      <c r="A770" s="1" t="s">
        <v>803</v>
      </c>
      <c r="B770" s="1" t="s">
        <v>41</v>
      </c>
      <c r="C770" s="1" t="s">
        <v>42</v>
      </c>
      <c r="D770" s="1" t="s">
        <v>26</v>
      </c>
      <c r="E770" s="1" t="s">
        <v>20</v>
      </c>
      <c r="F770" s="1" t="s">
        <v>27</v>
      </c>
      <c r="G770" s="3">
        <v>95.64</v>
      </c>
      <c r="H770">
        <v>4</v>
      </c>
      <c r="I770" s="3">
        <v>19.128</v>
      </c>
      <c r="J770" s="3">
        <v>401.68799999999999</v>
      </c>
      <c r="K770" s="2">
        <v>43540</v>
      </c>
      <c r="L770" s="1" t="s">
        <v>28</v>
      </c>
      <c r="M770">
        <v>382.56</v>
      </c>
      <c r="N770">
        <v>4.7619047620000003</v>
      </c>
      <c r="O770" s="3">
        <v>19.128</v>
      </c>
      <c r="P770">
        <v>7.9</v>
      </c>
    </row>
    <row r="771" spans="1:16" x14ac:dyDescent="0.25">
      <c r="A771" s="1" t="s">
        <v>804</v>
      </c>
      <c r="B771" s="1" t="s">
        <v>17</v>
      </c>
      <c r="C771" s="1" t="s">
        <v>18</v>
      </c>
      <c r="D771" s="1" t="s">
        <v>26</v>
      </c>
      <c r="E771" s="1" t="s">
        <v>20</v>
      </c>
      <c r="F771" s="1" t="s">
        <v>31</v>
      </c>
      <c r="G771" s="3">
        <v>11.43</v>
      </c>
      <c r="H771">
        <v>6</v>
      </c>
      <c r="I771" s="3">
        <v>3.4289999999999998</v>
      </c>
      <c r="J771" s="3">
        <v>72.009</v>
      </c>
      <c r="K771" s="2">
        <v>43480</v>
      </c>
      <c r="L771" s="1" t="s">
        <v>28</v>
      </c>
      <c r="M771">
        <v>68.58</v>
      </c>
      <c r="N771">
        <v>4.7619047620000003</v>
      </c>
      <c r="O771" s="3">
        <v>3.4289999999999998</v>
      </c>
      <c r="P771">
        <v>7.7</v>
      </c>
    </row>
    <row r="772" spans="1:16" x14ac:dyDescent="0.25">
      <c r="A772" s="1" t="s">
        <v>805</v>
      </c>
      <c r="B772" s="1" t="s">
        <v>41</v>
      </c>
      <c r="C772" s="1" t="s">
        <v>42</v>
      </c>
      <c r="D772" s="1" t="s">
        <v>19</v>
      </c>
      <c r="E772" s="1" t="s">
        <v>20</v>
      </c>
      <c r="F772" s="1" t="s">
        <v>35</v>
      </c>
      <c r="G772" s="3">
        <v>95.54</v>
      </c>
      <c r="H772">
        <v>4</v>
      </c>
      <c r="I772" s="3">
        <v>19.108000000000001</v>
      </c>
      <c r="J772" s="3">
        <v>401.26799999999997</v>
      </c>
      <c r="K772" s="2">
        <v>43522</v>
      </c>
      <c r="L772" s="1" t="s">
        <v>22</v>
      </c>
      <c r="M772">
        <v>382.16</v>
      </c>
      <c r="N772">
        <v>4.7619047620000003</v>
      </c>
      <c r="O772" s="3">
        <v>19.108000000000001</v>
      </c>
      <c r="P772">
        <v>4.5</v>
      </c>
    </row>
    <row r="773" spans="1:16" x14ac:dyDescent="0.25">
      <c r="A773" s="1" t="s">
        <v>806</v>
      </c>
      <c r="B773" s="1" t="s">
        <v>24</v>
      </c>
      <c r="C773" s="1" t="s">
        <v>25</v>
      </c>
      <c r="D773" s="1" t="s">
        <v>19</v>
      </c>
      <c r="E773" s="1" t="s">
        <v>20</v>
      </c>
      <c r="F773" s="1" t="s">
        <v>21</v>
      </c>
      <c r="G773" s="3">
        <v>85.87</v>
      </c>
      <c r="H773">
        <v>7</v>
      </c>
      <c r="I773" s="3">
        <v>30.054500000000001</v>
      </c>
      <c r="J773" s="3">
        <v>631.14449999999999</v>
      </c>
      <c r="K773" s="2">
        <v>43523</v>
      </c>
      <c r="L773" s="1" t="s">
        <v>32</v>
      </c>
      <c r="M773">
        <v>601.09</v>
      </c>
      <c r="N773">
        <v>4.7619047620000003</v>
      </c>
      <c r="O773" s="3">
        <v>30.054500000000001</v>
      </c>
      <c r="P773">
        <v>8</v>
      </c>
    </row>
    <row r="774" spans="1:16" x14ac:dyDescent="0.25">
      <c r="A774" s="1" t="s">
        <v>807</v>
      </c>
      <c r="B774" s="1" t="s">
        <v>24</v>
      </c>
      <c r="C774" s="1" t="s">
        <v>25</v>
      </c>
      <c r="D774" s="1" t="s">
        <v>19</v>
      </c>
      <c r="E774" s="1" t="s">
        <v>20</v>
      </c>
      <c r="F774" s="1" t="s">
        <v>35</v>
      </c>
      <c r="G774" s="3">
        <v>67.989999999999995</v>
      </c>
      <c r="H774">
        <v>7</v>
      </c>
      <c r="I774" s="3">
        <v>23.796500000000002</v>
      </c>
      <c r="J774" s="3">
        <v>499.72649999999999</v>
      </c>
      <c r="K774" s="2">
        <v>43513</v>
      </c>
      <c r="L774" s="1" t="s">
        <v>22</v>
      </c>
      <c r="M774">
        <v>475.93</v>
      </c>
      <c r="N774">
        <v>4.7619047620000003</v>
      </c>
      <c r="O774" s="3">
        <v>23.796500000000002</v>
      </c>
      <c r="P774">
        <v>5.7</v>
      </c>
    </row>
    <row r="775" spans="1:16" x14ac:dyDescent="0.25">
      <c r="A775" s="1" t="s">
        <v>808</v>
      </c>
      <c r="B775" s="1" t="s">
        <v>24</v>
      </c>
      <c r="C775" s="1" t="s">
        <v>25</v>
      </c>
      <c r="D775" s="1" t="s">
        <v>26</v>
      </c>
      <c r="E775" s="1" t="s">
        <v>20</v>
      </c>
      <c r="F775" s="1" t="s">
        <v>43</v>
      </c>
      <c r="G775" s="3">
        <v>52.42</v>
      </c>
      <c r="H775">
        <v>1</v>
      </c>
      <c r="I775" s="3">
        <v>2.621</v>
      </c>
      <c r="J775" s="3">
        <v>55.040999999999997</v>
      </c>
      <c r="K775" s="2">
        <v>43502</v>
      </c>
      <c r="L775" s="1" t="s">
        <v>32</v>
      </c>
      <c r="M775">
        <v>52.42</v>
      </c>
      <c r="N775">
        <v>4.7619047620000003</v>
      </c>
      <c r="O775" s="3">
        <v>2.621</v>
      </c>
      <c r="P775">
        <v>6.3</v>
      </c>
    </row>
    <row r="776" spans="1:16" x14ac:dyDescent="0.25">
      <c r="A776" s="1" t="s">
        <v>809</v>
      </c>
      <c r="B776" s="1" t="s">
        <v>24</v>
      </c>
      <c r="C776" s="1" t="s">
        <v>25</v>
      </c>
      <c r="D776" s="1" t="s">
        <v>19</v>
      </c>
      <c r="E776" s="1" t="s">
        <v>30</v>
      </c>
      <c r="F776" s="1" t="s">
        <v>43</v>
      </c>
      <c r="G776" s="3">
        <v>65.650000000000006</v>
      </c>
      <c r="H776">
        <v>2</v>
      </c>
      <c r="I776" s="3">
        <v>6.5650000000000004</v>
      </c>
      <c r="J776" s="3">
        <v>137.86500000000001</v>
      </c>
      <c r="K776" s="2">
        <v>43482</v>
      </c>
      <c r="L776" s="1" t="s">
        <v>28</v>
      </c>
      <c r="M776">
        <v>131.30000000000001</v>
      </c>
      <c r="N776">
        <v>4.7619047620000003</v>
      </c>
      <c r="O776" s="3">
        <v>6.5650000000000004</v>
      </c>
      <c r="P776">
        <v>6</v>
      </c>
    </row>
    <row r="777" spans="1:16" x14ac:dyDescent="0.25">
      <c r="A777" s="1" t="s">
        <v>810</v>
      </c>
      <c r="B777" s="1" t="s">
        <v>41</v>
      </c>
      <c r="C777" s="1" t="s">
        <v>42</v>
      </c>
      <c r="D777" s="1" t="s">
        <v>26</v>
      </c>
      <c r="E777" s="1" t="s">
        <v>20</v>
      </c>
      <c r="F777" s="1" t="s">
        <v>43</v>
      </c>
      <c r="G777" s="3">
        <v>28.86</v>
      </c>
      <c r="H777">
        <v>5</v>
      </c>
      <c r="I777" s="3">
        <v>7.2149999999999999</v>
      </c>
      <c r="J777" s="3">
        <v>151.51499999999999</v>
      </c>
      <c r="K777" s="2">
        <v>43487</v>
      </c>
      <c r="L777" s="1" t="s">
        <v>32</v>
      </c>
      <c r="M777">
        <v>144.30000000000001</v>
      </c>
      <c r="N777">
        <v>4.7619047620000003</v>
      </c>
      <c r="O777" s="3">
        <v>7.2149999999999999</v>
      </c>
      <c r="P777">
        <v>8</v>
      </c>
    </row>
    <row r="778" spans="1:16" x14ac:dyDescent="0.25">
      <c r="A778" s="1" t="s">
        <v>811</v>
      </c>
      <c r="B778" s="1" t="s">
        <v>24</v>
      </c>
      <c r="C778" s="1" t="s">
        <v>25</v>
      </c>
      <c r="D778" s="1" t="s">
        <v>19</v>
      </c>
      <c r="E778" s="1" t="s">
        <v>30</v>
      </c>
      <c r="F778" s="1" t="s">
        <v>21</v>
      </c>
      <c r="G778" s="3">
        <v>65.31</v>
      </c>
      <c r="H778">
        <v>7</v>
      </c>
      <c r="I778" s="3">
        <v>22.858499999999999</v>
      </c>
      <c r="J778" s="3">
        <v>480.02850000000001</v>
      </c>
      <c r="K778" s="2">
        <v>43529</v>
      </c>
      <c r="L778" s="1" t="s">
        <v>32</v>
      </c>
      <c r="M778">
        <v>457.17</v>
      </c>
      <c r="N778">
        <v>4.7619047620000003</v>
      </c>
      <c r="O778" s="3">
        <v>22.858499999999999</v>
      </c>
      <c r="P778">
        <v>4.2</v>
      </c>
    </row>
    <row r="779" spans="1:16" x14ac:dyDescent="0.25">
      <c r="A779" s="1" t="s">
        <v>812</v>
      </c>
      <c r="B779" s="1" t="s">
        <v>41</v>
      </c>
      <c r="C779" s="1" t="s">
        <v>42</v>
      </c>
      <c r="D779" s="1" t="s">
        <v>26</v>
      </c>
      <c r="E779" s="1" t="s">
        <v>30</v>
      </c>
      <c r="F779" s="1" t="s">
        <v>35</v>
      </c>
      <c r="G779" s="3">
        <v>93.38</v>
      </c>
      <c r="H779">
        <v>1</v>
      </c>
      <c r="I779" s="3">
        <v>4.6689999999999996</v>
      </c>
      <c r="J779" s="3">
        <v>98.049000000000007</v>
      </c>
      <c r="K779" s="2">
        <v>43468</v>
      </c>
      <c r="L779" s="1" t="s">
        <v>28</v>
      </c>
      <c r="M779">
        <v>93.38</v>
      </c>
      <c r="N779">
        <v>4.7619047620000003</v>
      </c>
      <c r="O779" s="3">
        <v>4.6689999999999996</v>
      </c>
      <c r="P779">
        <v>9.6</v>
      </c>
    </row>
    <row r="780" spans="1:16" x14ac:dyDescent="0.25">
      <c r="A780" s="1" t="s">
        <v>813</v>
      </c>
      <c r="B780" s="1" t="s">
        <v>24</v>
      </c>
      <c r="C780" s="1" t="s">
        <v>25</v>
      </c>
      <c r="D780" s="1" t="s">
        <v>19</v>
      </c>
      <c r="E780" s="1" t="s">
        <v>30</v>
      </c>
      <c r="F780" s="1" t="s">
        <v>35</v>
      </c>
      <c r="G780" s="3">
        <v>25.25</v>
      </c>
      <c r="H780">
        <v>5</v>
      </c>
      <c r="I780" s="3">
        <v>6.3125</v>
      </c>
      <c r="J780" s="3">
        <v>132.5625</v>
      </c>
      <c r="K780" s="2">
        <v>43544</v>
      </c>
      <c r="L780" s="1" t="s">
        <v>28</v>
      </c>
      <c r="M780">
        <v>126.25</v>
      </c>
      <c r="N780">
        <v>4.7619047620000003</v>
      </c>
      <c r="O780" s="3">
        <v>6.3125</v>
      </c>
      <c r="P780">
        <v>6.1</v>
      </c>
    </row>
    <row r="781" spans="1:16" x14ac:dyDescent="0.25">
      <c r="A781" s="1" t="s">
        <v>814</v>
      </c>
      <c r="B781" s="1" t="s">
        <v>41</v>
      </c>
      <c r="C781" s="1" t="s">
        <v>42</v>
      </c>
      <c r="D781" s="1" t="s">
        <v>19</v>
      </c>
      <c r="E781" s="1" t="s">
        <v>30</v>
      </c>
      <c r="F781" s="1" t="s">
        <v>27</v>
      </c>
      <c r="G781" s="3">
        <v>87.87</v>
      </c>
      <c r="H781">
        <v>9</v>
      </c>
      <c r="I781" s="3">
        <v>39.541499999999999</v>
      </c>
      <c r="J781" s="3">
        <v>830.37149999999997</v>
      </c>
      <c r="K781" s="2">
        <v>43496</v>
      </c>
      <c r="L781" s="1" t="s">
        <v>22</v>
      </c>
      <c r="M781">
        <v>790.83</v>
      </c>
      <c r="N781">
        <v>4.7619047620000003</v>
      </c>
      <c r="O781" s="3">
        <v>39.541499999999999</v>
      </c>
      <c r="P781">
        <v>5.6</v>
      </c>
    </row>
    <row r="782" spans="1:16" x14ac:dyDescent="0.25">
      <c r="A782" s="1" t="s">
        <v>815</v>
      </c>
      <c r="B782" s="1" t="s">
        <v>24</v>
      </c>
      <c r="C782" s="1" t="s">
        <v>25</v>
      </c>
      <c r="D782" s="1" t="s">
        <v>26</v>
      </c>
      <c r="E782" s="1" t="s">
        <v>30</v>
      </c>
      <c r="F782" s="1" t="s">
        <v>21</v>
      </c>
      <c r="G782" s="3">
        <v>21.8</v>
      </c>
      <c r="H782">
        <v>8</v>
      </c>
      <c r="I782" s="3">
        <v>8.7200000000000006</v>
      </c>
      <c r="J782" s="3">
        <v>183.12</v>
      </c>
      <c r="K782" s="2">
        <v>43515</v>
      </c>
      <c r="L782" s="1" t="s">
        <v>28</v>
      </c>
      <c r="M782">
        <v>174.4</v>
      </c>
      <c r="N782">
        <v>4.7619047620000003</v>
      </c>
      <c r="O782" s="3">
        <v>8.7200000000000006</v>
      </c>
      <c r="P782">
        <v>8.3000000000000007</v>
      </c>
    </row>
    <row r="783" spans="1:16" x14ac:dyDescent="0.25">
      <c r="A783" s="1" t="s">
        <v>816</v>
      </c>
      <c r="B783" s="1" t="s">
        <v>17</v>
      </c>
      <c r="C783" s="1" t="s">
        <v>18</v>
      </c>
      <c r="D783" s="1" t="s">
        <v>26</v>
      </c>
      <c r="E783" s="1" t="s">
        <v>20</v>
      </c>
      <c r="F783" s="1" t="s">
        <v>35</v>
      </c>
      <c r="G783" s="3">
        <v>94.76</v>
      </c>
      <c r="H783">
        <v>4</v>
      </c>
      <c r="I783" s="3">
        <v>18.952000000000002</v>
      </c>
      <c r="J783" s="3">
        <v>397.99200000000002</v>
      </c>
      <c r="K783" s="2">
        <v>43507</v>
      </c>
      <c r="L783" s="1" t="s">
        <v>22</v>
      </c>
      <c r="M783">
        <v>379.04</v>
      </c>
      <c r="N783">
        <v>4.7619047620000003</v>
      </c>
      <c r="O783" s="3">
        <v>18.952000000000002</v>
      </c>
      <c r="P783">
        <v>7.8</v>
      </c>
    </row>
    <row r="784" spans="1:16" x14ac:dyDescent="0.25">
      <c r="A784" s="1" t="s">
        <v>817</v>
      </c>
      <c r="B784" s="1" t="s">
        <v>17</v>
      </c>
      <c r="C784" s="1" t="s">
        <v>18</v>
      </c>
      <c r="D784" s="1" t="s">
        <v>19</v>
      </c>
      <c r="E784" s="1" t="s">
        <v>20</v>
      </c>
      <c r="F784" s="1" t="s">
        <v>45</v>
      </c>
      <c r="G784" s="3">
        <v>30.62</v>
      </c>
      <c r="H784">
        <v>1</v>
      </c>
      <c r="I784" s="3">
        <v>1.5309999999999999</v>
      </c>
      <c r="J784" s="3">
        <v>32.151000000000003</v>
      </c>
      <c r="K784" s="2">
        <v>43501</v>
      </c>
      <c r="L784" s="1" t="s">
        <v>32</v>
      </c>
      <c r="M784">
        <v>30.62</v>
      </c>
      <c r="N784">
        <v>4.7619047620000003</v>
      </c>
      <c r="O784" s="3">
        <v>1.5309999999999999</v>
      </c>
      <c r="P784">
        <v>4.0999999999999996</v>
      </c>
    </row>
    <row r="785" spans="1:16" x14ac:dyDescent="0.25">
      <c r="A785" s="1" t="s">
        <v>818</v>
      </c>
      <c r="B785" s="1" t="s">
        <v>24</v>
      </c>
      <c r="C785" s="1" t="s">
        <v>25</v>
      </c>
      <c r="D785" s="1" t="s">
        <v>26</v>
      </c>
      <c r="E785" s="1" t="s">
        <v>20</v>
      </c>
      <c r="F785" s="1" t="s">
        <v>31</v>
      </c>
      <c r="G785" s="3">
        <v>44.01</v>
      </c>
      <c r="H785">
        <v>8</v>
      </c>
      <c r="I785" s="3">
        <v>17.603999999999999</v>
      </c>
      <c r="J785" s="3">
        <v>369.68400000000003</v>
      </c>
      <c r="K785" s="2">
        <v>43527</v>
      </c>
      <c r="L785" s="1" t="s">
        <v>28</v>
      </c>
      <c r="M785">
        <v>352.08</v>
      </c>
      <c r="N785">
        <v>4.7619047620000003</v>
      </c>
      <c r="O785" s="3">
        <v>17.603999999999999</v>
      </c>
      <c r="P785">
        <v>8.8000000000000007</v>
      </c>
    </row>
    <row r="786" spans="1:16" x14ac:dyDescent="0.25">
      <c r="A786" s="1" t="s">
        <v>819</v>
      </c>
      <c r="B786" s="1" t="s">
        <v>24</v>
      </c>
      <c r="C786" s="1" t="s">
        <v>25</v>
      </c>
      <c r="D786" s="1" t="s">
        <v>19</v>
      </c>
      <c r="E786" s="1" t="s">
        <v>20</v>
      </c>
      <c r="F786" s="1" t="s">
        <v>21</v>
      </c>
      <c r="G786" s="3">
        <v>10.16</v>
      </c>
      <c r="H786">
        <v>5</v>
      </c>
      <c r="I786" s="3">
        <v>2.54</v>
      </c>
      <c r="J786" s="3">
        <v>53.34</v>
      </c>
      <c r="K786" s="2">
        <v>43520</v>
      </c>
      <c r="L786" s="1" t="s">
        <v>22</v>
      </c>
      <c r="M786">
        <v>50.8</v>
      </c>
      <c r="N786">
        <v>4.7619047620000003</v>
      </c>
      <c r="O786" s="3">
        <v>2.54</v>
      </c>
      <c r="P786">
        <v>4.0999999999999996</v>
      </c>
    </row>
    <row r="787" spans="1:16" x14ac:dyDescent="0.25">
      <c r="A787" s="1" t="s">
        <v>820</v>
      </c>
      <c r="B787" s="1" t="s">
        <v>17</v>
      </c>
      <c r="C787" s="1" t="s">
        <v>18</v>
      </c>
      <c r="D787" s="1" t="s">
        <v>26</v>
      </c>
      <c r="E787" s="1" t="s">
        <v>30</v>
      </c>
      <c r="F787" s="1" t="s">
        <v>27</v>
      </c>
      <c r="G787" s="3">
        <v>74.58</v>
      </c>
      <c r="H787">
        <v>7</v>
      </c>
      <c r="I787" s="3">
        <v>26.103000000000002</v>
      </c>
      <c r="J787" s="3">
        <v>548.16300000000001</v>
      </c>
      <c r="K787" s="2">
        <v>43500</v>
      </c>
      <c r="L787" s="1" t="s">
        <v>32</v>
      </c>
      <c r="M787">
        <v>522.05999999999995</v>
      </c>
      <c r="N787">
        <v>4.7619047620000003</v>
      </c>
      <c r="O787" s="3">
        <v>26.103000000000002</v>
      </c>
      <c r="P787">
        <v>9</v>
      </c>
    </row>
    <row r="788" spans="1:16" x14ac:dyDescent="0.25">
      <c r="A788" s="1" t="s">
        <v>821</v>
      </c>
      <c r="B788" s="1" t="s">
        <v>24</v>
      </c>
      <c r="C788" s="1" t="s">
        <v>25</v>
      </c>
      <c r="D788" s="1" t="s">
        <v>26</v>
      </c>
      <c r="E788" s="1" t="s">
        <v>30</v>
      </c>
      <c r="F788" s="1" t="s">
        <v>27</v>
      </c>
      <c r="G788" s="3">
        <v>71.89</v>
      </c>
      <c r="H788">
        <v>8</v>
      </c>
      <c r="I788" s="3">
        <v>28.756</v>
      </c>
      <c r="J788" s="3">
        <v>603.87599999999998</v>
      </c>
      <c r="K788" s="2">
        <v>43515</v>
      </c>
      <c r="L788" s="1" t="s">
        <v>22</v>
      </c>
      <c r="M788">
        <v>575.12</v>
      </c>
      <c r="N788">
        <v>4.7619047620000003</v>
      </c>
      <c r="O788" s="3">
        <v>28.756</v>
      </c>
      <c r="P788">
        <v>5.5</v>
      </c>
    </row>
    <row r="789" spans="1:16" x14ac:dyDescent="0.25">
      <c r="A789" s="1" t="s">
        <v>822</v>
      </c>
      <c r="B789" s="1" t="s">
        <v>24</v>
      </c>
      <c r="C789" s="1" t="s">
        <v>25</v>
      </c>
      <c r="D789" s="1" t="s">
        <v>26</v>
      </c>
      <c r="E789" s="1" t="s">
        <v>20</v>
      </c>
      <c r="F789" s="1" t="s">
        <v>21</v>
      </c>
      <c r="G789" s="3">
        <v>10.99</v>
      </c>
      <c r="H789">
        <v>5</v>
      </c>
      <c r="I789" s="3">
        <v>2.7475000000000001</v>
      </c>
      <c r="J789" s="3">
        <v>57.697499999999998</v>
      </c>
      <c r="K789" s="2">
        <v>43488</v>
      </c>
      <c r="L789" s="1" t="s">
        <v>32</v>
      </c>
      <c r="M789">
        <v>54.95</v>
      </c>
      <c r="N789">
        <v>4.7619047620000003</v>
      </c>
      <c r="O789" s="3">
        <v>2.7475000000000001</v>
      </c>
      <c r="P789">
        <v>9.3000000000000007</v>
      </c>
    </row>
    <row r="790" spans="1:16" x14ac:dyDescent="0.25">
      <c r="A790" s="1" t="s">
        <v>823</v>
      </c>
      <c r="B790" s="1" t="s">
        <v>24</v>
      </c>
      <c r="C790" s="1" t="s">
        <v>25</v>
      </c>
      <c r="D790" s="1" t="s">
        <v>19</v>
      </c>
      <c r="E790" s="1" t="s">
        <v>30</v>
      </c>
      <c r="F790" s="1" t="s">
        <v>21</v>
      </c>
      <c r="G790" s="3">
        <v>60.47</v>
      </c>
      <c r="H790">
        <v>3</v>
      </c>
      <c r="I790" s="3">
        <v>9.0704999999999991</v>
      </c>
      <c r="J790" s="3">
        <v>190.48050000000001</v>
      </c>
      <c r="K790" s="2">
        <v>43479</v>
      </c>
      <c r="L790" s="1" t="s">
        <v>32</v>
      </c>
      <c r="M790">
        <v>181.41</v>
      </c>
      <c r="N790">
        <v>4.7619047620000003</v>
      </c>
      <c r="O790" s="3">
        <v>9.0704999999999991</v>
      </c>
      <c r="P790">
        <v>5.6</v>
      </c>
    </row>
    <row r="791" spans="1:16" x14ac:dyDescent="0.25">
      <c r="A791" s="1" t="s">
        <v>824</v>
      </c>
      <c r="B791" s="1" t="s">
        <v>17</v>
      </c>
      <c r="C791" s="1" t="s">
        <v>18</v>
      </c>
      <c r="D791" s="1" t="s">
        <v>26</v>
      </c>
      <c r="E791" s="1" t="s">
        <v>30</v>
      </c>
      <c r="F791" s="1" t="s">
        <v>35</v>
      </c>
      <c r="G791" s="3">
        <v>58.91</v>
      </c>
      <c r="H791">
        <v>7</v>
      </c>
      <c r="I791" s="3">
        <v>20.618500000000001</v>
      </c>
      <c r="J791" s="3">
        <v>432.98849999999999</v>
      </c>
      <c r="K791" s="2">
        <v>43482</v>
      </c>
      <c r="L791" s="1" t="s">
        <v>22</v>
      </c>
      <c r="M791">
        <v>412.37</v>
      </c>
      <c r="N791">
        <v>4.7619047620000003</v>
      </c>
      <c r="O791" s="3">
        <v>20.618500000000001</v>
      </c>
      <c r="P791">
        <v>9.6999999999999993</v>
      </c>
    </row>
    <row r="792" spans="1:16" x14ac:dyDescent="0.25">
      <c r="A792" s="1" t="s">
        <v>825</v>
      </c>
      <c r="B792" s="1" t="s">
        <v>17</v>
      </c>
      <c r="C792" s="1" t="s">
        <v>18</v>
      </c>
      <c r="D792" s="1" t="s">
        <v>26</v>
      </c>
      <c r="E792" s="1" t="s">
        <v>30</v>
      </c>
      <c r="F792" s="1" t="s">
        <v>45</v>
      </c>
      <c r="G792" s="3">
        <v>46.41</v>
      </c>
      <c r="H792">
        <v>1</v>
      </c>
      <c r="I792" s="3">
        <v>2.3205</v>
      </c>
      <c r="J792" s="3">
        <v>48.730499999999999</v>
      </c>
      <c r="K792" s="2">
        <v>43527</v>
      </c>
      <c r="L792" s="1" t="s">
        <v>32</v>
      </c>
      <c r="M792">
        <v>46.41</v>
      </c>
      <c r="N792">
        <v>4.7619047620000003</v>
      </c>
      <c r="O792" s="3">
        <v>2.3205</v>
      </c>
      <c r="P792">
        <v>4</v>
      </c>
    </row>
    <row r="793" spans="1:16" x14ac:dyDescent="0.25">
      <c r="A793" s="1" t="s">
        <v>826</v>
      </c>
      <c r="B793" s="1" t="s">
        <v>24</v>
      </c>
      <c r="C793" s="1" t="s">
        <v>25</v>
      </c>
      <c r="D793" s="1" t="s">
        <v>19</v>
      </c>
      <c r="E793" s="1" t="s">
        <v>30</v>
      </c>
      <c r="F793" s="1" t="s">
        <v>21</v>
      </c>
      <c r="G793" s="3">
        <v>68.55</v>
      </c>
      <c r="H793">
        <v>4</v>
      </c>
      <c r="I793" s="3">
        <v>13.71</v>
      </c>
      <c r="J793" s="3">
        <v>287.91000000000003</v>
      </c>
      <c r="K793" s="2">
        <v>43511</v>
      </c>
      <c r="L793" s="1" t="s">
        <v>32</v>
      </c>
      <c r="M793">
        <v>274.2</v>
      </c>
      <c r="N793">
        <v>4.7619047620000003</v>
      </c>
      <c r="O793" s="3">
        <v>13.71</v>
      </c>
      <c r="P793">
        <v>9.1999999999999993</v>
      </c>
    </row>
    <row r="794" spans="1:16" x14ac:dyDescent="0.25">
      <c r="A794" s="1" t="s">
        <v>827</v>
      </c>
      <c r="B794" s="1" t="s">
        <v>41</v>
      </c>
      <c r="C794" s="1" t="s">
        <v>42</v>
      </c>
      <c r="D794" s="1" t="s">
        <v>26</v>
      </c>
      <c r="E794" s="1" t="s">
        <v>20</v>
      </c>
      <c r="F794" s="1" t="s">
        <v>31</v>
      </c>
      <c r="G794" s="3">
        <v>97.37</v>
      </c>
      <c r="H794">
        <v>10</v>
      </c>
      <c r="I794" s="3">
        <v>48.685000000000002</v>
      </c>
      <c r="J794" s="3">
        <v>1022.385</v>
      </c>
      <c r="K794" s="2">
        <v>43480</v>
      </c>
      <c r="L794" s="1" t="s">
        <v>32</v>
      </c>
      <c r="M794">
        <v>973.7</v>
      </c>
      <c r="N794">
        <v>4.7619047620000003</v>
      </c>
      <c r="O794" s="3">
        <v>48.685000000000002</v>
      </c>
      <c r="P794">
        <v>4.9000000000000004</v>
      </c>
    </row>
    <row r="795" spans="1:16" x14ac:dyDescent="0.25">
      <c r="A795" s="1" t="s">
        <v>828</v>
      </c>
      <c r="B795" s="1" t="s">
        <v>17</v>
      </c>
      <c r="C795" s="1" t="s">
        <v>18</v>
      </c>
      <c r="D795" s="1" t="s">
        <v>19</v>
      </c>
      <c r="E795" s="1" t="s">
        <v>30</v>
      </c>
      <c r="F795" s="1" t="s">
        <v>27</v>
      </c>
      <c r="G795" s="3">
        <v>92.6</v>
      </c>
      <c r="H795">
        <v>7</v>
      </c>
      <c r="I795" s="3">
        <v>32.409999999999997</v>
      </c>
      <c r="J795" s="3">
        <v>680.61</v>
      </c>
      <c r="K795" s="2">
        <v>43523</v>
      </c>
      <c r="L795" s="1" t="s">
        <v>32</v>
      </c>
      <c r="M795">
        <v>648.20000000000005</v>
      </c>
      <c r="N795">
        <v>4.7619047620000003</v>
      </c>
      <c r="O795" s="3">
        <v>32.409999999999997</v>
      </c>
      <c r="P795">
        <v>9.3000000000000007</v>
      </c>
    </row>
    <row r="796" spans="1:16" x14ac:dyDescent="0.25">
      <c r="A796" s="1" t="s">
        <v>829</v>
      </c>
      <c r="B796" s="1" t="s">
        <v>17</v>
      </c>
      <c r="C796" s="1" t="s">
        <v>18</v>
      </c>
      <c r="D796" s="1" t="s">
        <v>26</v>
      </c>
      <c r="E796" s="1" t="s">
        <v>20</v>
      </c>
      <c r="F796" s="1" t="s">
        <v>27</v>
      </c>
      <c r="G796" s="3">
        <v>46.61</v>
      </c>
      <c r="H796">
        <v>2</v>
      </c>
      <c r="I796" s="3">
        <v>4.6609999999999996</v>
      </c>
      <c r="J796" s="3">
        <v>97.881</v>
      </c>
      <c r="K796" s="2">
        <v>43522</v>
      </c>
      <c r="L796" s="1" t="s">
        <v>32</v>
      </c>
      <c r="M796">
        <v>93.22</v>
      </c>
      <c r="N796">
        <v>4.7619047620000003</v>
      </c>
      <c r="O796" s="3">
        <v>4.6609999999999996</v>
      </c>
      <c r="P796">
        <v>6.6</v>
      </c>
    </row>
    <row r="797" spans="1:16" x14ac:dyDescent="0.25">
      <c r="A797" s="1" t="s">
        <v>830</v>
      </c>
      <c r="B797" s="1" t="s">
        <v>41</v>
      </c>
      <c r="C797" s="1" t="s">
        <v>42</v>
      </c>
      <c r="D797" s="1" t="s">
        <v>26</v>
      </c>
      <c r="E797" s="1" t="s">
        <v>30</v>
      </c>
      <c r="F797" s="1" t="s">
        <v>45</v>
      </c>
      <c r="G797" s="3">
        <v>27.18</v>
      </c>
      <c r="H797">
        <v>2</v>
      </c>
      <c r="I797" s="3">
        <v>2.718</v>
      </c>
      <c r="J797" s="3">
        <v>57.078000000000003</v>
      </c>
      <c r="K797" s="2">
        <v>43539</v>
      </c>
      <c r="L797" s="1" t="s">
        <v>22</v>
      </c>
      <c r="M797">
        <v>54.36</v>
      </c>
      <c r="N797">
        <v>4.7619047620000003</v>
      </c>
      <c r="O797" s="3">
        <v>2.718</v>
      </c>
      <c r="P797">
        <v>4.3</v>
      </c>
    </row>
    <row r="798" spans="1:16" x14ac:dyDescent="0.25">
      <c r="A798" s="1" t="s">
        <v>831</v>
      </c>
      <c r="B798" s="1" t="s">
        <v>24</v>
      </c>
      <c r="C798" s="1" t="s">
        <v>25</v>
      </c>
      <c r="D798" s="1" t="s">
        <v>19</v>
      </c>
      <c r="E798" s="1" t="s">
        <v>20</v>
      </c>
      <c r="F798" s="1" t="s">
        <v>31</v>
      </c>
      <c r="G798" s="3">
        <v>60.87</v>
      </c>
      <c r="H798">
        <v>1</v>
      </c>
      <c r="I798" s="3">
        <v>3.0434999999999999</v>
      </c>
      <c r="J798" s="3">
        <v>63.913499999999999</v>
      </c>
      <c r="K798" s="2">
        <v>43489</v>
      </c>
      <c r="L798" s="1" t="s">
        <v>28</v>
      </c>
      <c r="M798">
        <v>60.87</v>
      </c>
      <c r="N798">
        <v>4.7619047620000003</v>
      </c>
      <c r="O798" s="3">
        <v>3.0434999999999999</v>
      </c>
      <c r="P798">
        <v>5.5</v>
      </c>
    </row>
    <row r="799" spans="1:16" x14ac:dyDescent="0.25">
      <c r="A799" s="1" t="s">
        <v>832</v>
      </c>
      <c r="B799" s="1" t="s">
        <v>17</v>
      </c>
      <c r="C799" s="1" t="s">
        <v>18</v>
      </c>
      <c r="D799" s="1" t="s">
        <v>19</v>
      </c>
      <c r="E799" s="1" t="s">
        <v>20</v>
      </c>
      <c r="F799" s="1" t="s">
        <v>35</v>
      </c>
      <c r="G799" s="3">
        <v>24.49</v>
      </c>
      <c r="H799">
        <v>10</v>
      </c>
      <c r="I799" s="3">
        <v>12.244999999999999</v>
      </c>
      <c r="J799" s="3">
        <v>257.14499999999998</v>
      </c>
      <c r="K799" s="2">
        <v>43518</v>
      </c>
      <c r="L799" s="1" t="s">
        <v>28</v>
      </c>
      <c r="M799">
        <v>244.9</v>
      </c>
      <c r="N799">
        <v>4.7619047620000003</v>
      </c>
      <c r="O799" s="3">
        <v>12.244999999999999</v>
      </c>
      <c r="P799">
        <v>8.1</v>
      </c>
    </row>
    <row r="800" spans="1:16" x14ac:dyDescent="0.25">
      <c r="A800" s="1" t="s">
        <v>833</v>
      </c>
      <c r="B800" s="1" t="s">
        <v>41</v>
      </c>
      <c r="C800" s="1" t="s">
        <v>42</v>
      </c>
      <c r="D800" s="1" t="s">
        <v>26</v>
      </c>
      <c r="E800" s="1" t="s">
        <v>30</v>
      </c>
      <c r="F800" s="1" t="s">
        <v>21</v>
      </c>
      <c r="G800" s="3">
        <v>92.78</v>
      </c>
      <c r="H800">
        <v>1</v>
      </c>
      <c r="I800" s="3">
        <v>4.6390000000000002</v>
      </c>
      <c r="J800" s="3">
        <v>97.418999999999997</v>
      </c>
      <c r="K800" s="2">
        <v>43539</v>
      </c>
      <c r="L800" s="1" t="s">
        <v>32</v>
      </c>
      <c r="M800">
        <v>92.78</v>
      </c>
      <c r="N800">
        <v>4.7619047620000003</v>
      </c>
      <c r="O800" s="3">
        <v>4.6390000000000002</v>
      </c>
      <c r="P800">
        <v>9.8000000000000007</v>
      </c>
    </row>
    <row r="801" spans="1:16" x14ac:dyDescent="0.25">
      <c r="A801" s="1" t="s">
        <v>834</v>
      </c>
      <c r="B801" s="1" t="s">
        <v>24</v>
      </c>
      <c r="C801" s="1" t="s">
        <v>25</v>
      </c>
      <c r="D801" s="1" t="s">
        <v>19</v>
      </c>
      <c r="E801" s="1" t="s">
        <v>30</v>
      </c>
      <c r="F801" s="1" t="s">
        <v>31</v>
      </c>
      <c r="G801" s="3">
        <v>86.69</v>
      </c>
      <c r="H801">
        <v>5</v>
      </c>
      <c r="I801" s="3">
        <v>21.672499999999999</v>
      </c>
      <c r="J801" s="3">
        <v>455.1225</v>
      </c>
      <c r="K801" s="2">
        <v>43507</v>
      </c>
      <c r="L801" s="1" t="s">
        <v>22</v>
      </c>
      <c r="M801">
        <v>433.45</v>
      </c>
      <c r="N801">
        <v>4.7619047620000003</v>
      </c>
      <c r="O801" s="3">
        <v>21.672499999999999</v>
      </c>
      <c r="P801">
        <v>9.4</v>
      </c>
    </row>
    <row r="802" spans="1:16" x14ac:dyDescent="0.25">
      <c r="A802" s="1" t="s">
        <v>835</v>
      </c>
      <c r="B802" s="1" t="s">
        <v>41</v>
      </c>
      <c r="C802" s="1" t="s">
        <v>42</v>
      </c>
      <c r="D802" s="1" t="s">
        <v>26</v>
      </c>
      <c r="E802" s="1" t="s">
        <v>30</v>
      </c>
      <c r="F802" s="1" t="s">
        <v>35</v>
      </c>
      <c r="G802" s="3">
        <v>23.01</v>
      </c>
      <c r="H802">
        <v>6</v>
      </c>
      <c r="I802" s="3">
        <v>6.9029999999999996</v>
      </c>
      <c r="J802" s="3">
        <v>144.96299999999999</v>
      </c>
      <c r="K802" s="2">
        <v>43477</v>
      </c>
      <c r="L802" s="1" t="s">
        <v>22</v>
      </c>
      <c r="M802">
        <v>138.06</v>
      </c>
      <c r="N802">
        <v>4.7619047620000003</v>
      </c>
      <c r="O802" s="3">
        <v>6.9029999999999996</v>
      </c>
      <c r="P802">
        <v>7.9</v>
      </c>
    </row>
    <row r="803" spans="1:16" x14ac:dyDescent="0.25">
      <c r="A803" s="1" t="s">
        <v>836</v>
      </c>
      <c r="B803" s="1" t="s">
        <v>24</v>
      </c>
      <c r="C803" s="1" t="s">
        <v>25</v>
      </c>
      <c r="D803" s="1" t="s">
        <v>19</v>
      </c>
      <c r="E803" s="1" t="s">
        <v>20</v>
      </c>
      <c r="F803" s="1" t="s">
        <v>27</v>
      </c>
      <c r="G803" s="3">
        <v>30.2</v>
      </c>
      <c r="H803">
        <v>8</v>
      </c>
      <c r="I803" s="3">
        <v>12.08</v>
      </c>
      <c r="J803" s="3">
        <v>253.68</v>
      </c>
      <c r="K803" s="2">
        <v>43527</v>
      </c>
      <c r="L803" s="1" t="s">
        <v>22</v>
      </c>
      <c r="M803">
        <v>241.6</v>
      </c>
      <c r="N803">
        <v>4.7619047620000003</v>
      </c>
      <c r="O803" s="3">
        <v>12.08</v>
      </c>
      <c r="P803">
        <v>5.0999999999999996</v>
      </c>
    </row>
    <row r="804" spans="1:16" x14ac:dyDescent="0.25">
      <c r="A804" s="1" t="s">
        <v>837</v>
      </c>
      <c r="B804" s="1" t="s">
        <v>24</v>
      </c>
      <c r="C804" s="1" t="s">
        <v>25</v>
      </c>
      <c r="D804" s="1" t="s">
        <v>19</v>
      </c>
      <c r="E804" s="1" t="s">
        <v>30</v>
      </c>
      <c r="F804" s="1" t="s">
        <v>45</v>
      </c>
      <c r="G804" s="3">
        <v>67.39</v>
      </c>
      <c r="H804">
        <v>7</v>
      </c>
      <c r="I804" s="3">
        <v>23.586500000000001</v>
      </c>
      <c r="J804" s="3">
        <v>495.31650000000002</v>
      </c>
      <c r="K804" s="2">
        <v>43547</v>
      </c>
      <c r="L804" s="1" t="s">
        <v>22</v>
      </c>
      <c r="M804">
        <v>471.73</v>
      </c>
      <c r="N804">
        <v>4.7619047620000003</v>
      </c>
      <c r="O804" s="3">
        <v>23.586500000000001</v>
      </c>
      <c r="P804">
        <v>6.9</v>
      </c>
    </row>
    <row r="805" spans="1:16" x14ac:dyDescent="0.25">
      <c r="A805" s="1" t="s">
        <v>838</v>
      </c>
      <c r="B805" s="1" t="s">
        <v>17</v>
      </c>
      <c r="C805" s="1" t="s">
        <v>18</v>
      </c>
      <c r="D805" s="1" t="s">
        <v>19</v>
      </c>
      <c r="E805" s="1" t="s">
        <v>20</v>
      </c>
      <c r="F805" s="1" t="s">
        <v>45</v>
      </c>
      <c r="G805" s="3">
        <v>48.96</v>
      </c>
      <c r="H805">
        <v>9</v>
      </c>
      <c r="I805" s="3">
        <v>22.032</v>
      </c>
      <c r="J805" s="3">
        <v>462.67200000000003</v>
      </c>
      <c r="K805" s="2">
        <v>43528</v>
      </c>
      <c r="L805" s="1" t="s">
        <v>28</v>
      </c>
      <c r="M805">
        <v>440.64</v>
      </c>
      <c r="N805">
        <v>4.7619047620000003</v>
      </c>
      <c r="O805" s="3">
        <v>22.032</v>
      </c>
      <c r="P805">
        <v>8</v>
      </c>
    </row>
    <row r="806" spans="1:16" x14ac:dyDescent="0.25">
      <c r="A806" s="1" t="s">
        <v>839</v>
      </c>
      <c r="B806" s="1" t="s">
        <v>41</v>
      </c>
      <c r="C806" s="1" t="s">
        <v>42</v>
      </c>
      <c r="D806" s="1" t="s">
        <v>19</v>
      </c>
      <c r="E806" s="1" t="s">
        <v>20</v>
      </c>
      <c r="F806" s="1" t="s">
        <v>27</v>
      </c>
      <c r="G806" s="3">
        <v>75.59</v>
      </c>
      <c r="H806">
        <v>9</v>
      </c>
      <c r="I806" s="3">
        <v>34.015500000000003</v>
      </c>
      <c r="J806" s="3">
        <v>714.32550000000003</v>
      </c>
      <c r="K806" s="2">
        <v>43519</v>
      </c>
      <c r="L806" s="1" t="s">
        <v>28</v>
      </c>
      <c r="M806">
        <v>680.31</v>
      </c>
      <c r="N806">
        <v>4.7619047620000003</v>
      </c>
      <c r="O806" s="3">
        <v>34.015500000000003</v>
      </c>
      <c r="P806">
        <v>8</v>
      </c>
    </row>
    <row r="807" spans="1:16" x14ac:dyDescent="0.25">
      <c r="A807" s="1" t="s">
        <v>840</v>
      </c>
      <c r="B807" s="1" t="s">
        <v>17</v>
      </c>
      <c r="C807" s="1" t="s">
        <v>18</v>
      </c>
      <c r="D807" s="1" t="s">
        <v>26</v>
      </c>
      <c r="E807" s="1" t="s">
        <v>20</v>
      </c>
      <c r="F807" s="1" t="s">
        <v>31</v>
      </c>
      <c r="G807" s="3">
        <v>77.47</v>
      </c>
      <c r="H807">
        <v>4</v>
      </c>
      <c r="I807" s="3">
        <v>15.494</v>
      </c>
      <c r="J807" s="3">
        <v>325.37400000000002</v>
      </c>
      <c r="K807" s="2">
        <v>43541</v>
      </c>
      <c r="L807" s="1" t="s">
        <v>28</v>
      </c>
      <c r="M807">
        <v>309.88</v>
      </c>
      <c r="N807">
        <v>4.7619047620000003</v>
      </c>
      <c r="O807" s="3">
        <v>15.494</v>
      </c>
      <c r="P807">
        <v>4.2</v>
      </c>
    </row>
    <row r="808" spans="1:16" x14ac:dyDescent="0.25">
      <c r="A808" s="1" t="s">
        <v>841</v>
      </c>
      <c r="B808" s="1" t="s">
        <v>17</v>
      </c>
      <c r="C808" s="1" t="s">
        <v>18</v>
      </c>
      <c r="D808" s="1" t="s">
        <v>26</v>
      </c>
      <c r="E808" s="1" t="s">
        <v>20</v>
      </c>
      <c r="F808" s="1" t="s">
        <v>35</v>
      </c>
      <c r="G808" s="3">
        <v>93.18</v>
      </c>
      <c r="H808">
        <v>2</v>
      </c>
      <c r="I808" s="3">
        <v>9.3179999999999996</v>
      </c>
      <c r="J808" s="3">
        <v>195.678</v>
      </c>
      <c r="K808" s="2">
        <v>43481</v>
      </c>
      <c r="L808" s="1" t="s">
        <v>32</v>
      </c>
      <c r="M808">
        <v>186.36</v>
      </c>
      <c r="N808">
        <v>4.7619047620000003</v>
      </c>
      <c r="O808" s="3">
        <v>9.3179999999999996</v>
      </c>
      <c r="P808">
        <v>8.5</v>
      </c>
    </row>
    <row r="809" spans="1:16" x14ac:dyDescent="0.25">
      <c r="A809" s="1" t="s">
        <v>842</v>
      </c>
      <c r="B809" s="1" t="s">
        <v>17</v>
      </c>
      <c r="C809" s="1" t="s">
        <v>18</v>
      </c>
      <c r="D809" s="1" t="s">
        <v>26</v>
      </c>
      <c r="E809" s="1" t="s">
        <v>20</v>
      </c>
      <c r="F809" s="1" t="s">
        <v>27</v>
      </c>
      <c r="G809" s="3">
        <v>50.23</v>
      </c>
      <c r="H809">
        <v>4</v>
      </c>
      <c r="I809" s="3">
        <v>10.045999999999999</v>
      </c>
      <c r="J809" s="3">
        <v>210.96600000000001</v>
      </c>
      <c r="K809" s="2">
        <v>43473</v>
      </c>
      <c r="L809" s="1" t="s">
        <v>28</v>
      </c>
      <c r="M809">
        <v>200.92</v>
      </c>
      <c r="N809">
        <v>4.7619047620000003</v>
      </c>
      <c r="O809" s="3">
        <v>10.045999999999999</v>
      </c>
      <c r="P809">
        <v>9</v>
      </c>
    </row>
    <row r="810" spans="1:16" x14ac:dyDescent="0.25">
      <c r="A810" s="1" t="s">
        <v>843</v>
      </c>
      <c r="B810" s="1" t="s">
        <v>41</v>
      </c>
      <c r="C810" s="1" t="s">
        <v>42</v>
      </c>
      <c r="D810" s="1" t="s">
        <v>26</v>
      </c>
      <c r="E810" s="1" t="s">
        <v>20</v>
      </c>
      <c r="F810" s="1" t="s">
        <v>21</v>
      </c>
      <c r="G810" s="3">
        <v>17.75</v>
      </c>
      <c r="H810">
        <v>1</v>
      </c>
      <c r="I810" s="3">
        <v>0.88749999999999996</v>
      </c>
      <c r="J810" s="3">
        <v>18.637499999999999</v>
      </c>
      <c r="K810" s="2">
        <v>43479</v>
      </c>
      <c r="L810" s="1" t="s">
        <v>28</v>
      </c>
      <c r="M810">
        <v>17.75</v>
      </c>
      <c r="N810">
        <v>4.7619047620000003</v>
      </c>
      <c r="O810" s="3">
        <v>0.88749999999999996</v>
      </c>
      <c r="P810">
        <v>8.6</v>
      </c>
    </row>
    <row r="811" spans="1:16" x14ac:dyDescent="0.25">
      <c r="A811" s="1" t="s">
        <v>844</v>
      </c>
      <c r="B811" s="1" t="s">
        <v>24</v>
      </c>
      <c r="C811" s="1" t="s">
        <v>25</v>
      </c>
      <c r="D811" s="1" t="s">
        <v>26</v>
      </c>
      <c r="E811" s="1" t="s">
        <v>20</v>
      </c>
      <c r="F811" s="1" t="s">
        <v>45</v>
      </c>
      <c r="G811" s="3">
        <v>62.18</v>
      </c>
      <c r="H811">
        <v>10</v>
      </c>
      <c r="I811" s="3">
        <v>31.09</v>
      </c>
      <c r="J811" s="3">
        <v>652.89</v>
      </c>
      <c r="K811" s="2">
        <v>43496</v>
      </c>
      <c r="L811" s="1" t="s">
        <v>22</v>
      </c>
      <c r="M811">
        <v>621.79999999999995</v>
      </c>
      <c r="N811">
        <v>4.7619047620000003</v>
      </c>
      <c r="O811" s="3">
        <v>31.09</v>
      </c>
      <c r="P811">
        <v>6</v>
      </c>
    </row>
    <row r="812" spans="1:16" x14ac:dyDescent="0.25">
      <c r="A812" s="1" t="s">
        <v>845</v>
      </c>
      <c r="B812" s="1" t="s">
        <v>41</v>
      </c>
      <c r="C812" s="1" t="s">
        <v>42</v>
      </c>
      <c r="D812" s="1" t="s">
        <v>26</v>
      </c>
      <c r="E812" s="1" t="s">
        <v>30</v>
      </c>
      <c r="F812" s="1" t="s">
        <v>21</v>
      </c>
      <c r="G812" s="3">
        <v>10.75</v>
      </c>
      <c r="H812">
        <v>8</v>
      </c>
      <c r="I812" s="3">
        <v>4.3</v>
      </c>
      <c r="J812" s="3">
        <v>90.3</v>
      </c>
      <c r="K812" s="2">
        <v>43539</v>
      </c>
      <c r="L812" s="1" t="s">
        <v>22</v>
      </c>
      <c r="M812">
        <v>86</v>
      </c>
      <c r="N812">
        <v>4.7619047620000003</v>
      </c>
      <c r="O812" s="3">
        <v>4.3</v>
      </c>
      <c r="P812">
        <v>6.2</v>
      </c>
    </row>
    <row r="813" spans="1:16" x14ac:dyDescent="0.25">
      <c r="A813" s="1" t="s">
        <v>846</v>
      </c>
      <c r="B813" s="1" t="s">
        <v>17</v>
      </c>
      <c r="C813" s="1" t="s">
        <v>18</v>
      </c>
      <c r="D813" s="1" t="s">
        <v>26</v>
      </c>
      <c r="E813" s="1" t="s">
        <v>20</v>
      </c>
      <c r="F813" s="1" t="s">
        <v>27</v>
      </c>
      <c r="G813" s="3">
        <v>40.26</v>
      </c>
      <c r="H813">
        <v>10</v>
      </c>
      <c r="I813" s="3">
        <v>20.13</v>
      </c>
      <c r="J813" s="3">
        <v>422.73</v>
      </c>
      <c r="K813" s="2">
        <v>43520</v>
      </c>
      <c r="L813" s="1" t="s">
        <v>32</v>
      </c>
      <c r="M813">
        <v>402.6</v>
      </c>
      <c r="N813">
        <v>4.7619047620000003</v>
      </c>
      <c r="O813" s="3">
        <v>20.13</v>
      </c>
      <c r="P813">
        <v>5</v>
      </c>
    </row>
    <row r="814" spans="1:16" x14ac:dyDescent="0.25">
      <c r="A814" s="1" t="s">
        <v>847</v>
      </c>
      <c r="B814" s="1" t="s">
        <v>24</v>
      </c>
      <c r="C814" s="1" t="s">
        <v>25</v>
      </c>
      <c r="D814" s="1" t="s">
        <v>19</v>
      </c>
      <c r="E814" s="1" t="s">
        <v>20</v>
      </c>
      <c r="F814" s="1" t="s">
        <v>35</v>
      </c>
      <c r="G814" s="3">
        <v>64.97</v>
      </c>
      <c r="H814">
        <v>5</v>
      </c>
      <c r="I814" s="3">
        <v>16.2425</v>
      </c>
      <c r="J814" s="3">
        <v>341.09249999999997</v>
      </c>
      <c r="K814" s="2">
        <v>43504</v>
      </c>
      <c r="L814" s="1" t="s">
        <v>32</v>
      </c>
      <c r="M814">
        <v>324.85000000000002</v>
      </c>
      <c r="N814">
        <v>4.7619047620000003</v>
      </c>
      <c r="O814" s="3">
        <v>16.2425</v>
      </c>
      <c r="P814">
        <v>6.5</v>
      </c>
    </row>
    <row r="815" spans="1:16" x14ac:dyDescent="0.25">
      <c r="A815" s="1" t="s">
        <v>848</v>
      </c>
      <c r="B815" s="1" t="s">
        <v>17</v>
      </c>
      <c r="C815" s="1" t="s">
        <v>18</v>
      </c>
      <c r="D815" s="1" t="s">
        <v>26</v>
      </c>
      <c r="E815" s="1" t="s">
        <v>30</v>
      </c>
      <c r="F815" s="1" t="s">
        <v>27</v>
      </c>
      <c r="G815" s="3">
        <v>95.15</v>
      </c>
      <c r="H815">
        <v>1</v>
      </c>
      <c r="I815" s="3">
        <v>4.7575000000000003</v>
      </c>
      <c r="J815" s="3">
        <v>99.907499999999999</v>
      </c>
      <c r="K815" s="2">
        <v>43546</v>
      </c>
      <c r="L815" s="1" t="s">
        <v>28</v>
      </c>
      <c r="M815">
        <v>95.15</v>
      </c>
      <c r="N815">
        <v>4.7619047620000003</v>
      </c>
      <c r="O815" s="3">
        <v>4.7575000000000003</v>
      </c>
      <c r="P815">
        <v>6</v>
      </c>
    </row>
    <row r="816" spans="1:16" x14ac:dyDescent="0.25">
      <c r="A816" s="1" t="s">
        <v>849</v>
      </c>
      <c r="B816" s="1" t="s">
        <v>17</v>
      </c>
      <c r="C816" s="1" t="s">
        <v>18</v>
      </c>
      <c r="D816" s="1" t="s">
        <v>19</v>
      </c>
      <c r="E816" s="1" t="s">
        <v>20</v>
      </c>
      <c r="F816" s="1" t="s">
        <v>27</v>
      </c>
      <c r="G816" s="3">
        <v>48.62</v>
      </c>
      <c r="H816">
        <v>8</v>
      </c>
      <c r="I816" s="3">
        <v>19.448</v>
      </c>
      <c r="J816" s="3">
        <v>408.40800000000002</v>
      </c>
      <c r="K816" s="2">
        <v>43489</v>
      </c>
      <c r="L816" s="1" t="s">
        <v>28</v>
      </c>
      <c r="M816">
        <v>388.96</v>
      </c>
      <c r="N816">
        <v>4.7619047620000003</v>
      </c>
      <c r="O816" s="3">
        <v>19.448</v>
      </c>
      <c r="P816">
        <v>5</v>
      </c>
    </row>
    <row r="817" spans="1:16" x14ac:dyDescent="0.25">
      <c r="A817" s="1" t="s">
        <v>850</v>
      </c>
      <c r="B817" s="1" t="s">
        <v>41</v>
      </c>
      <c r="C817" s="1" t="s">
        <v>42</v>
      </c>
      <c r="D817" s="1" t="s">
        <v>26</v>
      </c>
      <c r="E817" s="1" t="s">
        <v>20</v>
      </c>
      <c r="F817" s="1" t="s">
        <v>43</v>
      </c>
      <c r="G817" s="3">
        <v>53.21</v>
      </c>
      <c r="H817">
        <v>8</v>
      </c>
      <c r="I817" s="3">
        <v>21.283999999999999</v>
      </c>
      <c r="J817" s="3">
        <v>446.964</v>
      </c>
      <c r="K817" s="2">
        <v>43538</v>
      </c>
      <c r="L817" s="1" t="s">
        <v>22</v>
      </c>
      <c r="M817">
        <v>425.68</v>
      </c>
      <c r="N817">
        <v>4.7619047620000003</v>
      </c>
      <c r="O817" s="3">
        <v>21.283999999999999</v>
      </c>
      <c r="P817">
        <v>5</v>
      </c>
    </row>
    <row r="818" spans="1:16" x14ac:dyDescent="0.25">
      <c r="A818" s="1" t="s">
        <v>851</v>
      </c>
      <c r="B818" s="1" t="s">
        <v>24</v>
      </c>
      <c r="C818" s="1" t="s">
        <v>25</v>
      </c>
      <c r="D818" s="1" t="s">
        <v>26</v>
      </c>
      <c r="E818" s="1" t="s">
        <v>20</v>
      </c>
      <c r="F818" s="1" t="s">
        <v>45</v>
      </c>
      <c r="G818" s="3">
        <v>45.44</v>
      </c>
      <c r="H818">
        <v>7</v>
      </c>
      <c r="I818" s="3">
        <v>15.904</v>
      </c>
      <c r="J818" s="3">
        <v>333.98399999999998</v>
      </c>
      <c r="K818" s="2">
        <v>43488</v>
      </c>
      <c r="L818" s="1" t="s">
        <v>28</v>
      </c>
      <c r="M818">
        <v>318.08</v>
      </c>
      <c r="N818">
        <v>4.7619047620000003</v>
      </c>
      <c r="O818" s="3">
        <v>15.904</v>
      </c>
      <c r="P818">
        <v>9.1999999999999993</v>
      </c>
    </row>
    <row r="819" spans="1:16" x14ac:dyDescent="0.25">
      <c r="A819" s="1" t="s">
        <v>852</v>
      </c>
      <c r="B819" s="1" t="s">
        <v>17</v>
      </c>
      <c r="C819" s="1" t="s">
        <v>18</v>
      </c>
      <c r="D819" s="1" t="s">
        <v>26</v>
      </c>
      <c r="E819" s="1" t="s">
        <v>30</v>
      </c>
      <c r="F819" s="1" t="s">
        <v>43</v>
      </c>
      <c r="G819" s="3">
        <v>33.880000000000003</v>
      </c>
      <c r="H819">
        <v>8</v>
      </c>
      <c r="I819" s="3">
        <v>13.552</v>
      </c>
      <c r="J819" s="3">
        <v>284.59199999999998</v>
      </c>
      <c r="K819" s="2">
        <v>43484</v>
      </c>
      <c r="L819" s="1" t="s">
        <v>22</v>
      </c>
      <c r="M819">
        <v>271.04000000000002</v>
      </c>
      <c r="N819">
        <v>4.7619047620000003</v>
      </c>
      <c r="O819" s="3">
        <v>13.552</v>
      </c>
      <c r="P819">
        <v>9.6</v>
      </c>
    </row>
    <row r="820" spans="1:16" x14ac:dyDescent="0.25">
      <c r="A820" s="1" t="s">
        <v>853</v>
      </c>
      <c r="B820" s="1" t="s">
        <v>41</v>
      </c>
      <c r="C820" s="1" t="s">
        <v>42</v>
      </c>
      <c r="D820" s="1" t="s">
        <v>19</v>
      </c>
      <c r="E820" s="1" t="s">
        <v>30</v>
      </c>
      <c r="F820" s="1" t="s">
        <v>21</v>
      </c>
      <c r="G820" s="3">
        <v>96.16</v>
      </c>
      <c r="H820">
        <v>4</v>
      </c>
      <c r="I820" s="3">
        <v>19.231999999999999</v>
      </c>
      <c r="J820" s="3">
        <v>403.87200000000001</v>
      </c>
      <c r="K820" s="2">
        <v>43492</v>
      </c>
      <c r="L820" s="1" t="s">
        <v>32</v>
      </c>
      <c r="M820">
        <v>384.64</v>
      </c>
      <c r="N820">
        <v>4.7619047620000003</v>
      </c>
      <c r="O820" s="3">
        <v>19.231999999999999</v>
      </c>
      <c r="P820">
        <v>8.4</v>
      </c>
    </row>
    <row r="821" spans="1:16" x14ac:dyDescent="0.25">
      <c r="A821" s="1" t="s">
        <v>854</v>
      </c>
      <c r="B821" s="1" t="s">
        <v>41</v>
      </c>
      <c r="C821" s="1" t="s">
        <v>42</v>
      </c>
      <c r="D821" s="1" t="s">
        <v>19</v>
      </c>
      <c r="E821" s="1" t="s">
        <v>30</v>
      </c>
      <c r="F821" s="1" t="s">
        <v>43</v>
      </c>
      <c r="G821" s="3">
        <v>47.16</v>
      </c>
      <c r="H821">
        <v>5</v>
      </c>
      <c r="I821" s="3">
        <v>11.79</v>
      </c>
      <c r="J821" s="3">
        <v>247.59</v>
      </c>
      <c r="K821" s="2">
        <v>43499</v>
      </c>
      <c r="L821" s="1" t="s">
        <v>32</v>
      </c>
      <c r="M821">
        <v>235.8</v>
      </c>
      <c r="N821">
        <v>4.7619047620000003</v>
      </c>
      <c r="O821" s="3">
        <v>11.79</v>
      </c>
      <c r="P821">
        <v>6</v>
      </c>
    </row>
    <row r="822" spans="1:16" x14ac:dyDescent="0.25">
      <c r="A822" s="1" t="s">
        <v>855</v>
      </c>
      <c r="B822" s="1" t="s">
        <v>41</v>
      </c>
      <c r="C822" s="1" t="s">
        <v>42</v>
      </c>
      <c r="D822" s="1" t="s">
        <v>26</v>
      </c>
      <c r="E822" s="1" t="s">
        <v>30</v>
      </c>
      <c r="F822" s="1" t="s">
        <v>27</v>
      </c>
      <c r="G822" s="3">
        <v>52.89</v>
      </c>
      <c r="H822">
        <v>4</v>
      </c>
      <c r="I822" s="3">
        <v>10.577999999999999</v>
      </c>
      <c r="J822" s="3">
        <v>222.13800000000001</v>
      </c>
      <c r="K822" s="2">
        <v>43549</v>
      </c>
      <c r="L822" s="1" t="s">
        <v>22</v>
      </c>
      <c r="M822">
        <v>211.56</v>
      </c>
      <c r="N822">
        <v>4.7619047620000003</v>
      </c>
      <c r="O822" s="3">
        <v>10.577999999999999</v>
      </c>
      <c r="P822">
        <v>6.7</v>
      </c>
    </row>
    <row r="823" spans="1:16" x14ac:dyDescent="0.25">
      <c r="A823" s="1" t="s">
        <v>856</v>
      </c>
      <c r="B823" s="1" t="s">
        <v>17</v>
      </c>
      <c r="C823" s="1" t="s">
        <v>18</v>
      </c>
      <c r="D823" s="1" t="s">
        <v>19</v>
      </c>
      <c r="E823" s="1" t="s">
        <v>20</v>
      </c>
      <c r="F823" s="1" t="s">
        <v>31</v>
      </c>
      <c r="G823" s="3">
        <v>47.68</v>
      </c>
      <c r="H823">
        <v>2</v>
      </c>
      <c r="I823" s="3">
        <v>4.7679999999999998</v>
      </c>
      <c r="J823" s="3">
        <v>100.128</v>
      </c>
      <c r="K823" s="2">
        <v>43520</v>
      </c>
      <c r="L823" s="1" t="s">
        <v>32</v>
      </c>
      <c r="M823">
        <v>95.36</v>
      </c>
      <c r="N823">
        <v>4.7619047620000003</v>
      </c>
      <c r="O823" s="3">
        <v>4.7679999999999998</v>
      </c>
      <c r="P823">
        <v>4.0999999999999996</v>
      </c>
    </row>
    <row r="824" spans="1:16" x14ac:dyDescent="0.25">
      <c r="A824" s="1" t="s">
        <v>857</v>
      </c>
      <c r="B824" s="1" t="s">
        <v>24</v>
      </c>
      <c r="C824" s="1" t="s">
        <v>25</v>
      </c>
      <c r="D824" s="1" t="s">
        <v>19</v>
      </c>
      <c r="E824" s="1" t="s">
        <v>30</v>
      </c>
      <c r="F824" s="1" t="s">
        <v>35</v>
      </c>
      <c r="G824" s="3">
        <v>10.17</v>
      </c>
      <c r="H824">
        <v>1</v>
      </c>
      <c r="I824" s="3">
        <v>0.50849999999999995</v>
      </c>
      <c r="J824" s="3">
        <v>10.6785</v>
      </c>
      <c r="K824" s="2">
        <v>43503</v>
      </c>
      <c r="L824" s="1" t="s">
        <v>28</v>
      </c>
      <c r="M824">
        <v>10.17</v>
      </c>
      <c r="N824">
        <v>4.7619047620000003</v>
      </c>
      <c r="O824" s="3">
        <v>0.50849999999999995</v>
      </c>
      <c r="P824">
        <v>5.9</v>
      </c>
    </row>
    <row r="825" spans="1:16" x14ac:dyDescent="0.25">
      <c r="A825" s="1" t="s">
        <v>858</v>
      </c>
      <c r="B825" s="1" t="s">
        <v>17</v>
      </c>
      <c r="C825" s="1" t="s">
        <v>18</v>
      </c>
      <c r="D825" s="1" t="s">
        <v>26</v>
      </c>
      <c r="E825" s="1" t="s">
        <v>20</v>
      </c>
      <c r="F825" s="1" t="s">
        <v>21</v>
      </c>
      <c r="G825" s="3">
        <v>68.709999999999994</v>
      </c>
      <c r="H825">
        <v>3</v>
      </c>
      <c r="I825" s="3">
        <v>10.3065</v>
      </c>
      <c r="J825" s="3">
        <v>216.4365</v>
      </c>
      <c r="K825" s="2">
        <v>43528</v>
      </c>
      <c r="L825" s="1" t="s">
        <v>28</v>
      </c>
      <c r="M825">
        <v>206.13</v>
      </c>
      <c r="N825">
        <v>4.7619047620000003</v>
      </c>
      <c r="O825" s="3">
        <v>10.3065</v>
      </c>
      <c r="P825">
        <v>8.6999999999999993</v>
      </c>
    </row>
    <row r="826" spans="1:16" x14ac:dyDescent="0.25">
      <c r="A826" s="1" t="s">
        <v>859</v>
      </c>
      <c r="B826" s="1" t="s">
        <v>41</v>
      </c>
      <c r="C826" s="1" t="s">
        <v>42</v>
      </c>
      <c r="D826" s="1" t="s">
        <v>19</v>
      </c>
      <c r="E826" s="1" t="s">
        <v>20</v>
      </c>
      <c r="F826" s="1" t="s">
        <v>35</v>
      </c>
      <c r="G826" s="3">
        <v>60.08</v>
      </c>
      <c r="H826">
        <v>7</v>
      </c>
      <c r="I826" s="3">
        <v>21.027999999999999</v>
      </c>
      <c r="J826" s="3">
        <v>441.58800000000002</v>
      </c>
      <c r="K826" s="2">
        <v>43510</v>
      </c>
      <c r="L826" s="1" t="s">
        <v>32</v>
      </c>
      <c r="M826">
        <v>420.56</v>
      </c>
      <c r="N826">
        <v>4.7619047620000003</v>
      </c>
      <c r="O826" s="3">
        <v>21.027999999999999</v>
      </c>
      <c r="P826">
        <v>4.5</v>
      </c>
    </row>
    <row r="827" spans="1:16" x14ac:dyDescent="0.25">
      <c r="A827" s="1" t="s">
        <v>860</v>
      </c>
      <c r="B827" s="1" t="s">
        <v>17</v>
      </c>
      <c r="C827" s="1" t="s">
        <v>18</v>
      </c>
      <c r="D827" s="1" t="s">
        <v>19</v>
      </c>
      <c r="E827" s="1" t="s">
        <v>20</v>
      </c>
      <c r="F827" s="1" t="s">
        <v>35</v>
      </c>
      <c r="G827" s="3">
        <v>22.01</v>
      </c>
      <c r="H827">
        <v>4</v>
      </c>
      <c r="I827" s="3">
        <v>4.4020000000000001</v>
      </c>
      <c r="J827" s="3">
        <v>92.441999999999993</v>
      </c>
      <c r="K827" s="2">
        <v>43494</v>
      </c>
      <c r="L827" s="1" t="s">
        <v>32</v>
      </c>
      <c r="M827">
        <v>88.04</v>
      </c>
      <c r="N827">
        <v>4.7619047620000003</v>
      </c>
      <c r="O827" s="3">
        <v>4.4020000000000001</v>
      </c>
      <c r="P827">
        <v>6.6</v>
      </c>
    </row>
    <row r="828" spans="1:16" x14ac:dyDescent="0.25">
      <c r="A828" s="1" t="s">
        <v>861</v>
      </c>
      <c r="B828" s="1" t="s">
        <v>41</v>
      </c>
      <c r="C828" s="1" t="s">
        <v>42</v>
      </c>
      <c r="D828" s="1" t="s">
        <v>19</v>
      </c>
      <c r="E828" s="1" t="s">
        <v>20</v>
      </c>
      <c r="F828" s="1" t="s">
        <v>21</v>
      </c>
      <c r="G828" s="3">
        <v>72.11</v>
      </c>
      <c r="H828">
        <v>9</v>
      </c>
      <c r="I828" s="3">
        <v>32.4495</v>
      </c>
      <c r="J828" s="3">
        <v>681.43949999999995</v>
      </c>
      <c r="K828" s="2">
        <v>43493</v>
      </c>
      <c r="L828" s="1" t="s">
        <v>32</v>
      </c>
      <c r="M828">
        <v>648.99</v>
      </c>
      <c r="N828">
        <v>4.7619047620000003</v>
      </c>
      <c r="O828" s="3">
        <v>32.4495</v>
      </c>
      <c r="P828">
        <v>7.7</v>
      </c>
    </row>
    <row r="829" spans="1:16" x14ac:dyDescent="0.25">
      <c r="A829" s="1" t="s">
        <v>862</v>
      </c>
      <c r="B829" s="1" t="s">
        <v>17</v>
      </c>
      <c r="C829" s="1" t="s">
        <v>18</v>
      </c>
      <c r="D829" s="1" t="s">
        <v>19</v>
      </c>
      <c r="E829" s="1" t="s">
        <v>30</v>
      </c>
      <c r="F829" s="1" t="s">
        <v>45</v>
      </c>
      <c r="G829" s="3">
        <v>41.28</v>
      </c>
      <c r="H829">
        <v>3</v>
      </c>
      <c r="I829" s="3">
        <v>6.1920000000000002</v>
      </c>
      <c r="J829" s="3">
        <v>130.03200000000001</v>
      </c>
      <c r="K829" s="2">
        <v>43550</v>
      </c>
      <c r="L829" s="1" t="s">
        <v>32</v>
      </c>
      <c r="M829">
        <v>123.84</v>
      </c>
      <c r="N829">
        <v>4.7619047620000003</v>
      </c>
      <c r="O829" s="3">
        <v>6.1920000000000002</v>
      </c>
      <c r="P829">
        <v>8.5</v>
      </c>
    </row>
    <row r="830" spans="1:16" x14ac:dyDescent="0.25">
      <c r="A830" s="1" t="s">
        <v>863</v>
      </c>
      <c r="B830" s="1" t="s">
        <v>24</v>
      </c>
      <c r="C830" s="1" t="s">
        <v>25</v>
      </c>
      <c r="D830" s="1" t="s">
        <v>26</v>
      </c>
      <c r="E830" s="1" t="s">
        <v>30</v>
      </c>
      <c r="F830" s="1" t="s">
        <v>27</v>
      </c>
      <c r="G830" s="3">
        <v>64.95</v>
      </c>
      <c r="H830">
        <v>10</v>
      </c>
      <c r="I830" s="3">
        <v>32.475000000000001</v>
      </c>
      <c r="J830" s="3">
        <v>681.97500000000002</v>
      </c>
      <c r="K830" s="2">
        <v>43548</v>
      </c>
      <c r="L830" s="1" t="s">
        <v>28</v>
      </c>
      <c r="M830">
        <v>649.5</v>
      </c>
      <c r="N830">
        <v>4.7619047620000003</v>
      </c>
      <c r="O830" s="3">
        <v>32.475000000000001</v>
      </c>
      <c r="P830">
        <v>5.2</v>
      </c>
    </row>
    <row r="831" spans="1:16" x14ac:dyDescent="0.25">
      <c r="A831" s="1" t="s">
        <v>864</v>
      </c>
      <c r="B831" s="1" t="s">
        <v>17</v>
      </c>
      <c r="C831" s="1" t="s">
        <v>18</v>
      </c>
      <c r="D831" s="1" t="s">
        <v>19</v>
      </c>
      <c r="E831" s="1" t="s">
        <v>20</v>
      </c>
      <c r="F831" s="1" t="s">
        <v>27</v>
      </c>
      <c r="G831" s="3">
        <v>74.22</v>
      </c>
      <c r="H831">
        <v>10</v>
      </c>
      <c r="I831" s="3">
        <v>37.11</v>
      </c>
      <c r="J831" s="3">
        <v>779.31</v>
      </c>
      <c r="K831" s="2">
        <v>43466</v>
      </c>
      <c r="L831" s="1" t="s">
        <v>32</v>
      </c>
      <c r="M831">
        <v>742.2</v>
      </c>
      <c r="N831">
        <v>4.7619047620000003</v>
      </c>
      <c r="O831" s="3">
        <v>37.11</v>
      </c>
      <c r="P831">
        <v>4.3</v>
      </c>
    </row>
    <row r="832" spans="1:16" x14ac:dyDescent="0.25">
      <c r="A832" s="1" t="s">
        <v>865</v>
      </c>
      <c r="B832" s="1" t="s">
        <v>17</v>
      </c>
      <c r="C832" s="1" t="s">
        <v>18</v>
      </c>
      <c r="D832" s="1" t="s">
        <v>26</v>
      </c>
      <c r="E832" s="1" t="s">
        <v>30</v>
      </c>
      <c r="F832" s="1" t="s">
        <v>27</v>
      </c>
      <c r="G832" s="3">
        <v>10.56</v>
      </c>
      <c r="H832">
        <v>8</v>
      </c>
      <c r="I832" s="3">
        <v>4.2240000000000002</v>
      </c>
      <c r="J832" s="3">
        <v>88.703999999999994</v>
      </c>
      <c r="K832" s="2">
        <v>43489</v>
      </c>
      <c r="L832" s="1" t="s">
        <v>28</v>
      </c>
      <c r="M832">
        <v>84.48</v>
      </c>
      <c r="N832">
        <v>4.7619047620000003</v>
      </c>
      <c r="O832" s="3">
        <v>4.2240000000000002</v>
      </c>
      <c r="P832">
        <v>7.6</v>
      </c>
    </row>
    <row r="833" spans="1:16" x14ac:dyDescent="0.25">
      <c r="A833" s="1" t="s">
        <v>866</v>
      </c>
      <c r="B833" s="1" t="s">
        <v>41</v>
      </c>
      <c r="C833" s="1" t="s">
        <v>42</v>
      </c>
      <c r="D833" s="1" t="s">
        <v>26</v>
      </c>
      <c r="E833" s="1" t="s">
        <v>30</v>
      </c>
      <c r="F833" s="1" t="s">
        <v>21</v>
      </c>
      <c r="G833" s="3">
        <v>62.57</v>
      </c>
      <c r="H833">
        <v>4</v>
      </c>
      <c r="I833" s="3">
        <v>12.513999999999999</v>
      </c>
      <c r="J833" s="3">
        <v>262.79399999999998</v>
      </c>
      <c r="K833" s="2">
        <v>43521</v>
      </c>
      <c r="L833" s="1" t="s">
        <v>28</v>
      </c>
      <c r="M833">
        <v>250.28</v>
      </c>
      <c r="N833">
        <v>4.7619047620000003</v>
      </c>
      <c r="O833" s="3">
        <v>12.513999999999999</v>
      </c>
      <c r="P833">
        <v>9.5</v>
      </c>
    </row>
    <row r="834" spans="1:16" x14ac:dyDescent="0.25">
      <c r="A834" s="1" t="s">
        <v>867</v>
      </c>
      <c r="B834" s="1" t="s">
        <v>41</v>
      </c>
      <c r="C834" s="1" t="s">
        <v>42</v>
      </c>
      <c r="D834" s="1" t="s">
        <v>19</v>
      </c>
      <c r="E834" s="1" t="s">
        <v>20</v>
      </c>
      <c r="F834" s="1" t="s">
        <v>35</v>
      </c>
      <c r="G834" s="3">
        <v>11.85</v>
      </c>
      <c r="H834">
        <v>8</v>
      </c>
      <c r="I834" s="3">
        <v>4.74</v>
      </c>
      <c r="J834" s="3">
        <v>99.54</v>
      </c>
      <c r="K834" s="2">
        <v>43474</v>
      </c>
      <c r="L834" s="1" t="s">
        <v>28</v>
      </c>
      <c r="M834">
        <v>94.8</v>
      </c>
      <c r="N834">
        <v>4.7619047620000003</v>
      </c>
      <c r="O834" s="3">
        <v>4.74</v>
      </c>
      <c r="P834">
        <v>4.0999999999999996</v>
      </c>
    </row>
    <row r="835" spans="1:16" x14ac:dyDescent="0.25">
      <c r="A835" s="1" t="s">
        <v>868</v>
      </c>
      <c r="B835" s="1" t="s">
        <v>17</v>
      </c>
      <c r="C835" s="1" t="s">
        <v>18</v>
      </c>
      <c r="D835" s="1" t="s">
        <v>19</v>
      </c>
      <c r="E835" s="1" t="s">
        <v>30</v>
      </c>
      <c r="F835" s="1" t="s">
        <v>21</v>
      </c>
      <c r="G835" s="3">
        <v>91.3</v>
      </c>
      <c r="H835">
        <v>1</v>
      </c>
      <c r="I835" s="3">
        <v>4.5650000000000004</v>
      </c>
      <c r="J835" s="3">
        <v>95.864999999999995</v>
      </c>
      <c r="K835" s="2">
        <v>43510</v>
      </c>
      <c r="L835" s="1" t="s">
        <v>22</v>
      </c>
      <c r="M835">
        <v>91.3</v>
      </c>
      <c r="N835">
        <v>4.7619047620000003</v>
      </c>
      <c r="O835" s="3">
        <v>4.5650000000000004</v>
      </c>
      <c r="P835">
        <v>9.1999999999999993</v>
      </c>
    </row>
    <row r="836" spans="1:16" x14ac:dyDescent="0.25">
      <c r="A836" s="1" t="s">
        <v>869</v>
      </c>
      <c r="B836" s="1" t="s">
        <v>41</v>
      </c>
      <c r="C836" s="1" t="s">
        <v>42</v>
      </c>
      <c r="D836" s="1" t="s">
        <v>19</v>
      </c>
      <c r="E836" s="1" t="s">
        <v>20</v>
      </c>
      <c r="F836" s="1" t="s">
        <v>31</v>
      </c>
      <c r="G836" s="3">
        <v>40.729999999999997</v>
      </c>
      <c r="H836">
        <v>7</v>
      </c>
      <c r="I836" s="3">
        <v>14.2555</v>
      </c>
      <c r="J836" s="3">
        <v>299.3655</v>
      </c>
      <c r="K836" s="2">
        <v>43536</v>
      </c>
      <c r="L836" s="1" t="s">
        <v>22</v>
      </c>
      <c r="M836">
        <v>285.11</v>
      </c>
      <c r="N836">
        <v>4.7619047620000003</v>
      </c>
      <c r="O836" s="3">
        <v>14.2555</v>
      </c>
      <c r="P836">
        <v>5.4</v>
      </c>
    </row>
    <row r="837" spans="1:16" x14ac:dyDescent="0.25">
      <c r="A837" s="1" t="s">
        <v>870</v>
      </c>
      <c r="B837" s="1" t="s">
        <v>17</v>
      </c>
      <c r="C837" s="1" t="s">
        <v>18</v>
      </c>
      <c r="D837" s="1" t="s">
        <v>26</v>
      </c>
      <c r="E837" s="1" t="s">
        <v>30</v>
      </c>
      <c r="F837" s="1" t="s">
        <v>45</v>
      </c>
      <c r="G837" s="3">
        <v>52.38</v>
      </c>
      <c r="H837">
        <v>1</v>
      </c>
      <c r="I837" s="3">
        <v>2.6190000000000002</v>
      </c>
      <c r="J837" s="3">
        <v>54.999000000000002</v>
      </c>
      <c r="K837" s="2">
        <v>43550</v>
      </c>
      <c r="L837" s="1" t="s">
        <v>28</v>
      </c>
      <c r="M837">
        <v>52.38</v>
      </c>
      <c r="N837">
        <v>4.7619047620000003</v>
      </c>
      <c r="O837" s="3">
        <v>2.6190000000000002</v>
      </c>
      <c r="P837">
        <v>5.8</v>
      </c>
    </row>
    <row r="838" spans="1:16" x14ac:dyDescent="0.25">
      <c r="A838" s="1" t="s">
        <v>871</v>
      </c>
      <c r="B838" s="1" t="s">
        <v>17</v>
      </c>
      <c r="C838" s="1" t="s">
        <v>18</v>
      </c>
      <c r="D838" s="1" t="s">
        <v>19</v>
      </c>
      <c r="E838" s="1" t="s">
        <v>30</v>
      </c>
      <c r="F838" s="1" t="s">
        <v>45</v>
      </c>
      <c r="G838" s="3">
        <v>38.54</v>
      </c>
      <c r="H838">
        <v>5</v>
      </c>
      <c r="I838" s="3">
        <v>9.6349999999999998</v>
      </c>
      <c r="J838" s="3">
        <v>202.33500000000001</v>
      </c>
      <c r="K838" s="2">
        <v>43474</v>
      </c>
      <c r="L838" s="1" t="s">
        <v>22</v>
      </c>
      <c r="M838">
        <v>192.7</v>
      </c>
      <c r="N838">
        <v>4.7619047620000003</v>
      </c>
      <c r="O838" s="3">
        <v>9.6349999999999998</v>
      </c>
      <c r="P838">
        <v>5.6</v>
      </c>
    </row>
    <row r="839" spans="1:16" x14ac:dyDescent="0.25">
      <c r="A839" s="1" t="s">
        <v>872</v>
      </c>
      <c r="B839" s="1" t="s">
        <v>41</v>
      </c>
      <c r="C839" s="1" t="s">
        <v>42</v>
      </c>
      <c r="D839" s="1" t="s">
        <v>26</v>
      </c>
      <c r="E839" s="1" t="s">
        <v>30</v>
      </c>
      <c r="F839" s="1" t="s">
        <v>35</v>
      </c>
      <c r="G839" s="3">
        <v>44.63</v>
      </c>
      <c r="H839">
        <v>6</v>
      </c>
      <c r="I839" s="3">
        <v>13.388999999999999</v>
      </c>
      <c r="J839" s="3">
        <v>281.16899999999998</v>
      </c>
      <c r="K839" s="2">
        <v>43467</v>
      </c>
      <c r="L839" s="1" t="s">
        <v>32</v>
      </c>
      <c r="M839">
        <v>267.77999999999997</v>
      </c>
      <c r="N839">
        <v>4.7619047620000003</v>
      </c>
      <c r="O839" s="3">
        <v>13.388999999999999</v>
      </c>
      <c r="P839">
        <v>5.0999999999999996</v>
      </c>
    </row>
    <row r="840" spans="1:16" x14ac:dyDescent="0.25">
      <c r="A840" s="1" t="s">
        <v>873</v>
      </c>
      <c r="B840" s="1" t="s">
        <v>24</v>
      </c>
      <c r="C840" s="1" t="s">
        <v>25</v>
      </c>
      <c r="D840" s="1" t="s">
        <v>26</v>
      </c>
      <c r="E840" s="1" t="s">
        <v>30</v>
      </c>
      <c r="F840" s="1" t="s">
        <v>27</v>
      </c>
      <c r="G840" s="3">
        <v>55.87</v>
      </c>
      <c r="H840">
        <v>10</v>
      </c>
      <c r="I840" s="3">
        <v>27.934999999999999</v>
      </c>
      <c r="J840" s="3">
        <v>586.63499999999999</v>
      </c>
      <c r="K840" s="2">
        <v>43480</v>
      </c>
      <c r="L840" s="1" t="s">
        <v>28</v>
      </c>
      <c r="M840">
        <v>558.70000000000005</v>
      </c>
      <c r="N840">
        <v>4.7619047620000003</v>
      </c>
      <c r="O840" s="3">
        <v>27.934999999999999</v>
      </c>
      <c r="P840">
        <v>5.8</v>
      </c>
    </row>
    <row r="841" spans="1:16" x14ac:dyDescent="0.25">
      <c r="A841" s="1" t="s">
        <v>874</v>
      </c>
      <c r="B841" s="1" t="s">
        <v>24</v>
      </c>
      <c r="C841" s="1" t="s">
        <v>25</v>
      </c>
      <c r="D841" s="1" t="s">
        <v>19</v>
      </c>
      <c r="E841" s="1" t="s">
        <v>20</v>
      </c>
      <c r="F841" s="1" t="s">
        <v>35</v>
      </c>
      <c r="G841" s="3">
        <v>29.22</v>
      </c>
      <c r="H841">
        <v>6</v>
      </c>
      <c r="I841" s="3">
        <v>8.766</v>
      </c>
      <c r="J841" s="3">
        <v>184.08600000000001</v>
      </c>
      <c r="K841" s="2">
        <v>43466</v>
      </c>
      <c r="L841" s="1" t="s">
        <v>22</v>
      </c>
      <c r="M841">
        <v>175.32</v>
      </c>
      <c r="N841">
        <v>4.7619047620000003</v>
      </c>
      <c r="O841" s="3">
        <v>8.766</v>
      </c>
      <c r="P841">
        <v>5</v>
      </c>
    </row>
    <row r="842" spans="1:16" x14ac:dyDescent="0.25">
      <c r="A842" s="1" t="s">
        <v>875</v>
      </c>
      <c r="B842" s="1" t="s">
        <v>17</v>
      </c>
      <c r="C842" s="1" t="s">
        <v>18</v>
      </c>
      <c r="D842" s="1" t="s">
        <v>26</v>
      </c>
      <c r="E842" s="1" t="s">
        <v>30</v>
      </c>
      <c r="F842" s="1" t="s">
        <v>45</v>
      </c>
      <c r="G842" s="3">
        <v>51.94</v>
      </c>
      <c r="H842">
        <v>3</v>
      </c>
      <c r="I842" s="3">
        <v>7.7910000000000004</v>
      </c>
      <c r="J842" s="3">
        <v>163.61099999999999</v>
      </c>
      <c r="K842" s="2">
        <v>43511</v>
      </c>
      <c r="L842" s="1" t="s">
        <v>28</v>
      </c>
      <c r="M842">
        <v>155.82</v>
      </c>
      <c r="N842">
        <v>4.7619047620000003</v>
      </c>
      <c r="O842" s="3">
        <v>7.7910000000000004</v>
      </c>
      <c r="P842">
        <v>7.9</v>
      </c>
    </row>
    <row r="843" spans="1:16" x14ac:dyDescent="0.25">
      <c r="A843" s="1" t="s">
        <v>876</v>
      </c>
      <c r="B843" s="1" t="s">
        <v>41</v>
      </c>
      <c r="C843" s="1" t="s">
        <v>42</v>
      </c>
      <c r="D843" s="1" t="s">
        <v>26</v>
      </c>
      <c r="E843" s="1" t="s">
        <v>30</v>
      </c>
      <c r="F843" s="1" t="s">
        <v>27</v>
      </c>
      <c r="G843" s="3">
        <v>60.3</v>
      </c>
      <c r="H843">
        <v>1</v>
      </c>
      <c r="I843" s="3">
        <v>3.0150000000000001</v>
      </c>
      <c r="J843" s="3">
        <v>63.314999999999998</v>
      </c>
      <c r="K843" s="2">
        <v>43524</v>
      </c>
      <c r="L843" s="1" t="s">
        <v>28</v>
      </c>
      <c r="M843">
        <v>60.3</v>
      </c>
      <c r="N843">
        <v>4.7619047620000003</v>
      </c>
      <c r="O843" s="3">
        <v>3.0150000000000001</v>
      </c>
      <c r="P843">
        <v>6</v>
      </c>
    </row>
    <row r="844" spans="1:16" x14ac:dyDescent="0.25">
      <c r="A844" s="1" t="s">
        <v>877</v>
      </c>
      <c r="B844" s="1" t="s">
        <v>17</v>
      </c>
      <c r="C844" s="1" t="s">
        <v>18</v>
      </c>
      <c r="D844" s="1" t="s">
        <v>19</v>
      </c>
      <c r="E844" s="1" t="s">
        <v>20</v>
      </c>
      <c r="F844" s="1" t="s">
        <v>35</v>
      </c>
      <c r="G844" s="3">
        <v>39.47</v>
      </c>
      <c r="H844">
        <v>2</v>
      </c>
      <c r="I844" s="3">
        <v>3.9470000000000001</v>
      </c>
      <c r="J844" s="3">
        <v>82.887</v>
      </c>
      <c r="K844" s="2">
        <v>43526</v>
      </c>
      <c r="L844" s="1" t="s">
        <v>32</v>
      </c>
      <c r="M844">
        <v>78.94</v>
      </c>
      <c r="N844">
        <v>4.7619047620000003</v>
      </c>
      <c r="O844" s="3">
        <v>3.9470000000000001</v>
      </c>
      <c r="P844">
        <v>5</v>
      </c>
    </row>
    <row r="845" spans="1:16" x14ac:dyDescent="0.25">
      <c r="A845" s="1" t="s">
        <v>878</v>
      </c>
      <c r="B845" s="1" t="s">
        <v>24</v>
      </c>
      <c r="C845" s="1" t="s">
        <v>25</v>
      </c>
      <c r="D845" s="1" t="s">
        <v>19</v>
      </c>
      <c r="E845" s="1" t="s">
        <v>20</v>
      </c>
      <c r="F845" s="1" t="s">
        <v>43</v>
      </c>
      <c r="G845" s="3">
        <v>14.87</v>
      </c>
      <c r="H845">
        <v>2</v>
      </c>
      <c r="I845" s="3">
        <v>1.4870000000000001</v>
      </c>
      <c r="J845" s="3">
        <v>31.227</v>
      </c>
      <c r="K845" s="2">
        <v>43509</v>
      </c>
      <c r="L845" s="1" t="s">
        <v>32</v>
      </c>
      <c r="M845">
        <v>29.74</v>
      </c>
      <c r="N845">
        <v>4.7619047620000003</v>
      </c>
      <c r="O845" s="3">
        <v>1.4870000000000001</v>
      </c>
      <c r="P845">
        <v>8.9</v>
      </c>
    </row>
    <row r="846" spans="1:16" x14ac:dyDescent="0.25">
      <c r="A846" s="1" t="s">
        <v>879</v>
      </c>
      <c r="B846" s="1" t="s">
        <v>17</v>
      </c>
      <c r="C846" s="1" t="s">
        <v>18</v>
      </c>
      <c r="D846" s="1" t="s">
        <v>26</v>
      </c>
      <c r="E846" s="1" t="s">
        <v>30</v>
      </c>
      <c r="F846" s="1" t="s">
        <v>45</v>
      </c>
      <c r="G846" s="3">
        <v>21.32</v>
      </c>
      <c r="H846">
        <v>1</v>
      </c>
      <c r="I846" s="3">
        <v>1.0660000000000001</v>
      </c>
      <c r="J846" s="3">
        <v>22.385999999999999</v>
      </c>
      <c r="K846" s="2">
        <v>43491</v>
      </c>
      <c r="L846" s="1" t="s">
        <v>28</v>
      </c>
      <c r="M846">
        <v>21.32</v>
      </c>
      <c r="N846">
        <v>4.7619047620000003</v>
      </c>
      <c r="O846" s="3">
        <v>1.0660000000000001</v>
      </c>
      <c r="P846">
        <v>5.9</v>
      </c>
    </row>
    <row r="847" spans="1:16" x14ac:dyDescent="0.25">
      <c r="A847" s="1" t="s">
        <v>880</v>
      </c>
      <c r="B847" s="1" t="s">
        <v>17</v>
      </c>
      <c r="C847" s="1" t="s">
        <v>18</v>
      </c>
      <c r="D847" s="1" t="s">
        <v>19</v>
      </c>
      <c r="E847" s="1" t="s">
        <v>30</v>
      </c>
      <c r="F847" s="1" t="s">
        <v>27</v>
      </c>
      <c r="G847" s="3">
        <v>93.78</v>
      </c>
      <c r="H847">
        <v>3</v>
      </c>
      <c r="I847" s="3">
        <v>14.067</v>
      </c>
      <c r="J847" s="3">
        <v>295.40699999999998</v>
      </c>
      <c r="K847" s="2">
        <v>43495</v>
      </c>
      <c r="L847" s="1" t="s">
        <v>32</v>
      </c>
      <c r="M847">
        <v>281.33999999999997</v>
      </c>
      <c r="N847">
        <v>4.7619047620000003</v>
      </c>
      <c r="O847" s="3">
        <v>14.067</v>
      </c>
      <c r="P847">
        <v>5.9</v>
      </c>
    </row>
    <row r="848" spans="1:16" x14ac:dyDescent="0.25">
      <c r="A848" s="1" t="s">
        <v>881</v>
      </c>
      <c r="B848" s="1" t="s">
        <v>17</v>
      </c>
      <c r="C848" s="1" t="s">
        <v>18</v>
      </c>
      <c r="D848" s="1" t="s">
        <v>19</v>
      </c>
      <c r="E848" s="1" t="s">
        <v>30</v>
      </c>
      <c r="F848" s="1" t="s">
        <v>27</v>
      </c>
      <c r="G848" s="3">
        <v>73.260000000000005</v>
      </c>
      <c r="H848">
        <v>1</v>
      </c>
      <c r="I848" s="3">
        <v>3.6629999999999998</v>
      </c>
      <c r="J848" s="3">
        <v>76.923000000000002</v>
      </c>
      <c r="K848" s="2">
        <v>43492</v>
      </c>
      <c r="L848" s="1" t="s">
        <v>22</v>
      </c>
      <c r="M848">
        <v>73.260000000000005</v>
      </c>
      <c r="N848">
        <v>4.7619047620000003</v>
      </c>
      <c r="O848" s="3">
        <v>3.6629999999999998</v>
      </c>
      <c r="P848">
        <v>9.6999999999999993</v>
      </c>
    </row>
    <row r="849" spans="1:16" x14ac:dyDescent="0.25">
      <c r="A849" s="1" t="s">
        <v>882</v>
      </c>
      <c r="B849" s="1" t="s">
        <v>24</v>
      </c>
      <c r="C849" s="1" t="s">
        <v>25</v>
      </c>
      <c r="D849" s="1" t="s">
        <v>26</v>
      </c>
      <c r="E849" s="1" t="s">
        <v>20</v>
      </c>
      <c r="F849" s="1" t="s">
        <v>35</v>
      </c>
      <c r="G849" s="3">
        <v>22.38</v>
      </c>
      <c r="H849">
        <v>1</v>
      </c>
      <c r="I849" s="3">
        <v>1.119</v>
      </c>
      <c r="J849" s="3">
        <v>23.498999999999999</v>
      </c>
      <c r="K849" s="2">
        <v>43495</v>
      </c>
      <c r="L849" s="1" t="s">
        <v>32</v>
      </c>
      <c r="M849">
        <v>22.38</v>
      </c>
      <c r="N849">
        <v>4.7619047620000003</v>
      </c>
      <c r="O849" s="3">
        <v>1.119</v>
      </c>
      <c r="P849">
        <v>8.6</v>
      </c>
    </row>
    <row r="850" spans="1:16" x14ac:dyDescent="0.25">
      <c r="A850" s="1" t="s">
        <v>883</v>
      </c>
      <c r="B850" s="1" t="s">
        <v>24</v>
      </c>
      <c r="C850" s="1" t="s">
        <v>25</v>
      </c>
      <c r="D850" s="1" t="s">
        <v>19</v>
      </c>
      <c r="E850" s="1" t="s">
        <v>20</v>
      </c>
      <c r="F850" s="1" t="s">
        <v>43</v>
      </c>
      <c r="G850" s="3">
        <v>72.88</v>
      </c>
      <c r="H850">
        <v>9</v>
      </c>
      <c r="I850" s="3">
        <v>32.795999999999999</v>
      </c>
      <c r="J850" s="3">
        <v>688.71600000000001</v>
      </c>
      <c r="K850" s="2">
        <v>43473</v>
      </c>
      <c r="L850" s="1" t="s">
        <v>28</v>
      </c>
      <c r="M850">
        <v>655.92</v>
      </c>
      <c r="N850">
        <v>4.7619047620000003</v>
      </c>
      <c r="O850" s="3">
        <v>32.795999999999999</v>
      </c>
      <c r="P850">
        <v>4</v>
      </c>
    </row>
    <row r="851" spans="1:16" x14ac:dyDescent="0.25">
      <c r="A851" s="1" t="s">
        <v>884</v>
      </c>
      <c r="B851" s="1" t="s">
        <v>17</v>
      </c>
      <c r="C851" s="1" t="s">
        <v>18</v>
      </c>
      <c r="D851" s="1" t="s">
        <v>26</v>
      </c>
      <c r="E851" s="1" t="s">
        <v>20</v>
      </c>
      <c r="F851" s="1" t="s">
        <v>45</v>
      </c>
      <c r="G851" s="3">
        <v>99.1</v>
      </c>
      <c r="H851">
        <v>6</v>
      </c>
      <c r="I851" s="3">
        <v>29.73</v>
      </c>
      <c r="J851" s="3">
        <v>624.33000000000004</v>
      </c>
      <c r="K851" s="2">
        <v>43484</v>
      </c>
      <c r="L851" s="1" t="s">
        <v>28</v>
      </c>
      <c r="M851">
        <v>594.6</v>
      </c>
      <c r="N851">
        <v>4.7619047620000003</v>
      </c>
      <c r="O851" s="3">
        <v>29.73</v>
      </c>
      <c r="P851">
        <v>4.2</v>
      </c>
    </row>
    <row r="852" spans="1:16" x14ac:dyDescent="0.25">
      <c r="A852" s="1" t="s">
        <v>885</v>
      </c>
      <c r="B852" s="1" t="s">
        <v>17</v>
      </c>
      <c r="C852" s="1" t="s">
        <v>18</v>
      </c>
      <c r="D852" s="1" t="s">
        <v>26</v>
      </c>
      <c r="E852" s="1" t="s">
        <v>30</v>
      </c>
      <c r="F852" s="1" t="s">
        <v>45</v>
      </c>
      <c r="G852" s="3">
        <v>74.099999999999994</v>
      </c>
      <c r="H852">
        <v>1</v>
      </c>
      <c r="I852" s="3">
        <v>3.7050000000000001</v>
      </c>
      <c r="J852" s="3">
        <v>77.805000000000007</v>
      </c>
      <c r="K852" s="2">
        <v>43490</v>
      </c>
      <c r="L852" s="1" t="s">
        <v>28</v>
      </c>
      <c r="M852">
        <v>74.099999999999994</v>
      </c>
      <c r="N852">
        <v>4.7619047620000003</v>
      </c>
      <c r="O852" s="3">
        <v>3.7050000000000001</v>
      </c>
      <c r="P852">
        <v>9.1999999999999993</v>
      </c>
    </row>
    <row r="853" spans="1:16" x14ac:dyDescent="0.25">
      <c r="A853" s="1" t="s">
        <v>886</v>
      </c>
      <c r="B853" s="1" t="s">
        <v>17</v>
      </c>
      <c r="C853" s="1" t="s">
        <v>18</v>
      </c>
      <c r="D853" s="1" t="s">
        <v>26</v>
      </c>
      <c r="E853" s="1" t="s">
        <v>20</v>
      </c>
      <c r="F853" s="1" t="s">
        <v>45</v>
      </c>
      <c r="G853" s="3">
        <v>98.48</v>
      </c>
      <c r="H853">
        <v>2</v>
      </c>
      <c r="I853" s="3">
        <v>9.8480000000000008</v>
      </c>
      <c r="J853" s="3">
        <v>206.80799999999999</v>
      </c>
      <c r="K853" s="2">
        <v>43515</v>
      </c>
      <c r="L853" s="1" t="s">
        <v>22</v>
      </c>
      <c r="M853">
        <v>196.96</v>
      </c>
      <c r="N853">
        <v>4.7619047620000003</v>
      </c>
      <c r="O853" s="3">
        <v>9.8480000000000008</v>
      </c>
      <c r="P853">
        <v>9.1999999999999993</v>
      </c>
    </row>
    <row r="854" spans="1:16" x14ac:dyDescent="0.25">
      <c r="A854" s="1" t="s">
        <v>887</v>
      </c>
      <c r="B854" s="1" t="s">
        <v>24</v>
      </c>
      <c r="C854" s="1" t="s">
        <v>25</v>
      </c>
      <c r="D854" s="1" t="s">
        <v>26</v>
      </c>
      <c r="E854" s="1" t="s">
        <v>30</v>
      </c>
      <c r="F854" s="1" t="s">
        <v>21</v>
      </c>
      <c r="G854" s="3">
        <v>53.19</v>
      </c>
      <c r="H854">
        <v>7</v>
      </c>
      <c r="I854" s="3">
        <v>18.616499999999998</v>
      </c>
      <c r="J854" s="3">
        <v>390.94650000000001</v>
      </c>
      <c r="K854" s="2">
        <v>43479</v>
      </c>
      <c r="L854" s="1" t="s">
        <v>22</v>
      </c>
      <c r="M854">
        <v>372.33</v>
      </c>
      <c r="N854">
        <v>4.7619047620000003</v>
      </c>
      <c r="O854" s="3">
        <v>18.616499999999998</v>
      </c>
      <c r="P854">
        <v>5</v>
      </c>
    </row>
    <row r="855" spans="1:16" x14ac:dyDescent="0.25">
      <c r="A855" s="1" t="s">
        <v>888</v>
      </c>
      <c r="B855" s="1" t="s">
        <v>41</v>
      </c>
      <c r="C855" s="1" t="s">
        <v>42</v>
      </c>
      <c r="D855" s="1" t="s">
        <v>26</v>
      </c>
      <c r="E855" s="1" t="s">
        <v>20</v>
      </c>
      <c r="F855" s="1" t="s">
        <v>27</v>
      </c>
      <c r="G855" s="3">
        <v>52.79</v>
      </c>
      <c r="H855">
        <v>10</v>
      </c>
      <c r="I855" s="3">
        <v>26.395</v>
      </c>
      <c r="J855" s="3">
        <v>554.29499999999996</v>
      </c>
      <c r="K855" s="2">
        <v>43521</v>
      </c>
      <c r="L855" s="1" t="s">
        <v>22</v>
      </c>
      <c r="M855">
        <v>527.9</v>
      </c>
      <c r="N855">
        <v>4.7619047620000003</v>
      </c>
      <c r="O855" s="3">
        <v>26.395</v>
      </c>
      <c r="P855">
        <v>10</v>
      </c>
    </row>
    <row r="856" spans="1:16" x14ac:dyDescent="0.25">
      <c r="A856" s="1" t="s">
        <v>889</v>
      </c>
      <c r="B856" s="1" t="s">
        <v>17</v>
      </c>
      <c r="C856" s="1" t="s">
        <v>18</v>
      </c>
      <c r="D856" s="1" t="s">
        <v>19</v>
      </c>
      <c r="E856" s="1" t="s">
        <v>20</v>
      </c>
      <c r="F856" s="1" t="s">
        <v>21</v>
      </c>
      <c r="G856" s="3">
        <v>95.95</v>
      </c>
      <c r="H856">
        <v>5</v>
      </c>
      <c r="I856" s="3">
        <v>23.987500000000001</v>
      </c>
      <c r="J856" s="3">
        <v>503.73750000000001</v>
      </c>
      <c r="K856" s="2">
        <v>43488</v>
      </c>
      <c r="L856" s="1" t="s">
        <v>22</v>
      </c>
      <c r="M856">
        <v>479.75</v>
      </c>
      <c r="N856">
        <v>4.7619047620000003</v>
      </c>
      <c r="O856" s="3">
        <v>23.987500000000001</v>
      </c>
      <c r="P856">
        <v>8.8000000000000007</v>
      </c>
    </row>
    <row r="857" spans="1:16" x14ac:dyDescent="0.25">
      <c r="A857" s="1" t="s">
        <v>890</v>
      </c>
      <c r="B857" s="1" t="s">
        <v>41</v>
      </c>
      <c r="C857" s="1" t="s">
        <v>42</v>
      </c>
      <c r="D857" s="1" t="s">
        <v>26</v>
      </c>
      <c r="E857" s="1" t="s">
        <v>20</v>
      </c>
      <c r="F857" s="1" t="s">
        <v>45</v>
      </c>
      <c r="G857" s="3">
        <v>36.51</v>
      </c>
      <c r="H857">
        <v>9</v>
      </c>
      <c r="I857" s="3">
        <v>16.429500000000001</v>
      </c>
      <c r="J857" s="3">
        <v>345.01949999999999</v>
      </c>
      <c r="K857" s="2">
        <v>43512</v>
      </c>
      <c r="L857" s="1" t="s">
        <v>28</v>
      </c>
      <c r="M857">
        <v>328.59</v>
      </c>
      <c r="N857">
        <v>4.7619047620000003</v>
      </c>
      <c r="O857" s="3">
        <v>16.429500000000001</v>
      </c>
      <c r="P857">
        <v>4.2</v>
      </c>
    </row>
    <row r="858" spans="1:16" x14ac:dyDescent="0.25">
      <c r="A858" s="1" t="s">
        <v>891</v>
      </c>
      <c r="B858" s="1" t="s">
        <v>41</v>
      </c>
      <c r="C858" s="1" t="s">
        <v>42</v>
      </c>
      <c r="D858" s="1" t="s">
        <v>26</v>
      </c>
      <c r="E858" s="1" t="s">
        <v>30</v>
      </c>
      <c r="F858" s="1" t="s">
        <v>43</v>
      </c>
      <c r="G858" s="3">
        <v>21.12</v>
      </c>
      <c r="H858">
        <v>8</v>
      </c>
      <c r="I858" s="3">
        <v>8.4480000000000004</v>
      </c>
      <c r="J858" s="3">
        <v>177.40799999999999</v>
      </c>
      <c r="K858" s="2">
        <v>43466</v>
      </c>
      <c r="L858" s="1" t="s">
        <v>28</v>
      </c>
      <c r="M858">
        <v>168.96</v>
      </c>
      <c r="N858">
        <v>4.7619047620000003</v>
      </c>
      <c r="O858" s="3">
        <v>8.4480000000000004</v>
      </c>
      <c r="P858">
        <v>6.3</v>
      </c>
    </row>
    <row r="859" spans="1:16" x14ac:dyDescent="0.25">
      <c r="A859" s="1" t="s">
        <v>892</v>
      </c>
      <c r="B859" s="1" t="s">
        <v>17</v>
      </c>
      <c r="C859" s="1" t="s">
        <v>18</v>
      </c>
      <c r="D859" s="1" t="s">
        <v>19</v>
      </c>
      <c r="E859" s="1" t="s">
        <v>20</v>
      </c>
      <c r="F859" s="1" t="s">
        <v>31</v>
      </c>
      <c r="G859" s="3">
        <v>28.31</v>
      </c>
      <c r="H859">
        <v>4</v>
      </c>
      <c r="I859" s="3">
        <v>5.6619999999999999</v>
      </c>
      <c r="J859" s="3">
        <v>118.902</v>
      </c>
      <c r="K859" s="2">
        <v>43531</v>
      </c>
      <c r="L859" s="1" t="s">
        <v>28</v>
      </c>
      <c r="M859">
        <v>113.24</v>
      </c>
      <c r="N859">
        <v>4.7619047620000003</v>
      </c>
      <c r="O859" s="3">
        <v>5.6619999999999999</v>
      </c>
      <c r="P859">
        <v>8.1999999999999993</v>
      </c>
    </row>
    <row r="860" spans="1:16" x14ac:dyDescent="0.25">
      <c r="A860" s="1" t="s">
        <v>893</v>
      </c>
      <c r="B860" s="1" t="s">
        <v>41</v>
      </c>
      <c r="C860" s="1" t="s">
        <v>42</v>
      </c>
      <c r="D860" s="1" t="s">
        <v>26</v>
      </c>
      <c r="E860" s="1" t="s">
        <v>30</v>
      </c>
      <c r="F860" s="1" t="s">
        <v>21</v>
      </c>
      <c r="G860" s="3">
        <v>57.59</v>
      </c>
      <c r="H860">
        <v>6</v>
      </c>
      <c r="I860" s="3">
        <v>17.277000000000001</v>
      </c>
      <c r="J860" s="3">
        <v>362.81700000000001</v>
      </c>
      <c r="K860" s="2">
        <v>43511</v>
      </c>
      <c r="L860" s="1" t="s">
        <v>28</v>
      </c>
      <c r="M860">
        <v>345.54</v>
      </c>
      <c r="N860">
        <v>4.7619047620000003</v>
      </c>
      <c r="O860" s="3">
        <v>17.277000000000001</v>
      </c>
      <c r="P860">
        <v>5.0999999999999996</v>
      </c>
    </row>
    <row r="861" spans="1:16" x14ac:dyDescent="0.25">
      <c r="A861" s="1" t="s">
        <v>894</v>
      </c>
      <c r="B861" s="1" t="s">
        <v>17</v>
      </c>
      <c r="C861" s="1" t="s">
        <v>18</v>
      </c>
      <c r="D861" s="1" t="s">
        <v>19</v>
      </c>
      <c r="E861" s="1" t="s">
        <v>20</v>
      </c>
      <c r="F861" s="1" t="s">
        <v>43</v>
      </c>
      <c r="G861" s="3">
        <v>47.63</v>
      </c>
      <c r="H861">
        <v>9</v>
      </c>
      <c r="I861" s="3">
        <v>21.433499999999999</v>
      </c>
      <c r="J861" s="3">
        <v>450.1035</v>
      </c>
      <c r="K861" s="2">
        <v>43488</v>
      </c>
      <c r="L861" s="1" t="s">
        <v>28</v>
      </c>
      <c r="M861">
        <v>428.67</v>
      </c>
      <c r="N861">
        <v>4.7619047620000003</v>
      </c>
      <c r="O861" s="3">
        <v>21.433499999999999</v>
      </c>
      <c r="P861">
        <v>5</v>
      </c>
    </row>
    <row r="862" spans="1:16" x14ac:dyDescent="0.25">
      <c r="A862" s="1" t="s">
        <v>895</v>
      </c>
      <c r="B862" s="1" t="s">
        <v>24</v>
      </c>
      <c r="C862" s="1" t="s">
        <v>25</v>
      </c>
      <c r="D862" s="1" t="s">
        <v>19</v>
      </c>
      <c r="E862" s="1" t="s">
        <v>20</v>
      </c>
      <c r="F862" s="1" t="s">
        <v>31</v>
      </c>
      <c r="G862" s="3">
        <v>86.27</v>
      </c>
      <c r="H862">
        <v>1</v>
      </c>
      <c r="I862" s="3">
        <v>4.3135000000000003</v>
      </c>
      <c r="J862" s="3">
        <v>90.583500000000001</v>
      </c>
      <c r="K862" s="2">
        <v>43516</v>
      </c>
      <c r="L862" s="1" t="s">
        <v>22</v>
      </c>
      <c r="M862">
        <v>86.27</v>
      </c>
      <c r="N862">
        <v>4.7619047620000003</v>
      </c>
      <c r="O862" s="3">
        <v>4.3135000000000003</v>
      </c>
      <c r="P862">
        <v>7</v>
      </c>
    </row>
    <row r="863" spans="1:16" x14ac:dyDescent="0.25">
      <c r="A863" s="1" t="s">
        <v>896</v>
      </c>
      <c r="B863" s="1" t="s">
        <v>17</v>
      </c>
      <c r="C863" s="1" t="s">
        <v>18</v>
      </c>
      <c r="D863" s="1" t="s">
        <v>19</v>
      </c>
      <c r="E863" s="1" t="s">
        <v>30</v>
      </c>
      <c r="F863" s="1" t="s">
        <v>35</v>
      </c>
      <c r="G863" s="3">
        <v>12.76</v>
      </c>
      <c r="H863">
        <v>2</v>
      </c>
      <c r="I863" s="3">
        <v>1.276</v>
      </c>
      <c r="J863" s="3">
        <v>26.795999999999999</v>
      </c>
      <c r="K863" s="2">
        <v>43473</v>
      </c>
      <c r="L863" s="1" t="s">
        <v>22</v>
      </c>
      <c r="M863">
        <v>25.52</v>
      </c>
      <c r="N863">
        <v>4.7619047620000003</v>
      </c>
      <c r="O863" s="3">
        <v>1.276</v>
      </c>
      <c r="P863">
        <v>7.8</v>
      </c>
    </row>
    <row r="864" spans="1:16" x14ac:dyDescent="0.25">
      <c r="A864" s="1" t="s">
        <v>897</v>
      </c>
      <c r="B864" s="1" t="s">
        <v>41</v>
      </c>
      <c r="C864" s="1" t="s">
        <v>42</v>
      </c>
      <c r="D864" s="1" t="s">
        <v>26</v>
      </c>
      <c r="E864" s="1" t="s">
        <v>20</v>
      </c>
      <c r="F864" s="1" t="s">
        <v>31</v>
      </c>
      <c r="G864" s="3">
        <v>11.28</v>
      </c>
      <c r="H864">
        <v>9</v>
      </c>
      <c r="I864" s="3">
        <v>5.0759999999999996</v>
      </c>
      <c r="J864" s="3">
        <v>106.596</v>
      </c>
      <c r="K864" s="2">
        <v>43541</v>
      </c>
      <c r="L864" s="1" t="s">
        <v>32</v>
      </c>
      <c r="M864">
        <v>101.52</v>
      </c>
      <c r="N864">
        <v>4.7619047620000003</v>
      </c>
      <c r="O864" s="3">
        <v>5.0759999999999996</v>
      </c>
      <c r="P864">
        <v>4.3</v>
      </c>
    </row>
    <row r="865" spans="1:16" x14ac:dyDescent="0.25">
      <c r="A865" s="1" t="s">
        <v>898</v>
      </c>
      <c r="B865" s="1" t="s">
        <v>41</v>
      </c>
      <c r="C865" s="1" t="s">
        <v>42</v>
      </c>
      <c r="D865" s="1" t="s">
        <v>26</v>
      </c>
      <c r="E865" s="1" t="s">
        <v>20</v>
      </c>
      <c r="F865" s="1" t="s">
        <v>31</v>
      </c>
      <c r="G865" s="3">
        <v>51.07</v>
      </c>
      <c r="H865">
        <v>7</v>
      </c>
      <c r="I865" s="3">
        <v>17.874500000000001</v>
      </c>
      <c r="J865" s="3">
        <v>375.36450000000002</v>
      </c>
      <c r="K865" s="2">
        <v>43477</v>
      </c>
      <c r="L865" s="1" t="s">
        <v>28</v>
      </c>
      <c r="M865">
        <v>357.49</v>
      </c>
      <c r="N865">
        <v>4.7619047620000003</v>
      </c>
      <c r="O865" s="3">
        <v>17.874500000000001</v>
      </c>
      <c r="P865">
        <v>7</v>
      </c>
    </row>
    <row r="866" spans="1:16" x14ac:dyDescent="0.25">
      <c r="A866" s="1" t="s">
        <v>899</v>
      </c>
      <c r="B866" s="1" t="s">
        <v>17</v>
      </c>
      <c r="C866" s="1" t="s">
        <v>18</v>
      </c>
      <c r="D866" s="1" t="s">
        <v>19</v>
      </c>
      <c r="E866" s="1" t="s">
        <v>20</v>
      </c>
      <c r="F866" s="1" t="s">
        <v>27</v>
      </c>
      <c r="G866" s="3">
        <v>79.59</v>
      </c>
      <c r="H866">
        <v>3</v>
      </c>
      <c r="I866" s="3">
        <v>11.938499999999999</v>
      </c>
      <c r="J866" s="3">
        <v>250.70849999999999</v>
      </c>
      <c r="K866" s="2">
        <v>43473</v>
      </c>
      <c r="L866" s="1" t="s">
        <v>28</v>
      </c>
      <c r="M866">
        <v>238.77</v>
      </c>
      <c r="N866">
        <v>4.7619047620000003</v>
      </c>
      <c r="O866" s="3">
        <v>11.938499999999999</v>
      </c>
      <c r="P866">
        <v>6.6</v>
      </c>
    </row>
    <row r="867" spans="1:16" x14ac:dyDescent="0.25">
      <c r="A867" s="1" t="s">
        <v>900</v>
      </c>
      <c r="B867" s="1" t="s">
        <v>24</v>
      </c>
      <c r="C867" s="1" t="s">
        <v>25</v>
      </c>
      <c r="D867" s="1" t="s">
        <v>19</v>
      </c>
      <c r="E867" s="1" t="s">
        <v>30</v>
      </c>
      <c r="F867" s="1" t="s">
        <v>21</v>
      </c>
      <c r="G867" s="3">
        <v>33.81</v>
      </c>
      <c r="H867">
        <v>3</v>
      </c>
      <c r="I867" s="3">
        <v>5.0715000000000003</v>
      </c>
      <c r="J867" s="3">
        <v>106.50149999999999</v>
      </c>
      <c r="K867" s="2">
        <v>43491</v>
      </c>
      <c r="L867" s="1" t="s">
        <v>22</v>
      </c>
      <c r="M867">
        <v>101.43</v>
      </c>
      <c r="N867">
        <v>4.7619047620000003</v>
      </c>
      <c r="O867" s="3">
        <v>5.0715000000000003</v>
      </c>
      <c r="P867">
        <v>7.3</v>
      </c>
    </row>
    <row r="868" spans="1:16" x14ac:dyDescent="0.25">
      <c r="A868" s="1" t="s">
        <v>901</v>
      </c>
      <c r="B868" s="1" t="s">
        <v>41</v>
      </c>
      <c r="C868" s="1" t="s">
        <v>42</v>
      </c>
      <c r="D868" s="1" t="s">
        <v>19</v>
      </c>
      <c r="E868" s="1" t="s">
        <v>30</v>
      </c>
      <c r="F868" s="1" t="s">
        <v>35</v>
      </c>
      <c r="G868" s="3">
        <v>90.53</v>
      </c>
      <c r="H868">
        <v>8</v>
      </c>
      <c r="I868" s="3">
        <v>36.212000000000003</v>
      </c>
      <c r="J868" s="3">
        <v>760.452</v>
      </c>
      <c r="K868" s="2">
        <v>43539</v>
      </c>
      <c r="L868" s="1" t="s">
        <v>32</v>
      </c>
      <c r="M868">
        <v>724.24</v>
      </c>
      <c r="N868">
        <v>4.7619047620000003</v>
      </c>
      <c r="O868" s="3">
        <v>36.212000000000003</v>
      </c>
      <c r="P868">
        <v>6.5</v>
      </c>
    </row>
    <row r="869" spans="1:16" x14ac:dyDescent="0.25">
      <c r="A869" s="1" t="s">
        <v>902</v>
      </c>
      <c r="B869" s="1" t="s">
        <v>24</v>
      </c>
      <c r="C869" s="1" t="s">
        <v>25</v>
      </c>
      <c r="D869" s="1" t="s">
        <v>19</v>
      </c>
      <c r="E869" s="1" t="s">
        <v>20</v>
      </c>
      <c r="F869" s="1" t="s">
        <v>21</v>
      </c>
      <c r="G869" s="3">
        <v>62.82</v>
      </c>
      <c r="H869">
        <v>2</v>
      </c>
      <c r="I869" s="3">
        <v>6.282</v>
      </c>
      <c r="J869" s="3">
        <v>131.922</v>
      </c>
      <c r="K869" s="2">
        <v>43482</v>
      </c>
      <c r="L869" s="1" t="s">
        <v>22</v>
      </c>
      <c r="M869">
        <v>125.64</v>
      </c>
      <c r="N869">
        <v>4.7619047620000003</v>
      </c>
      <c r="O869" s="3">
        <v>6.282</v>
      </c>
      <c r="P869">
        <v>4.9000000000000004</v>
      </c>
    </row>
    <row r="870" spans="1:16" x14ac:dyDescent="0.25">
      <c r="A870" s="1" t="s">
        <v>903</v>
      </c>
      <c r="B870" s="1" t="s">
        <v>24</v>
      </c>
      <c r="C870" s="1" t="s">
        <v>25</v>
      </c>
      <c r="D870" s="1" t="s">
        <v>19</v>
      </c>
      <c r="E870" s="1" t="s">
        <v>30</v>
      </c>
      <c r="F870" s="1" t="s">
        <v>43</v>
      </c>
      <c r="G870" s="3">
        <v>24.31</v>
      </c>
      <c r="H870">
        <v>3</v>
      </c>
      <c r="I870" s="3">
        <v>3.6465000000000001</v>
      </c>
      <c r="J870" s="3">
        <v>76.576499999999996</v>
      </c>
      <c r="K870" s="2">
        <v>43473</v>
      </c>
      <c r="L870" s="1" t="s">
        <v>32</v>
      </c>
      <c r="M870">
        <v>72.930000000000007</v>
      </c>
      <c r="N870">
        <v>4.7619047620000003</v>
      </c>
      <c r="O870" s="3">
        <v>3.6465000000000001</v>
      </c>
      <c r="P870">
        <v>4.3</v>
      </c>
    </row>
    <row r="871" spans="1:16" x14ac:dyDescent="0.25">
      <c r="A871" s="1" t="s">
        <v>904</v>
      </c>
      <c r="B871" s="1" t="s">
        <v>17</v>
      </c>
      <c r="C871" s="1" t="s">
        <v>18</v>
      </c>
      <c r="D871" s="1" t="s">
        <v>26</v>
      </c>
      <c r="E871" s="1" t="s">
        <v>30</v>
      </c>
      <c r="F871" s="1" t="s">
        <v>35</v>
      </c>
      <c r="G871" s="3">
        <v>64.59</v>
      </c>
      <c r="H871">
        <v>4</v>
      </c>
      <c r="I871" s="3">
        <v>12.917999999999999</v>
      </c>
      <c r="J871" s="3">
        <v>271.27800000000002</v>
      </c>
      <c r="K871" s="2">
        <v>43471</v>
      </c>
      <c r="L871" s="1" t="s">
        <v>22</v>
      </c>
      <c r="M871">
        <v>258.36</v>
      </c>
      <c r="N871">
        <v>4.7619047620000003</v>
      </c>
      <c r="O871" s="3">
        <v>12.917999999999999</v>
      </c>
      <c r="P871">
        <v>9.3000000000000007</v>
      </c>
    </row>
    <row r="872" spans="1:16" x14ac:dyDescent="0.25">
      <c r="A872" s="1" t="s">
        <v>905</v>
      </c>
      <c r="B872" s="1" t="s">
        <v>17</v>
      </c>
      <c r="C872" s="1" t="s">
        <v>18</v>
      </c>
      <c r="D872" s="1" t="s">
        <v>19</v>
      </c>
      <c r="E872" s="1" t="s">
        <v>30</v>
      </c>
      <c r="F872" s="1" t="s">
        <v>43</v>
      </c>
      <c r="G872" s="3">
        <v>24.82</v>
      </c>
      <c r="H872">
        <v>7</v>
      </c>
      <c r="I872" s="3">
        <v>8.6869999999999994</v>
      </c>
      <c r="J872" s="3">
        <v>182.42699999999999</v>
      </c>
      <c r="K872" s="2">
        <v>43512</v>
      </c>
      <c r="L872" s="1" t="s">
        <v>32</v>
      </c>
      <c r="M872">
        <v>173.74</v>
      </c>
      <c r="N872">
        <v>4.7619047620000003</v>
      </c>
      <c r="O872" s="3">
        <v>8.6869999999999994</v>
      </c>
      <c r="P872">
        <v>7.1</v>
      </c>
    </row>
    <row r="873" spans="1:16" x14ac:dyDescent="0.25">
      <c r="A873" s="1" t="s">
        <v>906</v>
      </c>
      <c r="B873" s="1" t="s">
        <v>24</v>
      </c>
      <c r="C873" s="1" t="s">
        <v>25</v>
      </c>
      <c r="D873" s="1" t="s">
        <v>26</v>
      </c>
      <c r="E873" s="1" t="s">
        <v>30</v>
      </c>
      <c r="F873" s="1" t="s">
        <v>45</v>
      </c>
      <c r="G873" s="3">
        <v>56.5</v>
      </c>
      <c r="H873">
        <v>1</v>
      </c>
      <c r="I873" s="3">
        <v>2.8250000000000002</v>
      </c>
      <c r="J873" s="3">
        <v>59.325000000000003</v>
      </c>
      <c r="K873" s="2">
        <v>43537</v>
      </c>
      <c r="L873" s="1" t="s">
        <v>22</v>
      </c>
      <c r="M873">
        <v>56.5</v>
      </c>
      <c r="N873">
        <v>4.7619047620000003</v>
      </c>
      <c r="O873" s="3">
        <v>2.8250000000000002</v>
      </c>
      <c r="P873">
        <v>9.6</v>
      </c>
    </row>
    <row r="874" spans="1:16" x14ac:dyDescent="0.25">
      <c r="A874" s="1" t="s">
        <v>907</v>
      </c>
      <c r="B874" s="1" t="s">
        <v>41</v>
      </c>
      <c r="C874" s="1" t="s">
        <v>42</v>
      </c>
      <c r="D874" s="1" t="s">
        <v>19</v>
      </c>
      <c r="E874" s="1" t="s">
        <v>20</v>
      </c>
      <c r="F874" s="1" t="s">
        <v>27</v>
      </c>
      <c r="G874" s="3">
        <v>21.43</v>
      </c>
      <c r="H874">
        <v>10</v>
      </c>
      <c r="I874" s="3">
        <v>10.715</v>
      </c>
      <c r="J874" s="3">
        <v>225.01499999999999</v>
      </c>
      <c r="K874" s="2">
        <v>43493</v>
      </c>
      <c r="L874" s="1" t="s">
        <v>28</v>
      </c>
      <c r="M874">
        <v>214.3</v>
      </c>
      <c r="N874">
        <v>4.7619047620000003</v>
      </c>
      <c r="O874" s="3">
        <v>10.715</v>
      </c>
      <c r="P874">
        <v>6.2</v>
      </c>
    </row>
    <row r="875" spans="1:16" x14ac:dyDescent="0.25">
      <c r="A875" s="1" t="s">
        <v>908</v>
      </c>
      <c r="B875" s="1" t="s">
        <v>17</v>
      </c>
      <c r="C875" s="1" t="s">
        <v>18</v>
      </c>
      <c r="D875" s="1" t="s">
        <v>19</v>
      </c>
      <c r="E875" s="1" t="s">
        <v>30</v>
      </c>
      <c r="F875" s="1" t="s">
        <v>35</v>
      </c>
      <c r="G875" s="3">
        <v>89.06</v>
      </c>
      <c r="H875">
        <v>6</v>
      </c>
      <c r="I875" s="3">
        <v>26.718</v>
      </c>
      <c r="J875" s="3">
        <v>561.07799999999997</v>
      </c>
      <c r="K875" s="2">
        <v>43483</v>
      </c>
      <c r="L875" s="1" t="s">
        <v>28</v>
      </c>
      <c r="M875">
        <v>534.36</v>
      </c>
      <c r="N875">
        <v>4.7619047620000003</v>
      </c>
      <c r="O875" s="3">
        <v>26.718</v>
      </c>
      <c r="P875">
        <v>9.9</v>
      </c>
    </row>
    <row r="876" spans="1:16" x14ac:dyDescent="0.25">
      <c r="A876" s="1" t="s">
        <v>909</v>
      </c>
      <c r="B876" s="1" t="s">
        <v>17</v>
      </c>
      <c r="C876" s="1" t="s">
        <v>18</v>
      </c>
      <c r="D876" s="1" t="s">
        <v>19</v>
      </c>
      <c r="E876" s="1" t="s">
        <v>30</v>
      </c>
      <c r="F876" s="1" t="s">
        <v>31</v>
      </c>
      <c r="G876" s="3">
        <v>23.29</v>
      </c>
      <c r="H876">
        <v>4</v>
      </c>
      <c r="I876" s="3">
        <v>4.6580000000000004</v>
      </c>
      <c r="J876" s="3">
        <v>97.817999999999998</v>
      </c>
      <c r="K876" s="2">
        <v>43543</v>
      </c>
      <c r="L876" s="1" t="s">
        <v>32</v>
      </c>
      <c r="M876">
        <v>93.16</v>
      </c>
      <c r="N876">
        <v>4.7619047620000003</v>
      </c>
      <c r="O876" s="3">
        <v>4.6580000000000004</v>
      </c>
      <c r="P876">
        <v>5.9</v>
      </c>
    </row>
    <row r="877" spans="1:16" x14ac:dyDescent="0.25">
      <c r="A877" s="1" t="s">
        <v>910</v>
      </c>
      <c r="B877" s="1" t="s">
        <v>24</v>
      </c>
      <c r="C877" s="1" t="s">
        <v>25</v>
      </c>
      <c r="D877" s="1" t="s">
        <v>26</v>
      </c>
      <c r="E877" s="1" t="s">
        <v>30</v>
      </c>
      <c r="F877" s="1" t="s">
        <v>31</v>
      </c>
      <c r="G877" s="3">
        <v>65.260000000000005</v>
      </c>
      <c r="H877">
        <v>8</v>
      </c>
      <c r="I877" s="3">
        <v>26.103999999999999</v>
      </c>
      <c r="J877" s="3">
        <v>548.18399999999997</v>
      </c>
      <c r="K877" s="2">
        <v>43539</v>
      </c>
      <c r="L877" s="1" t="s">
        <v>22</v>
      </c>
      <c r="M877">
        <v>522.08000000000004</v>
      </c>
      <c r="N877">
        <v>4.7619047620000003</v>
      </c>
      <c r="O877" s="3">
        <v>26.103999999999999</v>
      </c>
      <c r="P877">
        <v>6.3</v>
      </c>
    </row>
    <row r="878" spans="1:16" x14ac:dyDescent="0.25">
      <c r="A878" s="1" t="s">
        <v>911</v>
      </c>
      <c r="B878" s="1" t="s">
        <v>24</v>
      </c>
      <c r="C878" s="1" t="s">
        <v>25</v>
      </c>
      <c r="D878" s="1" t="s">
        <v>19</v>
      </c>
      <c r="E878" s="1" t="s">
        <v>30</v>
      </c>
      <c r="F878" s="1" t="s">
        <v>45</v>
      </c>
      <c r="G878" s="3">
        <v>52.35</v>
      </c>
      <c r="H878">
        <v>1</v>
      </c>
      <c r="I878" s="3">
        <v>2.6175000000000002</v>
      </c>
      <c r="J878" s="3">
        <v>54.967500000000001</v>
      </c>
      <c r="K878" s="2">
        <v>43508</v>
      </c>
      <c r="L878" s="1" t="s">
        <v>28</v>
      </c>
      <c r="M878">
        <v>52.35</v>
      </c>
      <c r="N878">
        <v>4.7619047620000003</v>
      </c>
      <c r="O878" s="3">
        <v>2.6175000000000002</v>
      </c>
      <c r="P878">
        <v>4</v>
      </c>
    </row>
    <row r="879" spans="1:16" x14ac:dyDescent="0.25">
      <c r="A879" s="1" t="s">
        <v>912</v>
      </c>
      <c r="B879" s="1" t="s">
        <v>41</v>
      </c>
      <c r="C879" s="1" t="s">
        <v>42</v>
      </c>
      <c r="D879" s="1" t="s">
        <v>19</v>
      </c>
      <c r="E879" s="1" t="s">
        <v>30</v>
      </c>
      <c r="F879" s="1" t="s">
        <v>27</v>
      </c>
      <c r="G879" s="3">
        <v>39.75</v>
      </c>
      <c r="H879">
        <v>1</v>
      </c>
      <c r="I879" s="3">
        <v>1.9875</v>
      </c>
      <c r="J879" s="3">
        <v>41.737499999999997</v>
      </c>
      <c r="K879" s="2">
        <v>43521</v>
      </c>
      <c r="L879" s="1" t="s">
        <v>28</v>
      </c>
      <c r="M879">
        <v>39.75</v>
      </c>
      <c r="N879">
        <v>4.7619047620000003</v>
      </c>
      <c r="O879" s="3">
        <v>1.9875</v>
      </c>
      <c r="P879">
        <v>6.1</v>
      </c>
    </row>
    <row r="880" spans="1:16" x14ac:dyDescent="0.25">
      <c r="A880" s="1" t="s">
        <v>913</v>
      </c>
      <c r="B880" s="1" t="s">
        <v>17</v>
      </c>
      <c r="C880" s="1" t="s">
        <v>18</v>
      </c>
      <c r="D880" s="1" t="s">
        <v>26</v>
      </c>
      <c r="E880" s="1" t="s">
        <v>20</v>
      </c>
      <c r="F880" s="1" t="s">
        <v>27</v>
      </c>
      <c r="G880" s="3">
        <v>90.02</v>
      </c>
      <c r="H880">
        <v>8</v>
      </c>
      <c r="I880" s="3">
        <v>36.008000000000003</v>
      </c>
      <c r="J880" s="3">
        <v>756.16800000000001</v>
      </c>
      <c r="K880" s="2">
        <v>43545</v>
      </c>
      <c r="L880" s="1" t="s">
        <v>32</v>
      </c>
      <c r="M880">
        <v>720.16</v>
      </c>
      <c r="N880">
        <v>4.7619047620000003</v>
      </c>
      <c r="O880" s="3">
        <v>36.008000000000003</v>
      </c>
      <c r="P880">
        <v>4.5</v>
      </c>
    </row>
    <row r="881" spans="1:16" x14ac:dyDescent="0.25">
      <c r="A881" s="1" t="s">
        <v>914</v>
      </c>
      <c r="B881" s="1" t="s">
        <v>41</v>
      </c>
      <c r="C881" s="1" t="s">
        <v>42</v>
      </c>
      <c r="D881" s="1" t="s">
        <v>19</v>
      </c>
      <c r="E881" s="1" t="s">
        <v>20</v>
      </c>
      <c r="F881" s="1" t="s">
        <v>27</v>
      </c>
      <c r="G881" s="3">
        <v>12.1</v>
      </c>
      <c r="H881">
        <v>8</v>
      </c>
      <c r="I881" s="3">
        <v>4.84</v>
      </c>
      <c r="J881" s="3">
        <v>101.64</v>
      </c>
      <c r="K881" s="2">
        <v>43484</v>
      </c>
      <c r="L881" s="1" t="s">
        <v>22</v>
      </c>
      <c r="M881">
        <v>96.8</v>
      </c>
      <c r="N881">
        <v>4.7619047620000003</v>
      </c>
      <c r="O881" s="3">
        <v>4.84</v>
      </c>
      <c r="P881">
        <v>8.6</v>
      </c>
    </row>
    <row r="882" spans="1:16" x14ac:dyDescent="0.25">
      <c r="A882" s="1" t="s">
        <v>915</v>
      </c>
      <c r="B882" s="1" t="s">
        <v>41</v>
      </c>
      <c r="C882" s="1" t="s">
        <v>42</v>
      </c>
      <c r="D882" s="1" t="s">
        <v>19</v>
      </c>
      <c r="E882" s="1" t="s">
        <v>20</v>
      </c>
      <c r="F882" s="1" t="s">
        <v>43</v>
      </c>
      <c r="G882" s="3">
        <v>33.21</v>
      </c>
      <c r="H882">
        <v>10</v>
      </c>
      <c r="I882" s="3">
        <v>16.605</v>
      </c>
      <c r="J882" s="3">
        <v>348.70499999999998</v>
      </c>
      <c r="K882" s="2">
        <v>43473</v>
      </c>
      <c r="L882" s="1" t="s">
        <v>22</v>
      </c>
      <c r="M882">
        <v>332.1</v>
      </c>
      <c r="N882">
        <v>4.7619047620000003</v>
      </c>
      <c r="O882" s="3">
        <v>16.605</v>
      </c>
      <c r="P882">
        <v>6</v>
      </c>
    </row>
    <row r="883" spans="1:16" x14ac:dyDescent="0.25">
      <c r="A883" s="1" t="s">
        <v>916</v>
      </c>
      <c r="B883" s="1" t="s">
        <v>24</v>
      </c>
      <c r="C883" s="1" t="s">
        <v>25</v>
      </c>
      <c r="D883" s="1" t="s">
        <v>19</v>
      </c>
      <c r="E883" s="1" t="s">
        <v>20</v>
      </c>
      <c r="F883" s="1" t="s">
        <v>45</v>
      </c>
      <c r="G883" s="3">
        <v>10.18</v>
      </c>
      <c r="H883">
        <v>8</v>
      </c>
      <c r="I883" s="3">
        <v>4.0720000000000001</v>
      </c>
      <c r="J883" s="3">
        <v>85.512</v>
      </c>
      <c r="K883" s="2">
        <v>43554</v>
      </c>
      <c r="L883" s="1" t="s">
        <v>32</v>
      </c>
      <c r="M883">
        <v>81.44</v>
      </c>
      <c r="N883">
        <v>4.7619047620000003</v>
      </c>
      <c r="O883" s="3">
        <v>4.0720000000000001</v>
      </c>
      <c r="P883">
        <v>9.5</v>
      </c>
    </row>
    <row r="884" spans="1:16" x14ac:dyDescent="0.25">
      <c r="A884" s="1" t="s">
        <v>917</v>
      </c>
      <c r="B884" s="1" t="s">
        <v>41</v>
      </c>
      <c r="C884" s="1" t="s">
        <v>42</v>
      </c>
      <c r="D884" s="1" t="s">
        <v>19</v>
      </c>
      <c r="E884" s="1" t="s">
        <v>30</v>
      </c>
      <c r="F884" s="1" t="s">
        <v>35</v>
      </c>
      <c r="G884" s="3">
        <v>31.99</v>
      </c>
      <c r="H884">
        <v>10</v>
      </c>
      <c r="I884" s="3">
        <v>15.994999999999999</v>
      </c>
      <c r="J884" s="3">
        <v>335.89499999999998</v>
      </c>
      <c r="K884" s="2">
        <v>43516</v>
      </c>
      <c r="L884" s="1" t="s">
        <v>32</v>
      </c>
      <c r="M884">
        <v>319.89999999999998</v>
      </c>
      <c r="N884">
        <v>4.7619047620000003</v>
      </c>
      <c r="O884" s="3">
        <v>15.994999999999999</v>
      </c>
      <c r="P884">
        <v>9.9</v>
      </c>
    </row>
    <row r="885" spans="1:16" x14ac:dyDescent="0.25">
      <c r="A885" s="1" t="s">
        <v>918</v>
      </c>
      <c r="B885" s="1" t="s">
        <v>17</v>
      </c>
      <c r="C885" s="1" t="s">
        <v>18</v>
      </c>
      <c r="D885" s="1" t="s">
        <v>19</v>
      </c>
      <c r="E885" s="1" t="s">
        <v>20</v>
      </c>
      <c r="F885" s="1" t="s">
        <v>31</v>
      </c>
      <c r="G885" s="3">
        <v>34.42</v>
      </c>
      <c r="H885">
        <v>6</v>
      </c>
      <c r="I885" s="3">
        <v>10.326000000000001</v>
      </c>
      <c r="J885" s="3">
        <v>216.846</v>
      </c>
      <c r="K885" s="2">
        <v>43554</v>
      </c>
      <c r="L885" s="1" t="s">
        <v>22</v>
      </c>
      <c r="M885">
        <v>206.52</v>
      </c>
      <c r="N885">
        <v>4.7619047620000003</v>
      </c>
      <c r="O885" s="3">
        <v>10.326000000000001</v>
      </c>
      <c r="P885">
        <v>7.5</v>
      </c>
    </row>
    <row r="886" spans="1:16" x14ac:dyDescent="0.25">
      <c r="A886" s="1" t="s">
        <v>919</v>
      </c>
      <c r="B886" s="1" t="s">
        <v>17</v>
      </c>
      <c r="C886" s="1" t="s">
        <v>18</v>
      </c>
      <c r="D886" s="1" t="s">
        <v>19</v>
      </c>
      <c r="E886" s="1" t="s">
        <v>20</v>
      </c>
      <c r="F886" s="1" t="s">
        <v>43</v>
      </c>
      <c r="G886" s="3">
        <v>83.34</v>
      </c>
      <c r="H886">
        <v>2</v>
      </c>
      <c r="I886" s="3">
        <v>8.3339999999999996</v>
      </c>
      <c r="J886" s="3">
        <v>175.01400000000001</v>
      </c>
      <c r="K886" s="2">
        <v>43543</v>
      </c>
      <c r="L886" s="1" t="s">
        <v>28</v>
      </c>
      <c r="M886">
        <v>166.68</v>
      </c>
      <c r="N886">
        <v>4.7619047620000003</v>
      </c>
      <c r="O886" s="3">
        <v>8.3339999999999996</v>
      </c>
      <c r="P886">
        <v>7.6</v>
      </c>
    </row>
    <row r="887" spans="1:16" x14ac:dyDescent="0.25">
      <c r="A887" s="1" t="s">
        <v>920</v>
      </c>
      <c r="B887" s="1" t="s">
        <v>17</v>
      </c>
      <c r="C887" s="1" t="s">
        <v>18</v>
      </c>
      <c r="D887" s="1" t="s">
        <v>26</v>
      </c>
      <c r="E887" s="1" t="s">
        <v>30</v>
      </c>
      <c r="F887" s="1" t="s">
        <v>35</v>
      </c>
      <c r="G887" s="3">
        <v>45.58</v>
      </c>
      <c r="H887">
        <v>7</v>
      </c>
      <c r="I887" s="3">
        <v>15.952999999999999</v>
      </c>
      <c r="J887" s="3">
        <v>335.01299999999998</v>
      </c>
      <c r="K887" s="2">
        <v>43478</v>
      </c>
      <c r="L887" s="1" t="s">
        <v>28</v>
      </c>
      <c r="M887">
        <v>319.06</v>
      </c>
      <c r="N887">
        <v>4.7619047620000003</v>
      </c>
      <c r="O887" s="3">
        <v>15.952999999999999</v>
      </c>
      <c r="P887">
        <v>5</v>
      </c>
    </row>
    <row r="888" spans="1:16" x14ac:dyDescent="0.25">
      <c r="A888" s="1" t="s">
        <v>921</v>
      </c>
      <c r="B888" s="1" t="s">
        <v>17</v>
      </c>
      <c r="C888" s="1" t="s">
        <v>18</v>
      </c>
      <c r="D888" s="1" t="s">
        <v>19</v>
      </c>
      <c r="E888" s="1" t="s">
        <v>30</v>
      </c>
      <c r="F888" s="1" t="s">
        <v>43</v>
      </c>
      <c r="G888" s="3">
        <v>87.9</v>
      </c>
      <c r="H888">
        <v>1</v>
      </c>
      <c r="I888" s="3">
        <v>4.3949999999999996</v>
      </c>
      <c r="J888" s="3">
        <v>92.295000000000002</v>
      </c>
      <c r="K888" s="2">
        <v>43501</v>
      </c>
      <c r="L888" s="1" t="s">
        <v>22</v>
      </c>
      <c r="M888">
        <v>87.9</v>
      </c>
      <c r="N888">
        <v>4.7619047620000003</v>
      </c>
      <c r="O888" s="3">
        <v>4.3949999999999996</v>
      </c>
      <c r="P888">
        <v>6.7</v>
      </c>
    </row>
    <row r="889" spans="1:16" x14ac:dyDescent="0.25">
      <c r="A889" s="1" t="s">
        <v>922</v>
      </c>
      <c r="B889" s="1" t="s">
        <v>17</v>
      </c>
      <c r="C889" s="1" t="s">
        <v>18</v>
      </c>
      <c r="D889" s="1" t="s">
        <v>19</v>
      </c>
      <c r="E889" s="1" t="s">
        <v>20</v>
      </c>
      <c r="F889" s="1" t="s">
        <v>27</v>
      </c>
      <c r="G889" s="3">
        <v>73.47</v>
      </c>
      <c r="H889">
        <v>10</v>
      </c>
      <c r="I889" s="3">
        <v>36.734999999999999</v>
      </c>
      <c r="J889" s="3">
        <v>771.43499999999995</v>
      </c>
      <c r="K889" s="2">
        <v>43547</v>
      </c>
      <c r="L889" s="1" t="s">
        <v>22</v>
      </c>
      <c r="M889">
        <v>734.7</v>
      </c>
      <c r="N889">
        <v>4.7619047620000003</v>
      </c>
      <c r="O889" s="3">
        <v>36.734999999999999</v>
      </c>
      <c r="P889">
        <v>9.5</v>
      </c>
    </row>
    <row r="890" spans="1:16" x14ac:dyDescent="0.25">
      <c r="A890" s="1" t="s">
        <v>923</v>
      </c>
      <c r="B890" s="1" t="s">
        <v>24</v>
      </c>
      <c r="C890" s="1" t="s">
        <v>25</v>
      </c>
      <c r="D890" s="1" t="s">
        <v>26</v>
      </c>
      <c r="E890" s="1" t="s">
        <v>20</v>
      </c>
      <c r="F890" s="1" t="s">
        <v>45</v>
      </c>
      <c r="G890" s="3">
        <v>12.19</v>
      </c>
      <c r="H890">
        <v>8</v>
      </c>
      <c r="I890" s="3">
        <v>4.8760000000000003</v>
      </c>
      <c r="J890" s="3">
        <v>102.396</v>
      </c>
      <c r="K890" s="2">
        <v>43537</v>
      </c>
      <c r="L890" s="1" t="s">
        <v>22</v>
      </c>
      <c r="M890">
        <v>97.52</v>
      </c>
      <c r="N890">
        <v>4.7619047620000003</v>
      </c>
      <c r="O890" s="3">
        <v>4.8760000000000003</v>
      </c>
      <c r="P890">
        <v>6.8</v>
      </c>
    </row>
    <row r="891" spans="1:16" x14ac:dyDescent="0.25">
      <c r="A891" s="1" t="s">
        <v>924</v>
      </c>
      <c r="B891" s="1" t="s">
        <v>17</v>
      </c>
      <c r="C891" s="1" t="s">
        <v>18</v>
      </c>
      <c r="D891" s="1" t="s">
        <v>19</v>
      </c>
      <c r="E891" s="1" t="s">
        <v>30</v>
      </c>
      <c r="F891" s="1" t="s">
        <v>35</v>
      </c>
      <c r="G891" s="3">
        <v>76.92</v>
      </c>
      <c r="H891">
        <v>10</v>
      </c>
      <c r="I891" s="3">
        <v>38.46</v>
      </c>
      <c r="J891" s="3">
        <v>807.66</v>
      </c>
      <c r="K891" s="2">
        <v>43541</v>
      </c>
      <c r="L891" s="1" t="s">
        <v>22</v>
      </c>
      <c r="M891">
        <v>769.2</v>
      </c>
      <c r="N891">
        <v>4.7619047620000003</v>
      </c>
      <c r="O891" s="3">
        <v>38.46</v>
      </c>
      <c r="P891">
        <v>5.6</v>
      </c>
    </row>
    <row r="892" spans="1:16" x14ac:dyDescent="0.25">
      <c r="A892" s="1" t="s">
        <v>925</v>
      </c>
      <c r="B892" s="1" t="s">
        <v>24</v>
      </c>
      <c r="C892" s="1" t="s">
        <v>25</v>
      </c>
      <c r="D892" s="1" t="s">
        <v>26</v>
      </c>
      <c r="E892" s="1" t="s">
        <v>20</v>
      </c>
      <c r="F892" s="1" t="s">
        <v>21</v>
      </c>
      <c r="G892" s="3">
        <v>83.66</v>
      </c>
      <c r="H892">
        <v>5</v>
      </c>
      <c r="I892" s="3">
        <v>20.914999999999999</v>
      </c>
      <c r="J892" s="3">
        <v>439.21499999999997</v>
      </c>
      <c r="K892" s="2">
        <v>43517</v>
      </c>
      <c r="L892" s="1" t="s">
        <v>28</v>
      </c>
      <c r="M892">
        <v>418.3</v>
      </c>
      <c r="N892">
        <v>4.7619047620000003</v>
      </c>
      <c r="O892" s="3">
        <v>20.914999999999999</v>
      </c>
      <c r="P892">
        <v>7.2</v>
      </c>
    </row>
    <row r="893" spans="1:16" x14ac:dyDescent="0.25">
      <c r="A893" s="1" t="s">
        <v>926</v>
      </c>
      <c r="B893" s="1" t="s">
        <v>41</v>
      </c>
      <c r="C893" s="1" t="s">
        <v>42</v>
      </c>
      <c r="D893" s="1" t="s">
        <v>26</v>
      </c>
      <c r="E893" s="1" t="s">
        <v>20</v>
      </c>
      <c r="F893" s="1" t="s">
        <v>27</v>
      </c>
      <c r="G893" s="3">
        <v>57.91</v>
      </c>
      <c r="H893">
        <v>8</v>
      </c>
      <c r="I893" s="3">
        <v>23.164000000000001</v>
      </c>
      <c r="J893" s="3">
        <v>486.44400000000002</v>
      </c>
      <c r="K893" s="2">
        <v>43503</v>
      </c>
      <c r="L893" s="1" t="s">
        <v>28</v>
      </c>
      <c r="M893">
        <v>463.28</v>
      </c>
      <c r="N893">
        <v>4.7619047620000003</v>
      </c>
      <c r="O893" s="3">
        <v>23.164000000000001</v>
      </c>
      <c r="P893">
        <v>8.1</v>
      </c>
    </row>
    <row r="894" spans="1:16" x14ac:dyDescent="0.25">
      <c r="A894" s="1" t="s">
        <v>927</v>
      </c>
      <c r="B894" s="1" t="s">
        <v>24</v>
      </c>
      <c r="C894" s="1" t="s">
        <v>25</v>
      </c>
      <c r="D894" s="1" t="s">
        <v>19</v>
      </c>
      <c r="E894" s="1" t="s">
        <v>20</v>
      </c>
      <c r="F894" s="1" t="s">
        <v>45</v>
      </c>
      <c r="G894" s="3">
        <v>92.49</v>
      </c>
      <c r="H894">
        <v>5</v>
      </c>
      <c r="I894" s="3">
        <v>23.122499999999999</v>
      </c>
      <c r="J894" s="3">
        <v>485.57249999999999</v>
      </c>
      <c r="K894" s="2">
        <v>43526</v>
      </c>
      <c r="L894" s="1" t="s">
        <v>32</v>
      </c>
      <c r="M894">
        <v>462.45</v>
      </c>
      <c r="N894">
        <v>4.7619047620000003</v>
      </c>
      <c r="O894" s="3">
        <v>23.122499999999999</v>
      </c>
      <c r="P894">
        <v>8.6</v>
      </c>
    </row>
    <row r="895" spans="1:16" x14ac:dyDescent="0.25">
      <c r="A895" s="1" t="s">
        <v>928</v>
      </c>
      <c r="B895" s="1" t="s">
        <v>41</v>
      </c>
      <c r="C895" s="1" t="s">
        <v>42</v>
      </c>
      <c r="D895" s="1" t="s">
        <v>26</v>
      </c>
      <c r="E895" s="1" t="s">
        <v>30</v>
      </c>
      <c r="F895" s="1" t="s">
        <v>27</v>
      </c>
      <c r="G895" s="3">
        <v>28.38</v>
      </c>
      <c r="H895">
        <v>5</v>
      </c>
      <c r="I895" s="3">
        <v>7.0949999999999998</v>
      </c>
      <c r="J895" s="3">
        <v>148.995</v>
      </c>
      <c r="K895" s="2">
        <v>43530</v>
      </c>
      <c r="L895" s="1" t="s">
        <v>28</v>
      </c>
      <c r="M895">
        <v>141.9</v>
      </c>
      <c r="N895">
        <v>4.7619047620000003</v>
      </c>
      <c r="O895" s="3">
        <v>7.0949999999999998</v>
      </c>
      <c r="P895">
        <v>9.4</v>
      </c>
    </row>
    <row r="896" spans="1:16" x14ac:dyDescent="0.25">
      <c r="A896" s="1" t="s">
        <v>929</v>
      </c>
      <c r="B896" s="1" t="s">
        <v>41</v>
      </c>
      <c r="C896" s="1" t="s">
        <v>42</v>
      </c>
      <c r="D896" s="1" t="s">
        <v>19</v>
      </c>
      <c r="E896" s="1" t="s">
        <v>30</v>
      </c>
      <c r="F896" s="1" t="s">
        <v>27</v>
      </c>
      <c r="G896" s="3">
        <v>50.45</v>
      </c>
      <c r="H896">
        <v>6</v>
      </c>
      <c r="I896" s="3">
        <v>15.135</v>
      </c>
      <c r="J896" s="3">
        <v>317.83499999999998</v>
      </c>
      <c r="K896" s="2">
        <v>43502</v>
      </c>
      <c r="L896" s="1" t="s">
        <v>32</v>
      </c>
      <c r="M896">
        <v>302.7</v>
      </c>
      <c r="N896">
        <v>4.7619047620000003</v>
      </c>
      <c r="O896" s="3">
        <v>15.135</v>
      </c>
      <c r="P896">
        <v>8.9</v>
      </c>
    </row>
    <row r="897" spans="1:16" x14ac:dyDescent="0.25">
      <c r="A897" s="1" t="s">
        <v>930</v>
      </c>
      <c r="B897" s="1" t="s">
        <v>41</v>
      </c>
      <c r="C897" s="1" t="s">
        <v>42</v>
      </c>
      <c r="D897" s="1" t="s">
        <v>26</v>
      </c>
      <c r="E897" s="1" t="s">
        <v>30</v>
      </c>
      <c r="F897" s="1" t="s">
        <v>21</v>
      </c>
      <c r="G897" s="3">
        <v>99.16</v>
      </c>
      <c r="H897">
        <v>8</v>
      </c>
      <c r="I897" s="3">
        <v>39.664000000000001</v>
      </c>
      <c r="J897" s="3">
        <v>832.94399999999996</v>
      </c>
      <c r="K897" s="2">
        <v>43493</v>
      </c>
      <c r="L897" s="1" t="s">
        <v>32</v>
      </c>
      <c r="M897">
        <v>793.28</v>
      </c>
      <c r="N897">
        <v>4.7619047620000003</v>
      </c>
      <c r="O897" s="3">
        <v>39.664000000000001</v>
      </c>
      <c r="P897">
        <v>4.2</v>
      </c>
    </row>
    <row r="898" spans="1:16" x14ac:dyDescent="0.25">
      <c r="A898" s="1" t="s">
        <v>931</v>
      </c>
      <c r="B898" s="1" t="s">
        <v>24</v>
      </c>
      <c r="C898" s="1" t="s">
        <v>25</v>
      </c>
      <c r="D898" s="1" t="s">
        <v>26</v>
      </c>
      <c r="E898" s="1" t="s">
        <v>30</v>
      </c>
      <c r="F898" s="1" t="s">
        <v>45</v>
      </c>
      <c r="G898" s="3">
        <v>60.74</v>
      </c>
      <c r="H898">
        <v>7</v>
      </c>
      <c r="I898" s="3">
        <v>21.259</v>
      </c>
      <c r="J898" s="3">
        <v>446.43900000000002</v>
      </c>
      <c r="K898" s="2">
        <v>43483</v>
      </c>
      <c r="L898" s="1" t="s">
        <v>22</v>
      </c>
      <c r="M898">
        <v>425.18</v>
      </c>
      <c r="N898">
        <v>4.7619047620000003</v>
      </c>
      <c r="O898" s="3">
        <v>21.259</v>
      </c>
      <c r="P898">
        <v>5</v>
      </c>
    </row>
    <row r="899" spans="1:16" x14ac:dyDescent="0.25">
      <c r="A899" s="1" t="s">
        <v>932</v>
      </c>
      <c r="B899" s="1" t="s">
        <v>24</v>
      </c>
      <c r="C899" s="1" t="s">
        <v>25</v>
      </c>
      <c r="D899" s="1" t="s">
        <v>19</v>
      </c>
      <c r="E899" s="1" t="s">
        <v>20</v>
      </c>
      <c r="F899" s="1" t="s">
        <v>43</v>
      </c>
      <c r="G899" s="3">
        <v>47.27</v>
      </c>
      <c r="H899">
        <v>6</v>
      </c>
      <c r="I899" s="3">
        <v>14.180999999999999</v>
      </c>
      <c r="J899" s="3">
        <v>297.80099999999999</v>
      </c>
      <c r="K899" s="2">
        <v>43501</v>
      </c>
      <c r="L899" s="1" t="s">
        <v>28</v>
      </c>
      <c r="M899">
        <v>283.62</v>
      </c>
      <c r="N899">
        <v>4.7619047620000003</v>
      </c>
      <c r="O899" s="3">
        <v>14.180999999999999</v>
      </c>
      <c r="P899">
        <v>8.8000000000000007</v>
      </c>
    </row>
    <row r="900" spans="1:16" x14ac:dyDescent="0.25">
      <c r="A900" s="1" t="s">
        <v>933</v>
      </c>
      <c r="B900" s="1" t="s">
        <v>24</v>
      </c>
      <c r="C900" s="1" t="s">
        <v>25</v>
      </c>
      <c r="D900" s="1" t="s">
        <v>19</v>
      </c>
      <c r="E900" s="1" t="s">
        <v>30</v>
      </c>
      <c r="F900" s="1" t="s">
        <v>21</v>
      </c>
      <c r="G900" s="3">
        <v>85.6</v>
      </c>
      <c r="H900">
        <v>7</v>
      </c>
      <c r="I900" s="3">
        <v>29.96</v>
      </c>
      <c r="J900" s="3">
        <v>629.16</v>
      </c>
      <c r="K900" s="2">
        <v>43526</v>
      </c>
      <c r="L900" s="1" t="s">
        <v>28</v>
      </c>
      <c r="M900">
        <v>599.20000000000005</v>
      </c>
      <c r="N900">
        <v>4.7619047620000003</v>
      </c>
      <c r="O900" s="3">
        <v>29.96</v>
      </c>
      <c r="P900">
        <v>5.3</v>
      </c>
    </row>
    <row r="901" spans="1:16" x14ac:dyDescent="0.25">
      <c r="A901" s="1" t="s">
        <v>934</v>
      </c>
      <c r="B901" s="1" t="s">
        <v>17</v>
      </c>
      <c r="C901" s="1" t="s">
        <v>18</v>
      </c>
      <c r="D901" s="1" t="s">
        <v>19</v>
      </c>
      <c r="E901" s="1" t="s">
        <v>30</v>
      </c>
      <c r="F901" s="1" t="s">
        <v>43</v>
      </c>
      <c r="G901" s="3">
        <v>35.04</v>
      </c>
      <c r="H901">
        <v>9</v>
      </c>
      <c r="I901" s="3">
        <v>15.768000000000001</v>
      </c>
      <c r="J901" s="3">
        <v>331.12799999999999</v>
      </c>
      <c r="K901" s="2">
        <v>43505</v>
      </c>
      <c r="L901" s="1" t="s">
        <v>22</v>
      </c>
      <c r="M901">
        <v>315.36</v>
      </c>
      <c r="N901">
        <v>4.7619047620000003</v>
      </c>
      <c r="O901" s="3">
        <v>15.768000000000001</v>
      </c>
      <c r="P901">
        <v>4.5999999999999996</v>
      </c>
    </row>
    <row r="902" spans="1:16" x14ac:dyDescent="0.25">
      <c r="A902" s="1" t="s">
        <v>935</v>
      </c>
      <c r="B902" s="1" t="s">
        <v>24</v>
      </c>
      <c r="C902" s="1" t="s">
        <v>25</v>
      </c>
      <c r="D902" s="1" t="s">
        <v>19</v>
      </c>
      <c r="E902" s="1" t="s">
        <v>20</v>
      </c>
      <c r="F902" s="1" t="s">
        <v>27</v>
      </c>
      <c r="G902" s="3">
        <v>44.84</v>
      </c>
      <c r="H902">
        <v>9</v>
      </c>
      <c r="I902" s="3">
        <v>20.178000000000001</v>
      </c>
      <c r="J902" s="3">
        <v>423.738</v>
      </c>
      <c r="K902" s="2">
        <v>43479</v>
      </c>
      <c r="L902" s="1" t="s">
        <v>32</v>
      </c>
      <c r="M902">
        <v>403.56</v>
      </c>
      <c r="N902">
        <v>4.7619047620000003</v>
      </c>
      <c r="O902" s="3">
        <v>20.178000000000001</v>
      </c>
      <c r="P902">
        <v>7.5</v>
      </c>
    </row>
    <row r="903" spans="1:16" x14ac:dyDescent="0.25">
      <c r="A903" s="1" t="s">
        <v>936</v>
      </c>
      <c r="B903" s="1" t="s">
        <v>41</v>
      </c>
      <c r="C903" s="1" t="s">
        <v>42</v>
      </c>
      <c r="D903" s="1" t="s">
        <v>26</v>
      </c>
      <c r="E903" s="1" t="s">
        <v>30</v>
      </c>
      <c r="F903" s="1" t="s">
        <v>31</v>
      </c>
      <c r="G903" s="3">
        <v>45.97</v>
      </c>
      <c r="H903">
        <v>4</v>
      </c>
      <c r="I903" s="3">
        <v>9.1940000000000008</v>
      </c>
      <c r="J903" s="3">
        <v>193.07400000000001</v>
      </c>
      <c r="K903" s="2">
        <v>43505</v>
      </c>
      <c r="L903" s="1" t="s">
        <v>22</v>
      </c>
      <c r="M903">
        <v>183.88</v>
      </c>
      <c r="N903">
        <v>4.7619047620000003</v>
      </c>
      <c r="O903" s="3">
        <v>9.1940000000000008</v>
      </c>
      <c r="P903">
        <v>5.0999999999999996</v>
      </c>
    </row>
    <row r="904" spans="1:16" x14ac:dyDescent="0.25">
      <c r="A904" s="1" t="s">
        <v>937</v>
      </c>
      <c r="B904" s="1" t="s">
        <v>17</v>
      </c>
      <c r="C904" s="1" t="s">
        <v>18</v>
      </c>
      <c r="D904" s="1" t="s">
        <v>19</v>
      </c>
      <c r="E904" s="1" t="s">
        <v>20</v>
      </c>
      <c r="F904" s="1" t="s">
        <v>21</v>
      </c>
      <c r="G904" s="3">
        <v>27.73</v>
      </c>
      <c r="H904">
        <v>5</v>
      </c>
      <c r="I904" s="3">
        <v>6.9325000000000001</v>
      </c>
      <c r="J904" s="3">
        <v>145.58250000000001</v>
      </c>
      <c r="K904" s="2">
        <v>43550</v>
      </c>
      <c r="L904" s="1" t="s">
        <v>32</v>
      </c>
      <c r="M904">
        <v>138.65</v>
      </c>
      <c r="N904">
        <v>4.7619047620000003</v>
      </c>
      <c r="O904" s="3">
        <v>6.9325000000000001</v>
      </c>
      <c r="P904">
        <v>4.2</v>
      </c>
    </row>
    <row r="905" spans="1:16" x14ac:dyDescent="0.25">
      <c r="A905" s="1" t="s">
        <v>938</v>
      </c>
      <c r="B905" s="1" t="s">
        <v>17</v>
      </c>
      <c r="C905" s="1" t="s">
        <v>18</v>
      </c>
      <c r="D905" s="1" t="s">
        <v>26</v>
      </c>
      <c r="E905" s="1" t="s">
        <v>30</v>
      </c>
      <c r="F905" s="1" t="s">
        <v>43</v>
      </c>
      <c r="G905" s="3">
        <v>11.53</v>
      </c>
      <c r="H905">
        <v>7</v>
      </c>
      <c r="I905" s="3">
        <v>4.0354999999999999</v>
      </c>
      <c r="J905" s="3">
        <v>84.745500000000007</v>
      </c>
      <c r="K905" s="2">
        <v>43493</v>
      </c>
      <c r="L905" s="1" t="s">
        <v>28</v>
      </c>
      <c r="M905">
        <v>80.709999999999994</v>
      </c>
      <c r="N905">
        <v>4.7619047620000003</v>
      </c>
      <c r="O905" s="3">
        <v>4.0354999999999999</v>
      </c>
      <c r="P905">
        <v>8.1</v>
      </c>
    </row>
    <row r="906" spans="1:16" x14ac:dyDescent="0.25">
      <c r="A906" s="1" t="s">
        <v>939</v>
      </c>
      <c r="B906" s="1" t="s">
        <v>24</v>
      </c>
      <c r="C906" s="1" t="s">
        <v>25</v>
      </c>
      <c r="D906" s="1" t="s">
        <v>26</v>
      </c>
      <c r="E906" s="1" t="s">
        <v>20</v>
      </c>
      <c r="F906" s="1" t="s">
        <v>21</v>
      </c>
      <c r="G906" s="3">
        <v>58.32</v>
      </c>
      <c r="H906">
        <v>2</v>
      </c>
      <c r="I906" s="3">
        <v>5.8319999999999999</v>
      </c>
      <c r="J906" s="3">
        <v>122.47199999999999</v>
      </c>
      <c r="K906" s="2">
        <v>43510</v>
      </c>
      <c r="L906" s="1" t="s">
        <v>22</v>
      </c>
      <c r="M906">
        <v>116.64</v>
      </c>
      <c r="N906">
        <v>4.7619047620000003</v>
      </c>
      <c r="O906" s="3">
        <v>5.8319999999999999</v>
      </c>
      <c r="P906">
        <v>6</v>
      </c>
    </row>
    <row r="907" spans="1:16" x14ac:dyDescent="0.25">
      <c r="A907" s="1" t="s">
        <v>940</v>
      </c>
      <c r="B907" s="1" t="s">
        <v>24</v>
      </c>
      <c r="C907" s="1" t="s">
        <v>25</v>
      </c>
      <c r="D907" s="1" t="s">
        <v>19</v>
      </c>
      <c r="E907" s="1" t="s">
        <v>20</v>
      </c>
      <c r="F907" s="1" t="s">
        <v>31</v>
      </c>
      <c r="G907" s="3">
        <v>78.38</v>
      </c>
      <c r="H907">
        <v>4</v>
      </c>
      <c r="I907" s="3">
        <v>15.676</v>
      </c>
      <c r="J907" s="3">
        <v>329.19600000000003</v>
      </c>
      <c r="K907" s="2">
        <v>43548</v>
      </c>
      <c r="L907" s="1" t="s">
        <v>28</v>
      </c>
      <c r="M907">
        <v>313.52</v>
      </c>
      <c r="N907">
        <v>4.7619047620000003</v>
      </c>
      <c r="O907" s="3">
        <v>15.676</v>
      </c>
      <c r="P907">
        <v>7.9</v>
      </c>
    </row>
    <row r="908" spans="1:16" x14ac:dyDescent="0.25">
      <c r="A908" s="1" t="s">
        <v>941</v>
      </c>
      <c r="B908" s="1" t="s">
        <v>24</v>
      </c>
      <c r="C908" s="1" t="s">
        <v>25</v>
      </c>
      <c r="D908" s="1" t="s">
        <v>26</v>
      </c>
      <c r="E908" s="1" t="s">
        <v>30</v>
      </c>
      <c r="F908" s="1" t="s">
        <v>21</v>
      </c>
      <c r="G908" s="3">
        <v>84.61</v>
      </c>
      <c r="H908">
        <v>10</v>
      </c>
      <c r="I908" s="3">
        <v>42.305</v>
      </c>
      <c r="J908" s="3">
        <v>888.40499999999997</v>
      </c>
      <c r="K908" s="2">
        <v>43505</v>
      </c>
      <c r="L908" s="1" t="s">
        <v>32</v>
      </c>
      <c r="M908">
        <v>846.1</v>
      </c>
      <c r="N908">
        <v>4.7619047620000003</v>
      </c>
      <c r="O908" s="3">
        <v>42.305</v>
      </c>
      <c r="P908">
        <v>8.8000000000000007</v>
      </c>
    </row>
    <row r="909" spans="1:16" x14ac:dyDescent="0.25">
      <c r="A909" s="1" t="s">
        <v>942</v>
      </c>
      <c r="B909" s="1" t="s">
        <v>41</v>
      </c>
      <c r="C909" s="1" t="s">
        <v>42</v>
      </c>
      <c r="D909" s="1" t="s">
        <v>26</v>
      </c>
      <c r="E909" s="1" t="s">
        <v>20</v>
      </c>
      <c r="F909" s="1" t="s">
        <v>21</v>
      </c>
      <c r="G909" s="3">
        <v>82.88</v>
      </c>
      <c r="H909">
        <v>5</v>
      </c>
      <c r="I909" s="3">
        <v>20.72</v>
      </c>
      <c r="J909" s="3">
        <v>435.12</v>
      </c>
      <c r="K909" s="2">
        <v>43548</v>
      </c>
      <c r="L909" s="1" t="s">
        <v>32</v>
      </c>
      <c r="M909">
        <v>414.4</v>
      </c>
      <c r="N909">
        <v>4.7619047620000003</v>
      </c>
      <c r="O909" s="3">
        <v>20.72</v>
      </c>
      <c r="P909">
        <v>6.6</v>
      </c>
    </row>
    <row r="910" spans="1:16" x14ac:dyDescent="0.25">
      <c r="A910" s="1" t="s">
        <v>943</v>
      </c>
      <c r="B910" s="1" t="s">
        <v>17</v>
      </c>
      <c r="C910" s="1" t="s">
        <v>18</v>
      </c>
      <c r="D910" s="1" t="s">
        <v>19</v>
      </c>
      <c r="E910" s="1" t="s">
        <v>20</v>
      </c>
      <c r="F910" s="1" t="s">
        <v>43</v>
      </c>
      <c r="G910" s="3">
        <v>79.540000000000006</v>
      </c>
      <c r="H910">
        <v>2</v>
      </c>
      <c r="I910" s="3">
        <v>7.9539999999999997</v>
      </c>
      <c r="J910" s="3">
        <v>167.03399999999999</v>
      </c>
      <c r="K910" s="2">
        <v>43551</v>
      </c>
      <c r="L910" s="1" t="s">
        <v>22</v>
      </c>
      <c r="M910">
        <v>159.08000000000001</v>
      </c>
      <c r="N910">
        <v>4.7619047620000003</v>
      </c>
      <c r="O910" s="3">
        <v>7.9539999999999997</v>
      </c>
      <c r="P910">
        <v>6.2</v>
      </c>
    </row>
    <row r="911" spans="1:16" x14ac:dyDescent="0.25">
      <c r="A911" s="1" t="s">
        <v>944</v>
      </c>
      <c r="B911" s="1" t="s">
        <v>41</v>
      </c>
      <c r="C911" s="1" t="s">
        <v>42</v>
      </c>
      <c r="D911" s="1" t="s">
        <v>26</v>
      </c>
      <c r="E911" s="1" t="s">
        <v>20</v>
      </c>
      <c r="F911" s="1" t="s">
        <v>31</v>
      </c>
      <c r="G911" s="3">
        <v>49.01</v>
      </c>
      <c r="H911">
        <v>10</v>
      </c>
      <c r="I911" s="3">
        <v>24.504999999999999</v>
      </c>
      <c r="J911" s="3">
        <v>514.60500000000002</v>
      </c>
      <c r="K911" s="2">
        <v>43492</v>
      </c>
      <c r="L911" s="1" t="s">
        <v>32</v>
      </c>
      <c r="M911">
        <v>490.1</v>
      </c>
      <c r="N911">
        <v>4.7619047620000003</v>
      </c>
      <c r="O911" s="3">
        <v>24.504999999999999</v>
      </c>
      <c r="P911">
        <v>4.2</v>
      </c>
    </row>
    <row r="912" spans="1:16" x14ac:dyDescent="0.25">
      <c r="A912" s="1" t="s">
        <v>945</v>
      </c>
      <c r="B912" s="1" t="s">
        <v>41</v>
      </c>
      <c r="C912" s="1" t="s">
        <v>42</v>
      </c>
      <c r="D912" s="1" t="s">
        <v>19</v>
      </c>
      <c r="E912" s="1" t="s">
        <v>20</v>
      </c>
      <c r="F912" s="1" t="s">
        <v>43</v>
      </c>
      <c r="G912" s="3">
        <v>29.15</v>
      </c>
      <c r="H912">
        <v>3</v>
      </c>
      <c r="I912" s="3">
        <v>4.3724999999999996</v>
      </c>
      <c r="J912" s="3">
        <v>91.822500000000005</v>
      </c>
      <c r="K912" s="2">
        <v>43551</v>
      </c>
      <c r="L912" s="1" t="s">
        <v>32</v>
      </c>
      <c r="M912">
        <v>87.45</v>
      </c>
      <c r="N912">
        <v>4.7619047620000003</v>
      </c>
      <c r="O912" s="3">
        <v>4.3724999999999996</v>
      </c>
      <c r="P912">
        <v>7.3</v>
      </c>
    </row>
    <row r="913" spans="1:16" x14ac:dyDescent="0.25">
      <c r="A913" s="1" t="s">
        <v>946</v>
      </c>
      <c r="B913" s="1" t="s">
        <v>24</v>
      </c>
      <c r="C913" s="1" t="s">
        <v>25</v>
      </c>
      <c r="D913" s="1" t="s">
        <v>26</v>
      </c>
      <c r="E913" s="1" t="s">
        <v>20</v>
      </c>
      <c r="F913" s="1" t="s">
        <v>27</v>
      </c>
      <c r="G913" s="3">
        <v>56.13</v>
      </c>
      <c r="H913">
        <v>4</v>
      </c>
      <c r="I913" s="3">
        <v>11.226000000000001</v>
      </c>
      <c r="J913" s="3">
        <v>235.74600000000001</v>
      </c>
      <c r="K913" s="2">
        <v>43484</v>
      </c>
      <c r="L913" s="1" t="s">
        <v>22</v>
      </c>
      <c r="M913">
        <v>224.52</v>
      </c>
      <c r="N913">
        <v>4.7619047620000003</v>
      </c>
      <c r="O913" s="3">
        <v>11.226000000000001</v>
      </c>
      <c r="P913">
        <v>8.6</v>
      </c>
    </row>
    <row r="914" spans="1:16" x14ac:dyDescent="0.25">
      <c r="A914" s="1" t="s">
        <v>947</v>
      </c>
      <c r="B914" s="1" t="s">
        <v>17</v>
      </c>
      <c r="C914" s="1" t="s">
        <v>18</v>
      </c>
      <c r="D914" s="1" t="s">
        <v>26</v>
      </c>
      <c r="E914" s="1" t="s">
        <v>20</v>
      </c>
      <c r="F914" s="1" t="s">
        <v>31</v>
      </c>
      <c r="G914" s="3">
        <v>93.12</v>
      </c>
      <c r="H914">
        <v>8</v>
      </c>
      <c r="I914" s="3">
        <v>37.247999999999998</v>
      </c>
      <c r="J914" s="3">
        <v>782.20799999999997</v>
      </c>
      <c r="K914" s="2">
        <v>43503</v>
      </c>
      <c r="L914" s="1" t="s">
        <v>28</v>
      </c>
      <c r="M914">
        <v>744.96</v>
      </c>
      <c r="N914">
        <v>4.7619047620000003</v>
      </c>
      <c r="O914" s="3">
        <v>37.247999999999998</v>
      </c>
      <c r="P914">
        <v>6.8</v>
      </c>
    </row>
    <row r="915" spans="1:16" x14ac:dyDescent="0.25">
      <c r="A915" s="1" t="s">
        <v>948</v>
      </c>
      <c r="B915" s="1" t="s">
        <v>17</v>
      </c>
      <c r="C915" s="1" t="s">
        <v>18</v>
      </c>
      <c r="D915" s="1" t="s">
        <v>19</v>
      </c>
      <c r="E915" s="1" t="s">
        <v>30</v>
      </c>
      <c r="F915" s="1" t="s">
        <v>45</v>
      </c>
      <c r="G915" s="3">
        <v>51.34</v>
      </c>
      <c r="H915">
        <v>8</v>
      </c>
      <c r="I915" s="3">
        <v>20.536000000000001</v>
      </c>
      <c r="J915" s="3">
        <v>431.25599999999997</v>
      </c>
      <c r="K915" s="2">
        <v>43496</v>
      </c>
      <c r="L915" s="1" t="s">
        <v>22</v>
      </c>
      <c r="M915">
        <v>410.72</v>
      </c>
      <c r="N915">
        <v>4.7619047620000003</v>
      </c>
      <c r="O915" s="3">
        <v>20.536000000000001</v>
      </c>
      <c r="P915">
        <v>7.6</v>
      </c>
    </row>
    <row r="916" spans="1:16" x14ac:dyDescent="0.25">
      <c r="A916" s="1" t="s">
        <v>949</v>
      </c>
      <c r="B916" s="1" t="s">
        <v>17</v>
      </c>
      <c r="C916" s="1" t="s">
        <v>18</v>
      </c>
      <c r="D916" s="1" t="s">
        <v>19</v>
      </c>
      <c r="E916" s="1" t="s">
        <v>20</v>
      </c>
      <c r="F916" s="1" t="s">
        <v>43</v>
      </c>
      <c r="G916" s="3">
        <v>99.6</v>
      </c>
      <c r="H916">
        <v>3</v>
      </c>
      <c r="I916" s="3">
        <v>14.94</v>
      </c>
      <c r="J916" s="3">
        <v>313.74</v>
      </c>
      <c r="K916" s="2">
        <v>43521</v>
      </c>
      <c r="L916" s="1" t="s">
        <v>28</v>
      </c>
      <c r="M916">
        <v>298.8</v>
      </c>
      <c r="N916">
        <v>4.7619047620000003</v>
      </c>
      <c r="O916" s="3">
        <v>14.94</v>
      </c>
      <c r="P916">
        <v>5.8</v>
      </c>
    </row>
    <row r="917" spans="1:16" x14ac:dyDescent="0.25">
      <c r="A917" s="1" t="s">
        <v>950</v>
      </c>
      <c r="B917" s="1" t="s">
        <v>24</v>
      </c>
      <c r="C917" s="1" t="s">
        <v>25</v>
      </c>
      <c r="D917" s="1" t="s">
        <v>26</v>
      </c>
      <c r="E917" s="1" t="s">
        <v>20</v>
      </c>
      <c r="F917" s="1" t="s">
        <v>27</v>
      </c>
      <c r="G917" s="3">
        <v>35.49</v>
      </c>
      <c r="H917">
        <v>6</v>
      </c>
      <c r="I917" s="3">
        <v>10.647</v>
      </c>
      <c r="J917" s="3">
        <v>223.58699999999999</v>
      </c>
      <c r="K917" s="2">
        <v>43498</v>
      </c>
      <c r="L917" s="1" t="s">
        <v>28</v>
      </c>
      <c r="M917">
        <v>212.94</v>
      </c>
      <c r="N917">
        <v>4.7619047620000003</v>
      </c>
      <c r="O917" s="3">
        <v>10.647</v>
      </c>
      <c r="P917">
        <v>4.0999999999999996</v>
      </c>
    </row>
    <row r="918" spans="1:16" x14ac:dyDescent="0.25">
      <c r="A918" s="1" t="s">
        <v>951</v>
      </c>
      <c r="B918" s="1" t="s">
        <v>24</v>
      </c>
      <c r="C918" s="1" t="s">
        <v>25</v>
      </c>
      <c r="D918" s="1" t="s">
        <v>19</v>
      </c>
      <c r="E918" s="1" t="s">
        <v>30</v>
      </c>
      <c r="F918" s="1" t="s">
        <v>35</v>
      </c>
      <c r="G918" s="3">
        <v>42.85</v>
      </c>
      <c r="H918">
        <v>1</v>
      </c>
      <c r="I918" s="3">
        <v>2.1425000000000001</v>
      </c>
      <c r="J918" s="3">
        <v>44.9925</v>
      </c>
      <c r="K918" s="2">
        <v>43538</v>
      </c>
      <c r="L918" s="1" t="s">
        <v>32</v>
      </c>
      <c r="M918">
        <v>42.85</v>
      </c>
      <c r="N918">
        <v>4.7619047620000003</v>
      </c>
      <c r="O918" s="3">
        <v>2.1425000000000001</v>
      </c>
      <c r="P918">
        <v>9.3000000000000007</v>
      </c>
    </row>
    <row r="919" spans="1:16" x14ac:dyDescent="0.25">
      <c r="A919" s="1" t="s">
        <v>952</v>
      </c>
      <c r="B919" s="1" t="s">
        <v>17</v>
      </c>
      <c r="C919" s="1" t="s">
        <v>18</v>
      </c>
      <c r="D919" s="1" t="s">
        <v>26</v>
      </c>
      <c r="E919" s="1" t="s">
        <v>20</v>
      </c>
      <c r="F919" s="1" t="s">
        <v>45</v>
      </c>
      <c r="G919" s="3">
        <v>94.67</v>
      </c>
      <c r="H919">
        <v>4</v>
      </c>
      <c r="I919" s="3">
        <v>18.934000000000001</v>
      </c>
      <c r="J919" s="3">
        <v>397.61399999999998</v>
      </c>
      <c r="K919" s="2">
        <v>43535</v>
      </c>
      <c r="L919" s="1" t="s">
        <v>28</v>
      </c>
      <c r="M919">
        <v>378.68</v>
      </c>
      <c r="N919">
        <v>4.7619047620000003</v>
      </c>
      <c r="O919" s="3">
        <v>18.934000000000001</v>
      </c>
      <c r="P919">
        <v>6.8</v>
      </c>
    </row>
    <row r="920" spans="1:16" x14ac:dyDescent="0.25">
      <c r="A920" s="1" t="s">
        <v>953</v>
      </c>
      <c r="B920" s="1" t="s">
        <v>41</v>
      </c>
      <c r="C920" s="1" t="s">
        <v>42</v>
      </c>
      <c r="D920" s="1" t="s">
        <v>26</v>
      </c>
      <c r="E920" s="1" t="s">
        <v>30</v>
      </c>
      <c r="F920" s="1" t="s">
        <v>31</v>
      </c>
      <c r="G920" s="3">
        <v>68.97</v>
      </c>
      <c r="H920">
        <v>3</v>
      </c>
      <c r="I920" s="3">
        <v>10.345499999999999</v>
      </c>
      <c r="J920" s="3">
        <v>217.25550000000001</v>
      </c>
      <c r="K920" s="2">
        <v>43518</v>
      </c>
      <c r="L920" s="1" t="s">
        <v>22</v>
      </c>
      <c r="M920">
        <v>206.91</v>
      </c>
      <c r="N920">
        <v>4.7619047620000003</v>
      </c>
      <c r="O920" s="3">
        <v>10.345499999999999</v>
      </c>
      <c r="P920">
        <v>8.6999999999999993</v>
      </c>
    </row>
    <row r="921" spans="1:16" x14ac:dyDescent="0.25">
      <c r="A921" s="1" t="s">
        <v>954</v>
      </c>
      <c r="B921" s="1" t="s">
        <v>41</v>
      </c>
      <c r="C921" s="1" t="s">
        <v>42</v>
      </c>
      <c r="D921" s="1" t="s">
        <v>19</v>
      </c>
      <c r="E921" s="1" t="s">
        <v>20</v>
      </c>
      <c r="F921" s="1" t="s">
        <v>27</v>
      </c>
      <c r="G921" s="3">
        <v>26.26</v>
      </c>
      <c r="H921">
        <v>3</v>
      </c>
      <c r="I921" s="3">
        <v>3.9390000000000001</v>
      </c>
      <c r="J921" s="3">
        <v>82.718999999999994</v>
      </c>
      <c r="K921" s="2">
        <v>43526</v>
      </c>
      <c r="L921" s="1" t="s">
        <v>22</v>
      </c>
      <c r="M921">
        <v>78.78</v>
      </c>
      <c r="N921">
        <v>4.7619047620000003</v>
      </c>
      <c r="O921" s="3">
        <v>3.9390000000000001</v>
      </c>
      <c r="P921">
        <v>6.3</v>
      </c>
    </row>
    <row r="922" spans="1:16" x14ac:dyDescent="0.25">
      <c r="A922" s="1" t="s">
        <v>955</v>
      </c>
      <c r="B922" s="1" t="s">
        <v>24</v>
      </c>
      <c r="C922" s="1" t="s">
        <v>25</v>
      </c>
      <c r="D922" s="1" t="s">
        <v>19</v>
      </c>
      <c r="E922" s="1" t="s">
        <v>20</v>
      </c>
      <c r="F922" s="1" t="s">
        <v>31</v>
      </c>
      <c r="G922" s="3">
        <v>35.79</v>
      </c>
      <c r="H922">
        <v>9</v>
      </c>
      <c r="I922" s="3">
        <v>16.105499999999999</v>
      </c>
      <c r="J922" s="3">
        <v>338.21550000000002</v>
      </c>
      <c r="K922" s="2">
        <v>43534</v>
      </c>
      <c r="L922" s="1" t="s">
        <v>32</v>
      </c>
      <c r="M922">
        <v>322.11</v>
      </c>
      <c r="N922">
        <v>4.7619047620000003</v>
      </c>
      <c r="O922" s="3">
        <v>16.105499999999999</v>
      </c>
      <c r="P922">
        <v>5.0999999999999996</v>
      </c>
    </row>
    <row r="923" spans="1:16" x14ac:dyDescent="0.25">
      <c r="A923" s="1" t="s">
        <v>956</v>
      </c>
      <c r="B923" s="1" t="s">
        <v>41</v>
      </c>
      <c r="C923" s="1" t="s">
        <v>42</v>
      </c>
      <c r="D923" s="1" t="s">
        <v>26</v>
      </c>
      <c r="E923" s="1" t="s">
        <v>20</v>
      </c>
      <c r="F923" s="1" t="s">
        <v>31</v>
      </c>
      <c r="G923" s="3">
        <v>16.37</v>
      </c>
      <c r="H923">
        <v>6</v>
      </c>
      <c r="I923" s="3">
        <v>4.9109999999999996</v>
      </c>
      <c r="J923" s="3">
        <v>103.131</v>
      </c>
      <c r="K923" s="2">
        <v>43504</v>
      </c>
      <c r="L923" s="1" t="s">
        <v>28</v>
      </c>
      <c r="M923">
        <v>98.22</v>
      </c>
      <c r="N923">
        <v>4.7619047620000003</v>
      </c>
      <c r="O923" s="3">
        <v>4.9109999999999996</v>
      </c>
      <c r="P923">
        <v>7</v>
      </c>
    </row>
    <row r="924" spans="1:16" x14ac:dyDescent="0.25">
      <c r="A924" s="1" t="s">
        <v>957</v>
      </c>
      <c r="B924" s="1" t="s">
        <v>24</v>
      </c>
      <c r="C924" s="1" t="s">
        <v>25</v>
      </c>
      <c r="D924" s="1" t="s">
        <v>19</v>
      </c>
      <c r="E924" s="1" t="s">
        <v>20</v>
      </c>
      <c r="F924" s="1" t="s">
        <v>31</v>
      </c>
      <c r="G924" s="3">
        <v>12.73</v>
      </c>
      <c r="H924">
        <v>2</v>
      </c>
      <c r="I924" s="3">
        <v>1.2729999999999999</v>
      </c>
      <c r="J924" s="3">
        <v>26.733000000000001</v>
      </c>
      <c r="K924" s="2">
        <v>43518</v>
      </c>
      <c r="L924" s="1" t="s">
        <v>32</v>
      </c>
      <c r="M924">
        <v>25.46</v>
      </c>
      <c r="N924">
        <v>4.7619047620000003</v>
      </c>
      <c r="O924" s="3">
        <v>1.2729999999999999</v>
      </c>
      <c r="P924">
        <v>5.2</v>
      </c>
    </row>
    <row r="925" spans="1:16" x14ac:dyDescent="0.25">
      <c r="A925" s="1" t="s">
        <v>958</v>
      </c>
      <c r="B925" s="1" t="s">
        <v>24</v>
      </c>
      <c r="C925" s="1" t="s">
        <v>25</v>
      </c>
      <c r="D925" s="1" t="s">
        <v>26</v>
      </c>
      <c r="E925" s="1" t="s">
        <v>20</v>
      </c>
      <c r="F925" s="1" t="s">
        <v>35</v>
      </c>
      <c r="G925" s="3">
        <v>83.14</v>
      </c>
      <c r="H925">
        <v>7</v>
      </c>
      <c r="I925" s="3">
        <v>29.099</v>
      </c>
      <c r="J925" s="3">
        <v>611.07899999999995</v>
      </c>
      <c r="K925" s="2">
        <v>43475</v>
      </c>
      <c r="L925" s="1" t="s">
        <v>32</v>
      </c>
      <c r="M925">
        <v>581.98</v>
      </c>
      <c r="N925">
        <v>4.7619047620000003</v>
      </c>
      <c r="O925" s="3">
        <v>29.099</v>
      </c>
      <c r="P925">
        <v>6.6</v>
      </c>
    </row>
    <row r="926" spans="1:16" x14ac:dyDescent="0.25">
      <c r="A926" s="1" t="s">
        <v>959</v>
      </c>
      <c r="B926" s="1" t="s">
        <v>24</v>
      </c>
      <c r="C926" s="1" t="s">
        <v>25</v>
      </c>
      <c r="D926" s="1" t="s">
        <v>19</v>
      </c>
      <c r="E926" s="1" t="s">
        <v>20</v>
      </c>
      <c r="F926" s="1" t="s">
        <v>35</v>
      </c>
      <c r="G926" s="3">
        <v>35.22</v>
      </c>
      <c r="H926">
        <v>6</v>
      </c>
      <c r="I926" s="3">
        <v>10.566000000000001</v>
      </c>
      <c r="J926" s="3">
        <v>221.886</v>
      </c>
      <c r="K926" s="2">
        <v>43538</v>
      </c>
      <c r="L926" s="1" t="s">
        <v>22</v>
      </c>
      <c r="M926">
        <v>211.32</v>
      </c>
      <c r="N926">
        <v>4.7619047620000003</v>
      </c>
      <c r="O926" s="3">
        <v>10.566000000000001</v>
      </c>
      <c r="P926">
        <v>6.5</v>
      </c>
    </row>
    <row r="927" spans="1:16" x14ac:dyDescent="0.25">
      <c r="A927" s="1" t="s">
        <v>960</v>
      </c>
      <c r="B927" s="1" t="s">
        <v>41</v>
      </c>
      <c r="C927" s="1" t="s">
        <v>42</v>
      </c>
      <c r="D927" s="1" t="s">
        <v>26</v>
      </c>
      <c r="E927" s="1" t="s">
        <v>20</v>
      </c>
      <c r="F927" s="1" t="s">
        <v>27</v>
      </c>
      <c r="G927" s="3">
        <v>13.78</v>
      </c>
      <c r="H927">
        <v>4</v>
      </c>
      <c r="I927" s="3">
        <v>2.7559999999999998</v>
      </c>
      <c r="J927" s="3">
        <v>57.875999999999998</v>
      </c>
      <c r="K927" s="2">
        <v>43475</v>
      </c>
      <c r="L927" s="1" t="s">
        <v>22</v>
      </c>
      <c r="M927">
        <v>55.12</v>
      </c>
      <c r="N927">
        <v>4.7619047620000003</v>
      </c>
      <c r="O927" s="3">
        <v>2.7559999999999998</v>
      </c>
      <c r="P927">
        <v>9</v>
      </c>
    </row>
    <row r="928" spans="1:16" x14ac:dyDescent="0.25">
      <c r="A928" s="1" t="s">
        <v>961</v>
      </c>
      <c r="B928" s="1" t="s">
        <v>41</v>
      </c>
      <c r="C928" s="1" t="s">
        <v>42</v>
      </c>
      <c r="D928" s="1" t="s">
        <v>19</v>
      </c>
      <c r="E928" s="1" t="s">
        <v>30</v>
      </c>
      <c r="F928" s="1" t="s">
        <v>35</v>
      </c>
      <c r="G928" s="3">
        <v>88.31</v>
      </c>
      <c r="H928">
        <v>1</v>
      </c>
      <c r="I928" s="3">
        <v>4.4154999999999998</v>
      </c>
      <c r="J928" s="3">
        <v>92.725499999999997</v>
      </c>
      <c r="K928" s="2">
        <v>43511</v>
      </c>
      <c r="L928" s="1" t="s">
        <v>32</v>
      </c>
      <c r="M928">
        <v>88.31</v>
      </c>
      <c r="N928">
        <v>4.7619047620000003</v>
      </c>
      <c r="O928" s="3">
        <v>4.4154999999999998</v>
      </c>
      <c r="P928">
        <v>5.2</v>
      </c>
    </row>
    <row r="929" spans="1:16" x14ac:dyDescent="0.25">
      <c r="A929" s="1" t="s">
        <v>962</v>
      </c>
      <c r="B929" s="1" t="s">
        <v>17</v>
      </c>
      <c r="C929" s="1" t="s">
        <v>18</v>
      </c>
      <c r="D929" s="1" t="s">
        <v>19</v>
      </c>
      <c r="E929" s="1" t="s">
        <v>20</v>
      </c>
      <c r="F929" s="1" t="s">
        <v>21</v>
      </c>
      <c r="G929" s="3">
        <v>39.619999999999997</v>
      </c>
      <c r="H929">
        <v>9</v>
      </c>
      <c r="I929" s="3">
        <v>17.829000000000001</v>
      </c>
      <c r="J929" s="3">
        <v>374.40899999999999</v>
      </c>
      <c r="K929" s="2">
        <v>43478</v>
      </c>
      <c r="L929" s="1" t="s">
        <v>32</v>
      </c>
      <c r="M929">
        <v>356.58</v>
      </c>
      <c r="N929">
        <v>4.7619047620000003</v>
      </c>
      <c r="O929" s="3">
        <v>17.829000000000001</v>
      </c>
      <c r="P929">
        <v>6.8</v>
      </c>
    </row>
    <row r="930" spans="1:16" x14ac:dyDescent="0.25">
      <c r="A930" s="1" t="s">
        <v>963</v>
      </c>
      <c r="B930" s="1" t="s">
        <v>41</v>
      </c>
      <c r="C930" s="1" t="s">
        <v>42</v>
      </c>
      <c r="D930" s="1" t="s">
        <v>26</v>
      </c>
      <c r="E930" s="1" t="s">
        <v>20</v>
      </c>
      <c r="F930" s="1" t="s">
        <v>27</v>
      </c>
      <c r="G930" s="3">
        <v>88.25</v>
      </c>
      <c r="H930">
        <v>9</v>
      </c>
      <c r="I930" s="3">
        <v>39.712499999999999</v>
      </c>
      <c r="J930" s="3">
        <v>833.96249999999998</v>
      </c>
      <c r="K930" s="2">
        <v>43511</v>
      </c>
      <c r="L930" s="1" t="s">
        <v>32</v>
      </c>
      <c r="M930">
        <v>794.25</v>
      </c>
      <c r="N930">
        <v>4.7619047620000003</v>
      </c>
      <c r="O930" s="3">
        <v>39.712499999999999</v>
      </c>
      <c r="P930">
        <v>7.6</v>
      </c>
    </row>
    <row r="931" spans="1:16" x14ac:dyDescent="0.25">
      <c r="A931" s="1" t="s">
        <v>964</v>
      </c>
      <c r="B931" s="1" t="s">
        <v>41</v>
      </c>
      <c r="C931" s="1" t="s">
        <v>42</v>
      </c>
      <c r="D931" s="1" t="s">
        <v>26</v>
      </c>
      <c r="E931" s="1" t="s">
        <v>30</v>
      </c>
      <c r="F931" s="1" t="s">
        <v>35</v>
      </c>
      <c r="G931" s="3">
        <v>25.31</v>
      </c>
      <c r="H931">
        <v>2</v>
      </c>
      <c r="I931" s="3">
        <v>2.5310000000000001</v>
      </c>
      <c r="J931" s="3">
        <v>53.151000000000003</v>
      </c>
      <c r="K931" s="2">
        <v>43526</v>
      </c>
      <c r="L931" s="1" t="s">
        <v>22</v>
      </c>
      <c r="M931">
        <v>50.62</v>
      </c>
      <c r="N931">
        <v>4.7619047620000003</v>
      </c>
      <c r="O931" s="3">
        <v>2.5310000000000001</v>
      </c>
      <c r="P931">
        <v>7.2</v>
      </c>
    </row>
    <row r="932" spans="1:16" x14ac:dyDescent="0.25">
      <c r="A932" s="1" t="s">
        <v>965</v>
      </c>
      <c r="B932" s="1" t="s">
        <v>41</v>
      </c>
      <c r="C932" s="1" t="s">
        <v>42</v>
      </c>
      <c r="D932" s="1" t="s">
        <v>26</v>
      </c>
      <c r="E932" s="1" t="s">
        <v>30</v>
      </c>
      <c r="F932" s="1" t="s">
        <v>31</v>
      </c>
      <c r="G932" s="3">
        <v>99.92</v>
      </c>
      <c r="H932">
        <v>6</v>
      </c>
      <c r="I932" s="3">
        <v>29.975999999999999</v>
      </c>
      <c r="J932" s="3">
        <v>629.49599999999998</v>
      </c>
      <c r="K932" s="2">
        <v>43548</v>
      </c>
      <c r="L932" s="1" t="s">
        <v>22</v>
      </c>
      <c r="M932">
        <v>599.52</v>
      </c>
      <c r="N932">
        <v>4.7619047620000003</v>
      </c>
      <c r="O932" s="3">
        <v>29.975999999999999</v>
      </c>
      <c r="P932">
        <v>7.1</v>
      </c>
    </row>
    <row r="933" spans="1:16" x14ac:dyDescent="0.25">
      <c r="A933" s="1" t="s">
        <v>966</v>
      </c>
      <c r="B933" s="1" t="s">
        <v>24</v>
      </c>
      <c r="C933" s="1" t="s">
        <v>25</v>
      </c>
      <c r="D933" s="1" t="s">
        <v>19</v>
      </c>
      <c r="E933" s="1" t="s">
        <v>20</v>
      </c>
      <c r="F933" s="1" t="s">
        <v>45</v>
      </c>
      <c r="G933" s="3">
        <v>83.35</v>
      </c>
      <c r="H933">
        <v>2</v>
      </c>
      <c r="I933" s="3">
        <v>8.3350000000000009</v>
      </c>
      <c r="J933" s="3">
        <v>175.035</v>
      </c>
      <c r="K933" s="2">
        <v>43498</v>
      </c>
      <c r="L933" s="1" t="s">
        <v>32</v>
      </c>
      <c r="M933">
        <v>166.7</v>
      </c>
      <c r="N933">
        <v>4.7619047620000003</v>
      </c>
      <c r="O933" s="3">
        <v>8.3350000000000009</v>
      </c>
      <c r="P933">
        <v>9.5</v>
      </c>
    </row>
    <row r="934" spans="1:16" x14ac:dyDescent="0.25">
      <c r="A934" s="1" t="s">
        <v>967</v>
      </c>
      <c r="B934" s="1" t="s">
        <v>17</v>
      </c>
      <c r="C934" s="1" t="s">
        <v>18</v>
      </c>
      <c r="D934" s="1" t="s">
        <v>26</v>
      </c>
      <c r="E934" s="1" t="s">
        <v>20</v>
      </c>
      <c r="F934" s="1" t="s">
        <v>43</v>
      </c>
      <c r="G934" s="3">
        <v>74.44</v>
      </c>
      <c r="H934">
        <v>10</v>
      </c>
      <c r="I934" s="3">
        <v>37.22</v>
      </c>
      <c r="J934" s="3">
        <v>781.62</v>
      </c>
      <c r="K934" s="2">
        <v>43523</v>
      </c>
      <c r="L934" s="1" t="s">
        <v>22</v>
      </c>
      <c r="M934">
        <v>744.4</v>
      </c>
      <c r="N934">
        <v>4.7619047620000003</v>
      </c>
      <c r="O934" s="3">
        <v>37.22</v>
      </c>
      <c r="P934">
        <v>5.0999999999999996</v>
      </c>
    </row>
    <row r="935" spans="1:16" x14ac:dyDescent="0.25">
      <c r="A935" s="1" t="s">
        <v>968</v>
      </c>
      <c r="B935" s="1" t="s">
        <v>24</v>
      </c>
      <c r="C935" s="1" t="s">
        <v>25</v>
      </c>
      <c r="D935" s="1" t="s">
        <v>26</v>
      </c>
      <c r="E935" s="1" t="s">
        <v>30</v>
      </c>
      <c r="F935" s="1" t="s">
        <v>21</v>
      </c>
      <c r="G935" s="3">
        <v>64.08</v>
      </c>
      <c r="H935">
        <v>7</v>
      </c>
      <c r="I935" s="3">
        <v>22.428000000000001</v>
      </c>
      <c r="J935" s="3">
        <v>470.988</v>
      </c>
      <c r="K935" s="2">
        <v>43485</v>
      </c>
      <c r="L935" s="1" t="s">
        <v>22</v>
      </c>
      <c r="M935">
        <v>448.56</v>
      </c>
      <c r="N935">
        <v>4.7619047620000003</v>
      </c>
      <c r="O935" s="3">
        <v>22.428000000000001</v>
      </c>
      <c r="P935">
        <v>7.6</v>
      </c>
    </row>
    <row r="936" spans="1:16" x14ac:dyDescent="0.25">
      <c r="A936" s="1" t="s">
        <v>969</v>
      </c>
      <c r="B936" s="1" t="s">
        <v>41</v>
      </c>
      <c r="C936" s="1" t="s">
        <v>42</v>
      </c>
      <c r="D936" s="1" t="s">
        <v>26</v>
      </c>
      <c r="E936" s="1" t="s">
        <v>20</v>
      </c>
      <c r="F936" s="1" t="s">
        <v>31</v>
      </c>
      <c r="G936" s="3">
        <v>63.15</v>
      </c>
      <c r="H936">
        <v>6</v>
      </c>
      <c r="I936" s="3">
        <v>18.945</v>
      </c>
      <c r="J936" s="3">
        <v>397.84500000000003</v>
      </c>
      <c r="K936" s="2">
        <v>43468</v>
      </c>
      <c r="L936" s="1" t="s">
        <v>22</v>
      </c>
      <c r="M936">
        <v>378.9</v>
      </c>
      <c r="N936">
        <v>4.7619047620000003</v>
      </c>
      <c r="O936" s="3">
        <v>18.945</v>
      </c>
      <c r="P936">
        <v>9.8000000000000007</v>
      </c>
    </row>
    <row r="937" spans="1:16" x14ac:dyDescent="0.25">
      <c r="A937" s="1" t="s">
        <v>970</v>
      </c>
      <c r="B937" s="1" t="s">
        <v>24</v>
      </c>
      <c r="C937" s="1" t="s">
        <v>25</v>
      </c>
      <c r="D937" s="1" t="s">
        <v>19</v>
      </c>
      <c r="E937" s="1" t="s">
        <v>30</v>
      </c>
      <c r="F937" s="1" t="s">
        <v>31</v>
      </c>
      <c r="G937" s="3">
        <v>85.72</v>
      </c>
      <c r="H937">
        <v>3</v>
      </c>
      <c r="I937" s="3">
        <v>12.858000000000001</v>
      </c>
      <c r="J937" s="3">
        <v>270.01799999999997</v>
      </c>
      <c r="K937" s="2">
        <v>43489</v>
      </c>
      <c r="L937" s="1" t="s">
        <v>22</v>
      </c>
      <c r="M937">
        <v>257.16000000000003</v>
      </c>
      <c r="N937">
        <v>4.7619047620000003</v>
      </c>
      <c r="O937" s="3">
        <v>12.858000000000001</v>
      </c>
      <c r="P937">
        <v>5.0999999999999996</v>
      </c>
    </row>
    <row r="938" spans="1:16" x14ac:dyDescent="0.25">
      <c r="A938" s="1" t="s">
        <v>971</v>
      </c>
      <c r="B938" s="1" t="s">
        <v>24</v>
      </c>
      <c r="C938" s="1" t="s">
        <v>25</v>
      </c>
      <c r="D938" s="1" t="s">
        <v>26</v>
      </c>
      <c r="E938" s="1" t="s">
        <v>20</v>
      </c>
      <c r="F938" s="1" t="s">
        <v>21</v>
      </c>
      <c r="G938" s="3">
        <v>78.89</v>
      </c>
      <c r="H938">
        <v>7</v>
      </c>
      <c r="I938" s="3">
        <v>27.611499999999999</v>
      </c>
      <c r="J938" s="3">
        <v>579.8415</v>
      </c>
      <c r="K938" s="2">
        <v>43470</v>
      </c>
      <c r="L938" s="1" t="s">
        <v>22</v>
      </c>
      <c r="M938">
        <v>552.23</v>
      </c>
      <c r="N938">
        <v>4.7619047620000003</v>
      </c>
      <c r="O938" s="3">
        <v>27.611499999999999</v>
      </c>
      <c r="P938">
        <v>7.5</v>
      </c>
    </row>
    <row r="939" spans="1:16" x14ac:dyDescent="0.25">
      <c r="A939" s="1" t="s">
        <v>972</v>
      </c>
      <c r="B939" s="1" t="s">
        <v>17</v>
      </c>
      <c r="C939" s="1" t="s">
        <v>18</v>
      </c>
      <c r="D939" s="1" t="s">
        <v>26</v>
      </c>
      <c r="E939" s="1" t="s">
        <v>20</v>
      </c>
      <c r="F939" s="1" t="s">
        <v>35</v>
      </c>
      <c r="G939" s="3">
        <v>89.48</v>
      </c>
      <c r="H939">
        <v>5</v>
      </c>
      <c r="I939" s="3">
        <v>22.37</v>
      </c>
      <c r="J939" s="3">
        <v>469.77</v>
      </c>
      <c r="K939" s="2">
        <v>43554</v>
      </c>
      <c r="L939" s="1" t="s">
        <v>28</v>
      </c>
      <c r="M939">
        <v>447.4</v>
      </c>
      <c r="N939">
        <v>4.7619047620000003</v>
      </c>
      <c r="O939" s="3">
        <v>22.37</v>
      </c>
      <c r="P939">
        <v>7.4</v>
      </c>
    </row>
    <row r="940" spans="1:16" x14ac:dyDescent="0.25">
      <c r="A940" s="1" t="s">
        <v>973</v>
      </c>
      <c r="B940" s="1" t="s">
        <v>17</v>
      </c>
      <c r="C940" s="1" t="s">
        <v>18</v>
      </c>
      <c r="D940" s="1" t="s">
        <v>19</v>
      </c>
      <c r="E940" s="1" t="s">
        <v>20</v>
      </c>
      <c r="F940" s="1" t="s">
        <v>21</v>
      </c>
      <c r="G940" s="3">
        <v>92.09</v>
      </c>
      <c r="H940">
        <v>3</v>
      </c>
      <c r="I940" s="3">
        <v>13.813499999999999</v>
      </c>
      <c r="J940" s="3">
        <v>290.08350000000002</v>
      </c>
      <c r="K940" s="2">
        <v>43513</v>
      </c>
      <c r="L940" s="1" t="s">
        <v>28</v>
      </c>
      <c r="M940">
        <v>276.27</v>
      </c>
      <c r="N940">
        <v>4.7619047620000003</v>
      </c>
      <c r="O940" s="3">
        <v>13.813499999999999</v>
      </c>
      <c r="P940">
        <v>4.2</v>
      </c>
    </row>
    <row r="941" spans="1:16" x14ac:dyDescent="0.25">
      <c r="A941" s="1" t="s">
        <v>974</v>
      </c>
      <c r="B941" s="1" t="s">
        <v>24</v>
      </c>
      <c r="C941" s="1" t="s">
        <v>25</v>
      </c>
      <c r="D941" s="1" t="s">
        <v>26</v>
      </c>
      <c r="E941" s="1" t="s">
        <v>20</v>
      </c>
      <c r="F941" s="1" t="s">
        <v>43</v>
      </c>
      <c r="G941" s="3">
        <v>57.29</v>
      </c>
      <c r="H941">
        <v>6</v>
      </c>
      <c r="I941" s="3">
        <v>17.187000000000001</v>
      </c>
      <c r="J941" s="3">
        <v>360.92700000000002</v>
      </c>
      <c r="K941" s="2">
        <v>43545</v>
      </c>
      <c r="L941" s="1" t="s">
        <v>22</v>
      </c>
      <c r="M941">
        <v>343.74</v>
      </c>
      <c r="N941">
        <v>4.7619047620000003</v>
      </c>
      <c r="O941" s="3">
        <v>17.187000000000001</v>
      </c>
      <c r="P941">
        <v>5.9</v>
      </c>
    </row>
    <row r="942" spans="1:16" x14ac:dyDescent="0.25">
      <c r="A942" s="1" t="s">
        <v>975</v>
      </c>
      <c r="B942" s="1" t="s">
        <v>17</v>
      </c>
      <c r="C942" s="1" t="s">
        <v>18</v>
      </c>
      <c r="D942" s="1" t="s">
        <v>26</v>
      </c>
      <c r="E942" s="1" t="s">
        <v>30</v>
      </c>
      <c r="F942" s="1" t="s">
        <v>43</v>
      </c>
      <c r="G942" s="3">
        <v>66.52</v>
      </c>
      <c r="H942">
        <v>4</v>
      </c>
      <c r="I942" s="3">
        <v>13.304</v>
      </c>
      <c r="J942" s="3">
        <v>279.38400000000001</v>
      </c>
      <c r="K942" s="2">
        <v>43526</v>
      </c>
      <c r="L942" s="1" t="s">
        <v>22</v>
      </c>
      <c r="M942">
        <v>266.08</v>
      </c>
      <c r="N942">
        <v>4.7619047620000003</v>
      </c>
      <c r="O942" s="3">
        <v>13.304</v>
      </c>
      <c r="P942">
        <v>6.9</v>
      </c>
    </row>
    <row r="943" spans="1:16" x14ac:dyDescent="0.25">
      <c r="A943" s="1" t="s">
        <v>976</v>
      </c>
      <c r="B943" s="1" t="s">
        <v>24</v>
      </c>
      <c r="C943" s="1" t="s">
        <v>25</v>
      </c>
      <c r="D943" s="1" t="s">
        <v>19</v>
      </c>
      <c r="E943" s="1" t="s">
        <v>30</v>
      </c>
      <c r="F943" s="1" t="s">
        <v>45</v>
      </c>
      <c r="G943" s="3">
        <v>99.82</v>
      </c>
      <c r="H943">
        <v>9</v>
      </c>
      <c r="I943" s="3">
        <v>44.918999999999997</v>
      </c>
      <c r="J943" s="3">
        <v>943.29899999999998</v>
      </c>
      <c r="K943" s="2">
        <v>43551</v>
      </c>
      <c r="L943" s="1" t="s">
        <v>28</v>
      </c>
      <c r="M943">
        <v>898.38</v>
      </c>
      <c r="N943">
        <v>4.7619047620000003</v>
      </c>
      <c r="O943" s="3">
        <v>44.918999999999997</v>
      </c>
      <c r="P943">
        <v>6.6</v>
      </c>
    </row>
    <row r="944" spans="1:16" x14ac:dyDescent="0.25">
      <c r="A944" s="1" t="s">
        <v>977</v>
      </c>
      <c r="B944" s="1" t="s">
        <v>17</v>
      </c>
      <c r="C944" s="1" t="s">
        <v>18</v>
      </c>
      <c r="D944" s="1" t="s">
        <v>26</v>
      </c>
      <c r="E944" s="1" t="s">
        <v>20</v>
      </c>
      <c r="F944" s="1" t="s">
        <v>31</v>
      </c>
      <c r="G944" s="3">
        <v>45.68</v>
      </c>
      <c r="H944">
        <v>10</v>
      </c>
      <c r="I944" s="3">
        <v>22.84</v>
      </c>
      <c r="J944" s="3">
        <v>479.64</v>
      </c>
      <c r="K944" s="2">
        <v>43484</v>
      </c>
      <c r="L944" s="1" t="s">
        <v>22</v>
      </c>
      <c r="M944">
        <v>456.8</v>
      </c>
      <c r="N944">
        <v>4.7619047620000003</v>
      </c>
      <c r="O944" s="3">
        <v>22.84</v>
      </c>
      <c r="P944">
        <v>5.7</v>
      </c>
    </row>
    <row r="945" spans="1:16" x14ac:dyDescent="0.25">
      <c r="A945" s="1" t="s">
        <v>978</v>
      </c>
      <c r="B945" s="1" t="s">
        <v>17</v>
      </c>
      <c r="C945" s="1" t="s">
        <v>18</v>
      </c>
      <c r="D945" s="1" t="s">
        <v>26</v>
      </c>
      <c r="E945" s="1" t="s">
        <v>30</v>
      </c>
      <c r="F945" s="1" t="s">
        <v>21</v>
      </c>
      <c r="G945" s="3">
        <v>50.79</v>
      </c>
      <c r="H945">
        <v>5</v>
      </c>
      <c r="I945" s="3">
        <v>12.6975</v>
      </c>
      <c r="J945" s="3">
        <v>266.64749999999998</v>
      </c>
      <c r="K945" s="2">
        <v>43515</v>
      </c>
      <c r="L945" s="1" t="s">
        <v>32</v>
      </c>
      <c r="M945">
        <v>253.95</v>
      </c>
      <c r="N945">
        <v>4.7619047620000003</v>
      </c>
      <c r="O945" s="3">
        <v>12.6975</v>
      </c>
      <c r="P945">
        <v>5.3</v>
      </c>
    </row>
    <row r="946" spans="1:16" x14ac:dyDescent="0.25">
      <c r="A946" s="1" t="s">
        <v>979</v>
      </c>
      <c r="B946" s="1" t="s">
        <v>17</v>
      </c>
      <c r="C946" s="1" t="s">
        <v>18</v>
      </c>
      <c r="D946" s="1" t="s">
        <v>19</v>
      </c>
      <c r="E946" s="1" t="s">
        <v>30</v>
      </c>
      <c r="F946" s="1" t="s">
        <v>21</v>
      </c>
      <c r="G946" s="3">
        <v>10.08</v>
      </c>
      <c r="H946">
        <v>7</v>
      </c>
      <c r="I946" s="3">
        <v>3.528</v>
      </c>
      <c r="J946" s="3">
        <v>74.087999999999994</v>
      </c>
      <c r="K946" s="2">
        <v>43552</v>
      </c>
      <c r="L946" s="1" t="s">
        <v>28</v>
      </c>
      <c r="M946">
        <v>70.56</v>
      </c>
      <c r="N946">
        <v>4.7619047620000003</v>
      </c>
      <c r="O946" s="3">
        <v>3.528</v>
      </c>
      <c r="P946">
        <v>4.2</v>
      </c>
    </row>
    <row r="947" spans="1:16" x14ac:dyDescent="0.25">
      <c r="A947" s="1" t="s">
        <v>980</v>
      </c>
      <c r="B947" s="1" t="s">
        <v>17</v>
      </c>
      <c r="C947" s="1" t="s">
        <v>18</v>
      </c>
      <c r="D947" s="1" t="s">
        <v>26</v>
      </c>
      <c r="E947" s="1" t="s">
        <v>20</v>
      </c>
      <c r="F947" s="1" t="s">
        <v>27</v>
      </c>
      <c r="G947" s="3">
        <v>93.88</v>
      </c>
      <c r="H947">
        <v>7</v>
      </c>
      <c r="I947" s="3">
        <v>32.857999999999997</v>
      </c>
      <c r="J947" s="3">
        <v>690.01800000000003</v>
      </c>
      <c r="K947" s="2">
        <v>43470</v>
      </c>
      <c r="L947" s="1" t="s">
        <v>32</v>
      </c>
      <c r="M947">
        <v>657.16</v>
      </c>
      <c r="N947">
        <v>4.7619047620000003</v>
      </c>
      <c r="O947" s="3">
        <v>32.857999999999997</v>
      </c>
      <c r="P947">
        <v>7.3</v>
      </c>
    </row>
    <row r="948" spans="1:16" x14ac:dyDescent="0.25">
      <c r="A948" s="1" t="s">
        <v>981</v>
      </c>
      <c r="B948" s="1" t="s">
        <v>24</v>
      </c>
      <c r="C948" s="1" t="s">
        <v>25</v>
      </c>
      <c r="D948" s="1" t="s">
        <v>19</v>
      </c>
      <c r="E948" s="1" t="s">
        <v>30</v>
      </c>
      <c r="F948" s="1" t="s">
        <v>27</v>
      </c>
      <c r="G948" s="3">
        <v>84.25</v>
      </c>
      <c r="H948">
        <v>2</v>
      </c>
      <c r="I948" s="3">
        <v>8.4250000000000007</v>
      </c>
      <c r="J948" s="3">
        <v>176.92500000000001</v>
      </c>
      <c r="K948" s="2">
        <v>43550</v>
      </c>
      <c r="L948" s="1" t="s">
        <v>32</v>
      </c>
      <c r="M948">
        <v>168.5</v>
      </c>
      <c r="N948">
        <v>4.7619047620000003</v>
      </c>
      <c r="O948" s="3">
        <v>8.4250000000000007</v>
      </c>
      <c r="P948">
        <v>5.3</v>
      </c>
    </row>
    <row r="949" spans="1:16" x14ac:dyDescent="0.25">
      <c r="A949" s="1" t="s">
        <v>982</v>
      </c>
      <c r="B949" s="1" t="s">
        <v>41</v>
      </c>
      <c r="C949" s="1" t="s">
        <v>42</v>
      </c>
      <c r="D949" s="1" t="s">
        <v>19</v>
      </c>
      <c r="E949" s="1" t="s">
        <v>30</v>
      </c>
      <c r="F949" s="1" t="s">
        <v>45</v>
      </c>
      <c r="G949" s="3">
        <v>53.78</v>
      </c>
      <c r="H949">
        <v>1</v>
      </c>
      <c r="I949" s="3">
        <v>2.6890000000000001</v>
      </c>
      <c r="J949" s="3">
        <v>56.469000000000001</v>
      </c>
      <c r="K949" s="2">
        <v>43499</v>
      </c>
      <c r="L949" s="1" t="s">
        <v>22</v>
      </c>
      <c r="M949">
        <v>53.78</v>
      </c>
      <c r="N949">
        <v>4.7619047620000003</v>
      </c>
      <c r="O949" s="3">
        <v>2.6890000000000001</v>
      </c>
      <c r="P949">
        <v>4.7</v>
      </c>
    </row>
    <row r="950" spans="1:16" x14ac:dyDescent="0.25">
      <c r="A950" s="1" t="s">
        <v>983</v>
      </c>
      <c r="B950" s="1" t="s">
        <v>24</v>
      </c>
      <c r="C950" s="1" t="s">
        <v>25</v>
      </c>
      <c r="D950" s="1" t="s">
        <v>19</v>
      </c>
      <c r="E950" s="1" t="s">
        <v>30</v>
      </c>
      <c r="F950" s="1" t="s">
        <v>31</v>
      </c>
      <c r="G950" s="3">
        <v>35.81</v>
      </c>
      <c r="H950">
        <v>5</v>
      </c>
      <c r="I950" s="3">
        <v>8.9525000000000006</v>
      </c>
      <c r="J950" s="3">
        <v>188.0025</v>
      </c>
      <c r="K950" s="2">
        <v>43502</v>
      </c>
      <c r="L950" s="1" t="s">
        <v>22</v>
      </c>
      <c r="M950">
        <v>179.05</v>
      </c>
      <c r="N950">
        <v>4.7619047620000003</v>
      </c>
      <c r="O950" s="3">
        <v>8.9525000000000006</v>
      </c>
      <c r="P950">
        <v>7.9</v>
      </c>
    </row>
    <row r="951" spans="1:16" x14ac:dyDescent="0.25">
      <c r="A951" s="1" t="s">
        <v>984</v>
      </c>
      <c r="B951" s="1" t="s">
        <v>41</v>
      </c>
      <c r="C951" s="1" t="s">
        <v>42</v>
      </c>
      <c r="D951" s="1" t="s">
        <v>26</v>
      </c>
      <c r="E951" s="1" t="s">
        <v>20</v>
      </c>
      <c r="F951" s="1" t="s">
        <v>43</v>
      </c>
      <c r="G951" s="3">
        <v>26.43</v>
      </c>
      <c r="H951">
        <v>8</v>
      </c>
      <c r="I951" s="3">
        <v>10.571999999999999</v>
      </c>
      <c r="J951" s="3">
        <v>222.012</v>
      </c>
      <c r="K951" s="2">
        <v>43520</v>
      </c>
      <c r="L951" s="1" t="s">
        <v>22</v>
      </c>
      <c r="M951">
        <v>211.44</v>
      </c>
      <c r="N951">
        <v>4.7619047620000003</v>
      </c>
      <c r="O951" s="3">
        <v>10.571999999999999</v>
      </c>
      <c r="P951">
        <v>8.9</v>
      </c>
    </row>
    <row r="952" spans="1:16" x14ac:dyDescent="0.25">
      <c r="A952" s="1" t="s">
        <v>985</v>
      </c>
      <c r="B952" s="1" t="s">
        <v>41</v>
      </c>
      <c r="C952" s="1" t="s">
        <v>42</v>
      </c>
      <c r="D952" s="1" t="s">
        <v>19</v>
      </c>
      <c r="E952" s="1" t="s">
        <v>30</v>
      </c>
      <c r="F952" s="1" t="s">
        <v>21</v>
      </c>
      <c r="G952" s="3">
        <v>39.909999999999997</v>
      </c>
      <c r="H952">
        <v>3</v>
      </c>
      <c r="I952" s="3">
        <v>5.9865000000000004</v>
      </c>
      <c r="J952" s="3">
        <v>125.7165</v>
      </c>
      <c r="K952" s="2">
        <v>43517</v>
      </c>
      <c r="L952" s="1" t="s">
        <v>22</v>
      </c>
      <c r="M952">
        <v>119.73</v>
      </c>
      <c r="N952">
        <v>4.7619047620000003</v>
      </c>
      <c r="O952" s="3">
        <v>5.9865000000000004</v>
      </c>
      <c r="P952">
        <v>9.3000000000000007</v>
      </c>
    </row>
    <row r="953" spans="1:16" x14ac:dyDescent="0.25">
      <c r="A953" s="1" t="s">
        <v>986</v>
      </c>
      <c r="B953" s="1" t="s">
        <v>41</v>
      </c>
      <c r="C953" s="1" t="s">
        <v>42</v>
      </c>
      <c r="D953" s="1" t="s">
        <v>19</v>
      </c>
      <c r="E953" s="1" t="s">
        <v>20</v>
      </c>
      <c r="F953" s="1" t="s">
        <v>31</v>
      </c>
      <c r="G953" s="3">
        <v>21.9</v>
      </c>
      <c r="H953">
        <v>3</v>
      </c>
      <c r="I953" s="3">
        <v>3.2850000000000001</v>
      </c>
      <c r="J953" s="3">
        <v>68.984999999999999</v>
      </c>
      <c r="K953" s="2">
        <v>43474</v>
      </c>
      <c r="L953" s="1" t="s">
        <v>22</v>
      </c>
      <c r="M953">
        <v>65.7</v>
      </c>
      <c r="N953">
        <v>4.7619047620000003</v>
      </c>
      <c r="O953" s="3">
        <v>3.2850000000000001</v>
      </c>
      <c r="P953">
        <v>4.7</v>
      </c>
    </row>
    <row r="954" spans="1:16" x14ac:dyDescent="0.25">
      <c r="A954" s="1" t="s">
        <v>987</v>
      </c>
      <c r="B954" s="1" t="s">
        <v>41</v>
      </c>
      <c r="C954" s="1" t="s">
        <v>42</v>
      </c>
      <c r="D954" s="1" t="s">
        <v>19</v>
      </c>
      <c r="E954" s="1" t="s">
        <v>20</v>
      </c>
      <c r="F954" s="1" t="s">
        <v>43</v>
      </c>
      <c r="G954" s="3">
        <v>62.85</v>
      </c>
      <c r="H954">
        <v>4</v>
      </c>
      <c r="I954" s="3">
        <v>12.57</v>
      </c>
      <c r="J954" s="3">
        <v>263.97000000000003</v>
      </c>
      <c r="K954" s="2">
        <v>43521</v>
      </c>
      <c r="L954" s="1" t="s">
        <v>22</v>
      </c>
      <c r="M954">
        <v>251.4</v>
      </c>
      <c r="N954">
        <v>4.7619047620000003</v>
      </c>
      <c r="O954" s="3">
        <v>12.57</v>
      </c>
      <c r="P954">
        <v>8.6999999999999993</v>
      </c>
    </row>
    <row r="955" spans="1:16" x14ac:dyDescent="0.25">
      <c r="A955" s="1" t="s">
        <v>988</v>
      </c>
      <c r="B955" s="1" t="s">
        <v>24</v>
      </c>
      <c r="C955" s="1" t="s">
        <v>25</v>
      </c>
      <c r="D955" s="1" t="s">
        <v>19</v>
      </c>
      <c r="E955" s="1" t="s">
        <v>20</v>
      </c>
      <c r="F955" s="1" t="s">
        <v>43</v>
      </c>
      <c r="G955" s="3">
        <v>21.04</v>
      </c>
      <c r="H955">
        <v>4</v>
      </c>
      <c r="I955" s="3">
        <v>4.2080000000000002</v>
      </c>
      <c r="J955" s="3">
        <v>88.367999999999995</v>
      </c>
      <c r="K955" s="2">
        <v>43478</v>
      </c>
      <c r="L955" s="1" t="s">
        <v>28</v>
      </c>
      <c r="M955">
        <v>84.16</v>
      </c>
      <c r="N955">
        <v>4.7619047620000003</v>
      </c>
      <c r="O955" s="3">
        <v>4.2080000000000002</v>
      </c>
      <c r="P955">
        <v>7.6</v>
      </c>
    </row>
    <row r="956" spans="1:16" x14ac:dyDescent="0.25">
      <c r="A956" s="1" t="s">
        <v>989</v>
      </c>
      <c r="B956" s="1" t="s">
        <v>41</v>
      </c>
      <c r="C956" s="1" t="s">
        <v>42</v>
      </c>
      <c r="D956" s="1" t="s">
        <v>19</v>
      </c>
      <c r="E956" s="1" t="s">
        <v>30</v>
      </c>
      <c r="F956" s="1" t="s">
        <v>31</v>
      </c>
      <c r="G956" s="3">
        <v>65.91</v>
      </c>
      <c r="H956">
        <v>6</v>
      </c>
      <c r="I956" s="3">
        <v>19.773</v>
      </c>
      <c r="J956" s="3">
        <v>415.233</v>
      </c>
      <c r="K956" s="2">
        <v>43505</v>
      </c>
      <c r="L956" s="1" t="s">
        <v>28</v>
      </c>
      <c r="M956">
        <v>395.46</v>
      </c>
      <c r="N956">
        <v>4.7619047620000003</v>
      </c>
      <c r="O956" s="3">
        <v>19.773</v>
      </c>
      <c r="P956">
        <v>5.7</v>
      </c>
    </row>
    <row r="957" spans="1:16" x14ac:dyDescent="0.25">
      <c r="A957" s="1" t="s">
        <v>990</v>
      </c>
      <c r="B957" s="1" t="s">
        <v>17</v>
      </c>
      <c r="C957" s="1" t="s">
        <v>18</v>
      </c>
      <c r="D957" s="1" t="s">
        <v>26</v>
      </c>
      <c r="E957" s="1" t="s">
        <v>20</v>
      </c>
      <c r="F957" s="1" t="s">
        <v>45</v>
      </c>
      <c r="G957" s="3">
        <v>42.57</v>
      </c>
      <c r="H957">
        <v>7</v>
      </c>
      <c r="I957" s="3">
        <v>14.8995</v>
      </c>
      <c r="J957" s="3">
        <v>312.8895</v>
      </c>
      <c r="K957" s="2">
        <v>43471</v>
      </c>
      <c r="L957" s="1" t="s">
        <v>28</v>
      </c>
      <c r="M957">
        <v>297.99</v>
      </c>
      <c r="N957">
        <v>4.7619047620000003</v>
      </c>
      <c r="O957" s="3">
        <v>14.8995</v>
      </c>
      <c r="P957">
        <v>6.8</v>
      </c>
    </row>
    <row r="958" spans="1:16" x14ac:dyDescent="0.25">
      <c r="A958" s="1" t="s">
        <v>991</v>
      </c>
      <c r="B958" s="1" t="s">
        <v>24</v>
      </c>
      <c r="C958" s="1" t="s">
        <v>25</v>
      </c>
      <c r="D958" s="1" t="s">
        <v>19</v>
      </c>
      <c r="E958" s="1" t="s">
        <v>30</v>
      </c>
      <c r="F958" s="1" t="s">
        <v>43</v>
      </c>
      <c r="G958" s="3">
        <v>50.49</v>
      </c>
      <c r="H958">
        <v>9</v>
      </c>
      <c r="I958" s="3">
        <v>22.720500000000001</v>
      </c>
      <c r="J958" s="3">
        <v>477.13049999999998</v>
      </c>
      <c r="K958" s="2">
        <v>43475</v>
      </c>
      <c r="L958" s="1" t="s">
        <v>28</v>
      </c>
      <c r="M958">
        <v>454.41</v>
      </c>
      <c r="N958">
        <v>4.7619047620000003</v>
      </c>
      <c r="O958" s="3">
        <v>22.720500000000001</v>
      </c>
      <c r="P958">
        <v>5.4</v>
      </c>
    </row>
    <row r="959" spans="1:16" x14ac:dyDescent="0.25">
      <c r="A959" s="1" t="s">
        <v>992</v>
      </c>
      <c r="B959" s="1" t="s">
        <v>41</v>
      </c>
      <c r="C959" s="1" t="s">
        <v>42</v>
      </c>
      <c r="D959" s="1" t="s">
        <v>26</v>
      </c>
      <c r="E959" s="1" t="s">
        <v>30</v>
      </c>
      <c r="F959" s="1" t="s">
        <v>27</v>
      </c>
      <c r="G959" s="3">
        <v>46.02</v>
      </c>
      <c r="H959">
        <v>6</v>
      </c>
      <c r="I959" s="3">
        <v>13.805999999999999</v>
      </c>
      <c r="J959" s="3">
        <v>289.92599999999999</v>
      </c>
      <c r="K959" s="2">
        <v>43503</v>
      </c>
      <c r="L959" s="1" t="s">
        <v>28</v>
      </c>
      <c r="M959">
        <v>276.12</v>
      </c>
      <c r="N959">
        <v>4.7619047620000003</v>
      </c>
      <c r="O959" s="3">
        <v>13.805999999999999</v>
      </c>
      <c r="P959">
        <v>7.1</v>
      </c>
    </row>
    <row r="960" spans="1:16" x14ac:dyDescent="0.25">
      <c r="A960" s="1" t="s">
        <v>993</v>
      </c>
      <c r="B960" s="1" t="s">
        <v>24</v>
      </c>
      <c r="C960" s="1" t="s">
        <v>25</v>
      </c>
      <c r="D960" s="1" t="s">
        <v>26</v>
      </c>
      <c r="E960" s="1" t="s">
        <v>20</v>
      </c>
      <c r="F960" s="1" t="s">
        <v>31</v>
      </c>
      <c r="G960" s="3">
        <v>15.8</v>
      </c>
      <c r="H960">
        <v>10</v>
      </c>
      <c r="I960" s="3">
        <v>7.9</v>
      </c>
      <c r="J960" s="3">
        <v>165.9</v>
      </c>
      <c r="K960" s="2">
        <v>43474</v>
      </c>
      <c r="L960" s="1" t="s">
        <v>28</v>
      </c>
      <c r="M960">
        <v>158</v>
      </c>
      <c r="N960">
        <v>4.7619047620000003</v>
      </c>
      <c r="O960" s="3">
        <v>7.9</v>
      </c>
      <c r="P960">
        <v>7.8</v>
      </c>
    </row>
    <row r="961" spans="1:16" x14ac:dyDescent="0.25">
      <c r="A961" s="1" t="s">
        <v>994</v>
      </c>
      <c r="B961" s="1" t="s">
        <v>17</v>
      </c>
      <c r="C961" s="1" t="s">
        <v>18</v>
      </c>
      <c r="D961" s="1" t="s">
        <v>19</v>
      </c>
      <c r="E961" s="1" t="s">
        <v>20</v>
      </c>
      <c r="F961" s="1" t="s">
        <v>43</v>
      </c>
      <c r="G961" s="3">
        <v>98.66</v>
      </c>
      <c r="H961">
        <v>9</v>
      </c>
      <c r="I961" s="3">
        <v>44.396999999999998</v>
      </c>
      <c r="J961" s="3">
        <v>932.33699999999999</v>
      </c>
      <c r="K961" s="2">
        <v>43515</v>
      </c>
      <c r="L961" s="1" t="s">
        <v>28</v>
      </c>
      <c r="M961">
        <v>887.94</v>
      </c>
      <c r="N961">
        <v>4.7619047620000003</v>
      </c>
      <c r="O961" s="3">
        <v>44.396999999999998</v>
      </c>
      <c r="P961">
        <v>8.4</v>
      </c>
    </row>
    <row r="962" spans="1:16" x14ac:dyDescent="0.25">
      <c r="A962" s="1" t="s">
        <v>995</v>
      </c>
      <c r="B962" s="1" t="s">
        <v>24</v>
      </c>
      <c r="C962" s="1" t="s">
        <v>25</v>
      </c>
      <c r="D962" s="1" t="s">
        <v>19</v>
      </c>
      <c r="E962" s="1" t="s">
        <v>30</v>
      </c>
      <c r="F962" s="1" t="s">
        <v>45</v>
      </c>
      <c r="G962" s="3">
        <v>91.98</v>
      </c>
      <c r="H962">
        <v>1</v>
      </c>
      <c r="I962" s="3">
        <v>4.5990000000000002</v>
      </c>
      <c r="J962" s="3">
        <v>96.578999999999994</v>
      </c>
      <c r="K962" s="2">
        <v>43542</v>
      </c>
      <c r="L962" s="1" t="s">
        <v>28</v>
      </c>
      <c r="M962">
        <v>91.98</v>
      </c>
      <c r="N962">
        <v>4.7619047620000003</v>
      </c>
      <c r="O962" s="3">
        <v>4.5990000000000002</v>
      </c>
      <c r="P962">
        <v>9.8000000000000007</v>
      </c>
    </row>
    <row r="963" spans="1:16" x14ac:dyDescent="0.25">
      <c r="A963" s="1" t="s">
        <v>996</v>
      </c>
      <c r="B963" s="1" t="s">
        <v>17</v>
      </c>
      <c r="C963" s="1" t="s">
        <v>18</v>
      </c>
      <c r="D963" s="1" t="s">
        <v>19</v>
      </c>
      <c r="E963" s="1" t="s">
        <v>30</v>
      </c>
      <c r="F963" s="1" t="s">
        <v>27</v>
      </c>
      <c r="G963" s="3">
        <v>20.89</v>
      </c>
      <c r="H963">
        <v>2</v>
      </c>
      <c r="I963" s="3">
        <v>2.089</v>
      </c>
      <c r="J963" s="3">
        <v>43.869</v>
      </c>
      <c r="K963" s="2">
        <v>43501</v>
      </c>
      <c r="L963" s="1" t="s">
        <v>28</v>
      </c>
      <c r="M963">
        <v>41.78</v>
      </c>
      <c r="N963">
        <v>4.7619047620000003</v>
      </c>
      <c r="O963" s="3">
        <v>2.089</v>
      </c>
      <c r="P963">
        <v>9.8000000000000007</v>
      </c>
    </row>
    <row r="964" spans="1:16" x14ac:dyDescent="0.25">
      <c r="A964" s="1" t="s">
        <v>997</v>
      </c>
      <c r="B964" s="1" t="s">
        <v>17</v>
      </c>
      <c r="C964" s="1" t="s">
        <v>18</v>
      </c>
      <c r="D964" s="1" t="s">
        <v>26</v>
      </c>
      <c r="E964" s="1" t="s">
        <v>20</v>
      </c>
      <c r="F964" s="1" t="s">
        <v>45</v>
      </c>
      <c r="G964" s="3">
        <v>15.5</v>
      </c>
      <c r="H964">
        <v>1</v>
      </c>
      <c r="I964" s="3">
        <v>0.77500000000000002</v>
      </c>
      <c r="J964" s="3">
        <v>16.274999999999999</v>
      </c>
      <c r="K964" s="2">
        <v>43543</v>
      </c>
      <c r="L964" s="1" t="s">
        <v>32</v>
      </c>
      <c r="M964">
        <v>15.5</v>
      </c>
      <c r="N964">
        <v>4.7619047620000003</v>
      </c>
      <c r="O964" s="3">
        <v>0.77500000000000002</v>
      </c>
      <c r="P964">
        <v>7.4</v>
      </c>
    </row>
    <row r="965" spans="1:16" x14ac:dyDescent="0.25">
      <c r="A965" s="1" t="s">
        <v>998</v>
      </c>
      <c r="B965" s="1" t="s">
        <v>24</v>
      </c>
      <c r="C965" s="1" t="s">
        <v>25</v>
      </c>
      <c r="D965" s="1" t="s">
        <v>19</v>
      </c>
      <c r="E965" s="1" t="s">
        <v>30</v>
      </c>
      <c r="F965" s="1" t="s">
        <v>27</v>
      </c>
      <c r="G965" s="3">
        <v>96.82</v>
      </c>
      <c r="H965">
        <v>3</v>
      </c>
      <c r="I965" s="3">
        <v>14.523</v>
      </c>
      <c r="J965" s="3">
        <v>304.983</v>
      </c>
      <c r="K965" s="2">
        <v>43554</v>
      </c>
      <c r="L965" s="1" t="s">
        <v>28</v>
      </c>
      <c r="M965">
        <v>290.45999999999998</v>
      </c>
      <c r="N965">
        <v>4.7619047620000003</v>
      </c>
      <c r="O965" s="3">
        <v>14.523</v>
      </c>
      <c r="P965">
        <v>6.7</v>
      </c>
    </row>
    <row r="966" spans="1:16" x14ac:dyDescent="0.25">
      <c r="A966" s="1" t="s">
        <v>999</v>
      </c>
      <c r="B966" s="1" t="s">
        <v>41</v>
      </c>
      <c r="C966" s="1" t="s">
        <v>42</v>
      </c>
      <c r="D966" s="1" t="s">
        <v>26</v>
      </c>
      <c r="E966" s="1" t="s">
        <v>30</v>
      </c>
      <c r="F966" s="1" t="s">
        <v>43</v>
      </c>
      <c r="G966" s="3">
        <v>33.33</v>
      </c>
      <c r="H966">
        <v>2</v>
      </c>
      <c r="I966" s="3">
        <v>3.3330000000000002</v>
      </c>
      <c r="J966" s="3">
        <v>69.992999999999995</v>
      </c>
      <c r="K966" s="2">
        <v>43491</v>
      </c>
      <c r="L966" s="1" t="s">
        <v>32</v>
      </c>
      <c r="M966">
        <v>66.66</v>
      </c>
      <c r="N966">
        <v>4.7619047620000003</v>
      </c>
      <c r="O966" s="3">
        <v>3.3330000000000002</v>
      </c>
      <c r="P966">
        <v>6.4</v>
      </c>
    </row>
    <row r="967" spans="1:16" x14ac:dyDescent="0.25">
      <c r="A967" s="1" t="s">
        <v>1000</v>
      </c>
      <c r="B967" s="1" t="s">
        <v>41</v>
      </c>
      <c r="C967" s="1" t="s">
        <v>42</v>
      </c>
      <c r="D967" s="1" t="s">
        <v>26</v>
      </c>
      <c r="E967" s="1" t="s">
        <v>20</v>
      </c>
      <c r="F967" s="1" t="s">
        <v>27</v>
      </c>
      <c r="G967" s="3">
        <v>38.270000000000003</v>
      </c>
      <c r="H967">
        <v>2</v>
      </c>
      <c r="I967" s="3">
        <v>3.827</v>
      </c>
      <c r="J967" s="3">
        <v>80.367000000000004</v>
      </c>
      <c r="K967" s="2">
        <v>43526</v>
      </c>
      <c r="L967" s="1" t="s">
        <v>32</v>
      </c>
      <c r="M967">
        <v>76.540000000000006</v>
      </c>
      <c r="N967">
        <v>4.7619047620000003</v>
      </c>
      <c r="O967" s="3">
        <v>3.827</v>
      </c>
      <c r="P967">
        <v>5.8</v>
      </c>
    </row>
    <row r="968" spans="1:16" x14ac:dyDescent="0.25">
      <c r="A968" s="1" t="s">
        <v>1001</v>
      </c>
      <c r="B968" s="1" t="s">
        <v>17</v>
      </c>
      <c r="C968" s="1" t="s">
        <v>18</v>
      </c>
      <c r="D968" s="1" t="s">
        <v>26</v>
      </c>
      <c r="E968" s="1" t="s">
        <v>20</v>
      </c>
      <c r="F968" s="1" t="s">
        <v>31</v>
      </c>
      <c r="G968" s="3">
        <v>33.299999999999997</v>
      </c>
      <c r="H968">
        <v>9</v>
      </c>
      <c r="I968" s="3">
        <v>14.984999999999999</v>
      </c>
      <c r="J968" s="3">
        <v>314.685</v>
      </c>
      <c r="K968" s="2">
        <v>43528</v>
      </c>
      <c r="L968" s="1" t="s">
        <v>22</v>
      </c>
      <c r="M968">
        <v>299.7</v>
      </c>
      <c r="N968">
        <v>4.7619047620000003</v>
      </c>
      <c r="O968" s="3">
        <v>14.984999999999999</v>
      </c>
      <c r="P968">
        <v>7.2</v>
      </c>
    </row>
    <row r="969" spans="1:16" x14ac:dyDescent="0.25">
      <c r="A969" s="1" t="s">
        <v>1002</v>
      </c>
      <c r="B969" s="1" t="s">
        <v>17</v>
      </c>
      <c r="C969" s="1" t="s">
        <v>18</v>
      </c>
      <c r="D969" s="1" t="s">
        <v>19</v>
      </c>
      <c r="E969" s="1" t="s">
        <v>30</v>
      </c>
      <c r="F969" s="1" t="s">
        <v>31</v>
      </c>
      <c r="G969" s="3">
        <v>81.010000000000005</v>
      </c>
      <c r="H969">
        <v>3</v>
      </c>
      <c r="I969" s="3">
        <v>12.1515</v>
      </c>
      <c r="J969" s="3">
        <v>255.1815</v>
      </c>
      <c r="K969" s="2">
        <v>43478</v>
      </c>
      <c r="L969" s="1" t="s">
        <v>32</v>
      </c>
      <c r="M969">
        <v>243.03</v>
      </c>
      <c r="N969">
        <v>4.7619047620000003</v>
      </c>
      <c r="O969" s="3">
        <v>12.1515</v>
      </c>
      <c r="P969">
        <v>9.3000000000000007</v>
      </c>
    </row>
    <row r="970" spans="1:16" x14ac:dyDescent="0.25">
      <c r="A970" s="1" t="s">
        <v>1003</v>
      </c>
      <c r="B970" s="1" t="s">
        <v>17</v>
      </c>
      <c r="C970" s="1" t="s">
        <v>18</v>
      </c>
      <c r="D970" s="1" t="s">
        <v>26</v>
      </c>
      <c r="E970" s="1" t="s">
        <v>20</v>
      </c>
      <c r="F970" s="1" t="s">
        <v>21</v>
      </c>
      <c r="G970" s="3">
        <v>15.8</v>
      </c>
      <c r="H970">
        <v>3</v>
      </c>
      <c r="I970" s="3">
        <v>2.37</v>
      </c>
      <c r="J970" s="3">
        <v>49.77</v>
      </c>
      <c r="K970" s="2">
        <v>43549</v>
      </c>
      <c r="L970" s="1" t="s">
        <v>28</v>
      </c>
      <c r="M970">
        <v>47.4</v>
      </c>
      <c r="N970">
        <v>4.7619047620000003</v>
      </c>
      <c r="O970" s="3">
        <v>2.37</v>
      </c>
      <c r="P970">
        <v>9.5</v>
      </c>
    </row>
    <row r="971" spans="1:16" x14ac:dyDescent="0.25">
      <c r="A971" s="1" t="s">
        <v>1004</v>
      </c>
      <c r="B971" s="1" t="s">
        <v>41</v>
      </c>
      <c r="C971" s="1" t="s">
        <v>42</v>
      </c>
      <c r="D971" s="1" t="s">
        <v>19</v>
      </c>
      <c r="E971" s="1" t="s">
        <v>20</v>
      </c>
      <c r="F971" s="1" t="s">
        <v>27</v>
      </c>
      <c r="G971" s="3">
        <v>34.49</v>
      </c>
      <c r="H971">
        <v>5</v>
      </c>
      <c r="I971" s="3">
        <v>8.6225000000000005</v>
      </c>
      <c r="J971" s="3">
        <v>181.07249999999999</v>
      </c>
      <c r="K971" s="2">
        <v>43535</v>
      </c>
      <c r="L971" s="1" t="s">
        <v>32</v>
      </c>
      <c r="M971">
        <v>172.45</v>
      </c>
      <c r="N971">
        <v>4.7619047620000003</v>
      </c>
      <c r="O971" s="3">
        <v>8.6225000000000005</v>
      </c>
      <c r="P971">
        <v>9</v>
      </c>
    </row>
    <row r="972" spans="1:16" x14ac:dyDescent="0.25">
      <c r="A972" s="1" t="s">
        <v>1005</v>
      </c>
      <c r="B972" s="1" t="s">
        <v>41</v>
      </c>
      <c r="C972" s="1" t="s">
        <v>42</v>
      </c>
      <c r="D972" s="1" t="s">
        <v>19</v>
      </c>
      <c r="E972" s="1" t="s">
        <v>20</v>
      </c>
      <c r="F972" s="1" t="s">
        <v>43</v>
      </c>
      <c r="G972" s="3">
        <v>84.63</v>
      </c>
      <c r="H972">
        <v>10</v>
      </c>
      <c r="I972" s="3">
        <v>42.314999999999998</v>
      </c>
      <c r="J972" s="3">
        <v>888.61500000000001</v>
      </c>
      <c r="K972" s="2">
        <v>43466</v>
      </c>
      <c r="L972" s="1" t="s">
        <v>32</v>
      </c>
      <c r="M972">
        <v>846.3</v>
      </c>
      <c r="N972">
        <v>4.7619047620000003</v>
      </c>
      <c r="O972" s="3">
        <v>42.314999999999998</v>
      </c>
      <c r="P972">
        <v>9</v>
      </c>
    </row>
    <row r="973" spans="1:16" x14ac:dyDescent="0.25">
      <c r="A973" s="1" t="s">
        <v>1006</v>
      </c>
      <c r="B973" s="1" t="s">
        <v>41</v>
      </c>
      <c r="C973" s="1" t="s">
        <v>42</v>
      </c>
      <c r="D973" s="1" t="s">
        <v>19</v>
      </c>
      <c r="E973" s="1" t="s">
        <v>30</v>
      </c>
      <c r="F973" s="1" t="s">
        <v>31</v>
      </c>
      <c r="G973" s="3">
        <v>36.909999999999997</v>
      </c>
      <c r="H973">
        <v>7</v>
      </c>
      <c r="I973" s="3">
        <v>12.9185</v>
      </c>
      <c r="J973" s="3">
        <v>271.2885</v>
      </c>
      <c r="K973" s="2">
        <v>43506</v>
      </c>
      <c r="L973" s="1" t="s">
        <v>22</v>
      </c>
      <c r="M973">
        <v>258.37</v>
      </c>
      <c r="N973">
        <v>4.7619047620000003</v>
      </c>
      <c r="O973" s="3">
        <v>12.9185</v>
      </c>
      <c r="P973">
        <v>6.7</v>
      </c>
    </row>
    <row r="974" spans="1:16" x14ac:dyDescent="0.25">
      <c r="A974" s="1" t="s">
        <v>1007</v>
      </c>
      <c r="B974" s="1" t="s">
        <v>41</v>
      </c>
      <c r="C974" s="1" t="s">
        <v>42</v>
      </c>
      <c r="D974" s="1" t="s">
        <v>26</v>
      </c>
      <c r="E974" s="1" t="s">
        <v>30</v>
      </c>
      <c r="F974" s="1" t="s">
        <v>27</v>
      </c>
      <c r="G974" s="3">
        <v>87.08</v>
      </c>
      <c r="H974">
        <v>7</v>
      </c>
      <c r="I974" s="3">
        <v>30.478000000000002</v>
      </c>
      <c r="J974" s="3">
        <v>640.03800000000001</v>
      </c>
      <c r="K974" s="2">
        <v>43491</v>
      </c>
      <c r="L974" s="1" t="s">
        <v>28</v>
      </c>
      <c r="M974">
        <v>609.55999999999995</v>
      </c>
      <c r="N974">
        <v>4.7619047620000003</v>
      </c>
      <c r="O974" s="3">
        <v>30.478000000000002</v>
      </c>
      <c r="P974">
        <v>5.5</v>
      </c>
    </row>
    <row r="975" spans="1:16" x14ac:dyDescent="0.25">
      <c r="A975" s="1" t="s">
        <v>1008</v>
      </c>
      <c r="B975" s="1" t="s">
        <v>17</v>
      </c>
      <c r="C975" s="1" t="s">
        <v>18</v>
      </c>
      <c r="D975" s="1" t="s">
        <v>26</v>
      </c>
      <c r="E975" s="1" t="s">
        <v>30</v>
      </c>
      <c r="F975" s="1" t="s">
        <v>31</v>
      </c>
      <c r="G975" s="3">
        <v>80.08</v>
      </c>
      <c r="H975">
        <v>3</v>
      </c>
      <c r="I975" s="3">
        <v>12.012</v>
      </c>
      <c r="J975" s="3">
        <v>252.25200000000001</v>
      </c>
      <c r="K975" s="2">
        <v>43507</v>
      </c>
      <c r="L975" s="1" t="s">
        <v>28</v>
      </c>
      <c r="M975">
        <v>240.24</v>
      </c>
      <c r="N975">
        <v>4.7619047620000003</v>
      </c>
      <c r="O975" s="3">
        <v>12.012</v>
      </c>
      <c r="P975">
        <v>5.4</v>
      </c>
    </row>
    <row r="976" spans="1:16" x14ac:dyDescent="0.25">
      <c r="A976" s="1" t="s">
        <v>1009</v>
      </c>
      <c r="B976" s="1" t="s">
        <v>24</v>
      </c>
      <c r="C976" s="1" t="s">
        <v>25</v>
      </c>
      <c r="D976" s="1" t="s">
        <v>26</v>
      </c>
      <c r="E976" s="1" t="s">
        <v>30</v>
      </c>
      <c r="F976" s="1" t="s">
        <v>45</v>
      </c>
      <c r="G976" s="3">
        <v>86.13</v>
      </c>
      <c r="H976">
        <v>2</v>
      </c>
      <c r="I976" s="3">
        <v>8.6129999999999995</v>
      </c>
      <c r="J976" s="3">
        <v>180.87299999999999</v>
      </c>
      <c r="K976" s="2">
        <v>43503</v>
      </c>
      <c r="L976" s="1" t="s">
        <v>28</v>
      </c>
      <c r="M976">
        <v>172.26</v>
      </c>
      <c r="N976">
        <v>4.7619047620000003</v>
      </c>
      <c r="O976" s="3">
        <v>8.6129999999999995</v>
      </c>
      <c r="P976">
        <v>8.1999999999999993</v>
      </c>
    </row>
    <row r="977" spans="1:16" x14ac:dyDescent="0.25">
      <c r="A977" s="1" t="s">
        <v>1010</v>
      </c>
      <c r="B977" s="1" t="s">
        <v>41</v>
      </c>
      <c r="C977" s="1" t="s">
        <v>42</v>
      </c>
      <c r="D977" s="1" t="s">
        <v>19</v>
      </c>
      <c r="E977" s="1" t="s">
        <v>30</v>
      </c>
      <c r="F977" s="1" t="s">
        <v>45</v>
      </c>
      <c r="G977" s="3">
        <v>49.92</v>
      </c>
      <c r="H977">
        <v>2</v>
      </c>
      <c r="I977" s="3">
        <v>4.992</v>
      </c>
      <c r="J977" s="3">
        <v>104.83199999999999</v>
      </c>
      <c r="K977" s="2">
        <v>43530</v>
      </c>
      <c r="L977" s="1" t="s">
        <v>32</v>
      </c>
      <c r="M977">
        <v>99.84</v>
      </c>
      <c r="N977">
        <v>4.7619047620000003</v>
      </c>
      <c r="O977" s="3">
        <v>4.992</v>
      </c>
      <c r="P977">
        <v>7</v>
      </c>
    </row>
    <row r="978" spans="1:16" x14ac:dyDescent="0.25">
      <c r="A978" s="1" t="s">
        <v>1011</v>
      </c>
      <c r="B978" s="1" t="s">
        <v>17</v>
      </c>
      <c r="C978" s="1" t="s">
        <v>18</v>
      </c>
      <c r="D978" s="1" t="s">
        <v>26</v>
      </c>
      <c r="E978" s="1" t="s">
        <v>20</v>
      </c>
      <c r="F978" s="1" t="s">
        <v>43</v>
      </c>
      <c r="G978" s="3">
        <v>74.66</v>
      </c>
      <c r="H978">
        <v>4</v>
      </c>
      <c r="I978" s="3">
        <v>14.932</v>
      </c>
      <c r="J978" s="3">
        <v>313.572</v>
      </c>
      <c r="K978" s="2">
        <v>43528</v>
      </c>
      <c r="L978" s="1" t="s">
        <v>28</v>
      </c>
      <c r="M978">
        <v>298.64</v>
      </c>
      <c r="N978">
        <v>4.7619047620000003</v>
      </c>
      <c r="O978" s="3">
        <v>14.932</v>
      </c>
      <c r="P978">
        <v>8.5</v>
      </c>
    </row>
    <row r="979" spans="1:16" x14ac:dyDescent="0.25">
      <c r="A979" s="1" t="s">
        <v>1012</v>
      </c>
      <c r="B979" s="1" t="s">
        <v>41</v>
      </c>
      <c r="C979" s="1" t="s">
        <v>42</v>
      </c>
      <c r="D979" s="1" t="s">
        <v>19</v>
      </c>
      <c r="E979" s="1" t="s">
        <v>30</v>
      </c>
      <c r="F979" s="1" t="s">
        <v>43</v>
      </c>
      <c r="G979" s="3">
        <v>26.6</v>
      </c>
      <c r="H979">
        <v>6</v>
      </c>
      <c r="I979" s="3">
        <v>7.98</v>
      </c>
      <c r="J979" s="3">
        <v>167.58</v>
      </c>
      <c r="K979" s="2">
        <v>43522</v>
      </c>
      <c r="L979" s="1" t="s">
        <v>22</v>
      </c>
      <c r="M979">
        <v>159.6</v>
      </c>
      <c r="N979">
        <v>4.7619047620000003</v>
      </c>
      <c r="O979" s="3">
        <v>7.98</v>
      </c>
      <c r="P979">
        <v>4.9000000000000004</v>
      </c>
    </row>
    <row r="980" spans="1:16" x14ac:dyDescent="0.25">
      <c r="A980" s="1" t="s">
        <v>1013</v>
      </c>
      <c r="B980" s="1" t="s">
        <v>41</v>
      </c>
      <c r="C980" s="1" t="s">
        <v>42</v>
      </c>
      <c r="D980" s="1" t="s">
        <v>26</v>
      </c>
      <c r="E980" s="1" t="s">
        <v>20</v>
      </c>
      <c r="F980" s="1" t="s">
        <v>27</v>
      </c>
      <c r="G980" s="3">
        <v>25.45</v>
      </c>
      <c r="H980">
        <v>1</v>
      </c>
      <c r="I980" s="3">
        <v>1.2725</v>
      </c>
      <c r="J980" s="3">
        <v>26.7225</v>
      </c>
      <c r="K980" s="2">
        <v>43534</v>
      </c>
      <c r="L980" s="1" t="s">
        <v>32</v>
      </c>
      <c r="M980">
        <v>25.45</v>
      </c>
      <c r="N980">
        <v>4.7619047620000003</v>
      </c>
      <c r="O980" s="3">
        <v>1.2725</v>
      </c>
      <c r="P980">
        <v>5.0999999999999996</v>
      </c>
    </row>
    <row r="981" spans="1:16" x14ac:dyDescent="0.25">
      <c r="A981" s="1" t="s">
        <v>1014</v>
      </c>
      <c r="B981" s="1" t="s">
        <v>41</v>
      </c>
      <c r="C981" s="1" t="s">
        <v>42</v>
      </c>
      <c r="D981" s="1" t="s">
        <v>26</v>
      </c>
      <c r="E981" s="1" t="s">
        <v>20</v>
      </c>
      <c r="F981" s="1" t="s">
        <v>43</v>
      </c>
      <c r="G981" s="3">
        <v>67.77</v>
      </c>
      <c r="H981">
        <v>1</v>
      </c>
      <c r="I981" s="3">
        <v>3.3885000000000001</v>
      </c>
      <c r="J981" s="3">
        <v>71.158500000000004</v>
      </c>
      <c r="K981" s="2">
        <v>43500</v>
      </c>
      <c r="L981" s="1" t="s">
        <v>32</v>
      </c>
      <c r="M981">
        <v>67.77</v>
      </c>
      <c r="N981">
        <v>4.7619047620000003</v>
      </c>
      <c r="O981" s="3">
        <v>3.3885000000000001</v>
      </c>
      <c r="P981">
        <v>6.5</v>
      </c>
    </row>
    <row r="982" spans="1:16" x14ac:dyDescent="0.25">
      <c r="A982" s="1" t="s">
        <v>1015</v>
      </c>
      <c r="B982" s="1" t="s">
        <v>24</v>
      </c>
      <c r="C982" s="1" t="s">
        <v>25</v>
      </c>
      <c r="D982" s="1" t="s">
        <v>19</v>
      </c>
      <c r="E982" s="1" t="s">
        <v>30</v>
      </c>
      <c r="F982" s="1" t="s">
        <v>43</v>
      </c>
      <c r="G982" s="3">
        <v>59.59</v>
      </c>
      <c r="H982">
        <v>4</v>
      </c>
      <c r="I982" s="3">
        <v>11.917999999999999</v>
      </c>
      <c r="J982" s="3">
        <v>250.27799999999999</v>
      </c>
      <c r="K982" s="2">
        <v>43484</v>
      </c>
      <c r="L982" s="1" t="s">
        <v>28</v>
      </c>
      <c r="M982">
        <v>238.36</v>
      </c>
      <c r="N982">
        <v>4.7619047620000003</v>
      </c>
      <c r="O982" s="3">
        <v>11.917999999999999</v>
      </c>
      <c r="P982">
        <v>9.8000000000000007</v>
      </c>
    </row>
    <row r="983" spans="1:16" x14ac:dyDescent="0.25">
      <c r="A983" s="1" t="s">
        <v>1016</v>
      </c>
      <c r="B983" s="1" t="s">
        <v>17</v>
      </c>
      <c r="C983" s="1" t="s">
        <v>18</v>
      </c>
      <c r="D983" s="1" t="s">
        <v>26</v>
      </c>
      <c r="E983" s="1" t="s">
        <v>30</v>
      </c>
      <c r="F983" s="1" t="s">
        <v>21</v>
      </c>
      <c r="G983" s="3">
        <v>58.15</v>
      </c>
      <c r="H983">
        <v>4</v>
      </c>
      <c r="I983" s="3">
        <v>11.63</v>
      </c>
      <c r="J983" s="3">
        <v>244.23</v>
      </c>
      <c r="K983" s="2">
        <v>43488</v>
      </c>
      <c r="L983" s="1" t="s">
        <v>28</v>
      </c>
      <c r="M983">
        <v>232.6</v>
      </c>
      <c r="N983">
        <v>4.7619047620000003</v>
      </c>
      <c r="O983" s="3">
        <v>11.63</v>
      </c>
      <c r="P983">
        <v>8.4</v>
      </c>
    </row>
    <row r="984" spans="1:16" x14ac:dyDescent="0.25">
      <c r="A984" s="1" t="s">
        <v>1017</v>
      </c>
      <c r="B984" s="1" t="s">
        <v>17</v>
      </c>
      <c r="C984" s="1" t="s">
        <v>18</v>
      </c>
      <c r="D984" s="1" t="s">
        <v>19</v>
      </c>
      <c r="E984" s="1" t="s">
        <v>20</v>
      </c>
      <c r="F984" s="1" t="s">
        <v>35</v>
      </c>
      <c r="G984" s="3">
        <v>97.48</v>
      </c>
      <c r="H984">
        <v>9</v>
      </c>
      <c r="I984" s="3">
        <v>43.866</v>
      </c>
      <c r="J984" s="3">
        <v>921.18600000000004</v>
      </c>
      <c r="K984" s="2">
        <v>43538</v>
      </c>
      <c r="L984" s="1" t="s">
        <v>22</v>
      </c>
      <c r="M984">
        <v>877.32</v>
      </c>
      <c r="N984">
        <v>4.7619047620000003</v>
      </c>
      <c r="O984" s="3">
        <v>43.866</v>
      </c>
      <c r="P984">
        <v>7.4</v>
      </c>
    </row>
    <row r="985" spans="1:16" x14ac:dyDescent="0.25">
      <c r="A985" s="1" t="s">
        <v>1018</v>
      </c>
      <c r="B985" s="1" t="s">
        <v>24</v>
      </c>
      <c r="C985" s="1" t="s">
        <v>25</v>
      </c>
      <c r="D985" s="1" t="s">
        <v>26</v>
      </c>
      <c r="E985" s="1" t="s">
        <v>30</v>
      </c>
      <c r="F985" s="1" t="s">
        <v>21</v>
      </c>
      <c r="G985" s="3">
        <v>99.96</v>
      </c>
      <c r="H985">
        <v>7</v>
      </c>
      <c r="I985" s="3">
        <v>34.985999999999997</v>
      </c>
      <c r="J985" s="3">
        <v>734.70600000000002</v>
      </c>
      <c r="K985" s="2">
        <v>43488</v>
      </c>
      <c r="L985" s="1" t="s">
        <v>28</v>
      </c>
      <c r="M985">
        <v>699.72</v>
      </c>
      <c r="N985">
        <v>4.7619047620000003</v>
      </c>
      <c r="O985" s="3">
        <v>34.985999999999997</v>
      </c>
      <c r="P985">
        <v>6.1</v>
      </c>
    </row>
    <row r="986" spans="1:16" x14ac:dyDescent="0.25">
      <c r="A986" s="1" t="s">
        <v>1019</v>
      </c>
      <c r="B986" s="1" t="s">
        <v>24</v>
      </c>
      <c r="C986" s="1" t="s">
        <v>25</v>
      </c>
      <c r="D986" s="1" t="s">
        <v>26</v>
      </c>
      <c r="E986" s="1" t="s">
        <v>30</v>
      </c>
      <c r="F986" s="1" t="s">
        <v>27</v>
      </c>
      <c r="G986" s="3">
        <v>96.37</v>
      </c>
      <c r="H986">
        <v>7</v>
      </c>
      <c r="I986" s="3">
        <v>33.729500000000002</v>
      </c>
      <c r="J986" s="3">
        <v>708.31949999999995</v>
      </c>
      <c r="K986" s="2">
        <v>43474</v>
      </c>
      <c r="L986" s="1" t="s">
        <v>28</v>
      </c>
      <c r="M986">
        <v>674.59</v>
      </c>
      <c r="N986">
        <v>4.7619047620000003</v>
      </c>
      <c r="O986" s="3">
        <v>33.729500000000002</v>
      </c>
      <c r="P986">
        <v>6</v>
      </c>
    </row>
    <row r="987" spans="1:16" x14ac:dyDescent="0.25">
      <c r="A987" s="1" t="s">
        <v>1020</v>
      </c>
      <c r="B987" s="1" t="s">
        <v>41</v>
      </c>
      <c r="C987" s="1" t="s">
        <v>42</v>
      </c>
      <c r="D987" s="1" t="s">
        <v>26</v>
      </c>
      <c r="E987" s="1" t="s">
        <v>20</v>
      </c>
      <c r="F987" s="1" t="s">
        <v>45</v>
      </c>
      <c r="G987" s="3">
        <v>63.71</v>
      </c>
      <c r="H987">
        <v>5</v>
      </c>
      <c r="I987" s="3">
        <v>15.9275</v>
      </c>
      <c r="J987" s="3">
        <v>334.47750000000002</v>
      </c>
      <c r="K987" s="2">
        <v>43503</v>
      </c>
      <c r="L987" s="1" t="s">
        <v>22</v>
      </c>
      <c r="M987">
        <v>318.55</v>
      </c>
      <c r="N987">
        <v>4.7619047620000003</v>
      </c>
      <c r="O987" s="3">
        <v>15.9275</v>
      </c>
      <c r="P987">
        <v>8.5</v>
      </c>
    </row>
    <row r="988" spans="1:16" x14ac:dyDescent="0.25">
      <c r="A988" s="1" t="s">
        <v>1021</v>
      </c>
      <c r="B988" s="1" t="s">
        <v>41</v>
      </c>
      <c r="C988" s="1" t="s">
        <v>42</v>
      </c>
      <c r="D988" s="1" t="s">
        <v>26</v>
      </c>
      <c r="E988" s="1" t="s">
        <v>20</v>
      </c>
      <c r="F988" s="1" t="s">
        <v>21</v>
      </c>
      <c r="G988" s="3">
        <v>14.76</v>
      </c>
      <c r="H988">
        <v>2</v>
      </c>
      <c r="I988" s="3">
        <v>1.476</v>
      </c>
      <c r="J988" s="3">
        <v>30.995999999999999</v>
      </c>
      <c r="K988" s="2">
        <v>43514</v>
      </c>
      <c r="L988" s="1" t="s">
        <v>22</v>
      </c>
      <c r="M988">
        <v>29.52</v>
      </c>
      <c r="N988">
        <v>4.7619047620000003</v>
      </c>
      <c r="O988" s="3">
        <v>1.476</v>
      </c>
      <c r="P988">
        <v>4.3</v>
      </c>
    </row>
    <row r="989" spans="1:16" x14ac:dyDescent="0.25">
      <c r="A989" s="1" t="s">
        <v>1022</v>
      </c>
      <c r="B989" s="1" t="s">
        <v>41</v>
      </c>
      <c r="C989" s="1" t="s">
        <v>42</v>
      </c>
      <c r="D989" s="1" t="s">
        <v>19</v>
      </c>
      <c r="E989" s="1" t="s">
        <v>30</v>
      </c>
      <c r="F989" s="1" t="s">
        <v>21</v>
      </c>
      <c r="G989" s="3">
        <v>62</v>
      </c>
      <c r="H989">
        <v>8</v>
      </c>
      <c r="I989" s="3">
        <v>24.8</v>
      </c>
      <c r="J989" s="3">
        <v>520.79999999999995</v>
      </c>
      <c r="K989" s="2">
        <v>43468</v>
      </c>
      <c r="L989" s="1" t="s">
        <v>32</v>
      </c>
      <c r="M989">
        <v>496</v>
      </c>
      <c r="N989">
        <v>4.7619047620000003</v>
      </c>
      <c r="O989" s="3">
        <v>24.8</v>
      </c>
      <c r="P989">
        <v>6.2</v>
      </c>
    </row>
    <row r="990" spans="1:16" x14ac:dyDescent="0.25">
      <c r="A990" s="1" t="s">
        <v>1023</v>
      </c>
      <c r="B990" s="1" t="s">
        <v>24</v>
      </c>
      <c r="C990" s="1" t="s">
        <v>25</v>
      </c>
      <c r="D990" s="1" t="s">
        <v>19</v>
      </c>
      <c r="E990" s="1" t="s">
        <v>30</v>
      </c>
      <c r="F990" s="1" t="s">
        <v>27</v>
      </c>
      <c r="G990" s="3">
        <v>82.34</v>
      </c>
      <c r="H990">
        <v>10</v>
      </c>
      <c r="I990" s="3">
        <v>41.17</v>
      </c>
      <c r="J990" s="3">
        <v>864.57</v>
      </c>
      <c r="K990" s="2">
        <v>43553</v>
      </c>
      <c r="L990" s="1" t="s">
        <v>22</v>
      </c>
      <c r="M990">
        <v>823.4</v>
      </c>
      <c r="N990">
        <v>4.7619047620000003</v>
      </c>
      <c r="O990" s="3">
        <v>41.17</v>
      </c>
      <c r="P990">
        <v>4.3</v>
      </c>
    </row>
    <row r="991" spans="1:16" x14ac:dyDescent="0.25">
      <c r="A991" s="1" t="s">
        <v>1024</v>
      </c>
      <c r="B991" s="1" t="s">
        <v>41</v>
      </c>
      <c r="C991" s="1" t="s">
        <v>42</v>
      </c>
      <c r="D991" s="1" t="s">
        <v>19</v>
      </c>
      <c r="E991" s="1" t="s">
        <v>30</v>
      </c>
      <c r="F991" s="1" t="s">
        <v>21</v>
      </c>
      <c r="G991" s="3">
        <v>75.37</v>
      </c>
      <c r="H991">
        <v>8</v>
      </c>
      <c r="I991" s="3">
        <v>30.148</v>
      </c>
      <c r="J991" s="3">
        <v>633.10799999999995</v>
      </c>
      <c r="K991" s="2">
        <v>43493</v>
      </c>
      <c r="L991" s="1" t="s">
        <v>32</v>
      </c>
      <c r="M991">
        <v>602.96</v>
      </c>
      <c r="N991">
        <v>4.7619047620000003</v>
      </c>
      <c r="O991" s="3">
        <v>30.148</v>
      </c>
      <c r="P991">
        <v>8.4</v>
      </c>
    </row>
    <row r="992" spans="1:16" x14ac:dyDescent="0.25">
      <c r="A992" s="1" t="s">
        <v>1025</v>
      </c>
      <c r="B992" s="1" t="s">
        <v>17</v>
      </c>
      <c r="C992" s="1" t="s">
        <v>18</v>
      </c>
      <c r="D992" s="1" t="s">
        <v>26</v>
      </c>
      <c r="E992" s="1" t="s">
        <v>20</v>
      </c>
      <c r="F992" s="1" t="s">
        <v>43</v>
      </c>
      <c r="G992" s="3">
        <v>56.56</v>
      </c>
      <c r="H992">
        <v>5</v>
      </c>
      <c r="I992" s="3">
        <v>14.14</v>
      </c>
      <c r="J992" s="3">
        <v>296.94</v>
      </c>
      <c r="K992" s="2">
        <v>43546</v>
      </c>
      <c r="L992" s="1" t="s">
        <v>32</v>
      </c>
      <c r="M992">
        <v>282.8</v>
      </c>
      <c r="N992">
        <v>4.7619047620000003</v>
      </c>
      <c r="O992" s="3">
        <v>14.14</v>
      </c>
      <c r="P992">
        <v>4.5</v>
      </c>
    </row>
    <row r="993" spans="1:16" x14ac:dyDescent="0.25">
      <c r="A993" s="1" t="s">
        <v>1026</v>
      </c>
      <c r="B993" s="1" t="s">
        <v>41</v>
      </c>
      <c r="C993" s="1" t="s">
        <v>42</v>
      </c>
      <c r="D993" s="1" t="s">
        <v>26</v>
      </c>
      <c r="E993" s="1" t="s">
        <v>20</v>
      </c>
      <c r="F993" s="1" t="s">
        <v>35</v>
      </c>
      <c r="G993" s="3">
        <v>76.599999999999994</v>
      </c>
      <c r="H993">
        <v>10</v>
      </c>
      <c r="I993" s="3">
        <v>38.299999999999997</v>
      </c>
      <c r="J993" s="3">
        <v>804.3</v>
      </c>
      <c r="K993" s="2">
        <v>43489</v>
      </c>
      <c r="L993" s="1" t="s">
        <v>22</v>
      </c>
      <c r="M993">
        <v>766</v>
      </c>
      <c r="N993">
        <v>4.7619047620000003</v>
      </c>
      <c r="O993" s="3">
        <v>38.299999999999997</v>
      </c>
      <c r="P993">
        <v>6</v>
      </c>
    </row>
    <row r="994" spans="1:16" x14ac:dyDescent="0.25">
      <c r="A994" s="1" t="s">
        <v>1027</v>
      </c>
      <c r="B994" s="1" t="s">
        <v>17</v>
      </c>
      <c r="C994" s="1" t="s">
        <v>18</v>
      </c>
      <c r="D994" s="1" t="s">
        <v>26</v>
      </c>
      <c r="E994" s="1" t="s">
        <v>30</v>
      </c>
      <c r="F994" s="1" t="s">
        <v>27</v>
      </c>
      <c r="G994" s="3">
        <v>58.03</v>
      </c>
      <c r="H994">
        <v>2</v>
      </c>
      <c r="I994" s="3">
        <v>5.8029999999999999</v>
      </c>
      <c r="J994" s="3">
        <v>121.863</v>
      </c>
      <c r="K994" s="2">
        <v>43534</v>
      </c>
      <c r="L994" s="1" t="s">
        <v>22</v>
      </c>
      <c r="M994">
        <v>116.06</v>
      </c>
      <c r="N994">
        <v>4.7619047620000003</v>
      </c>
      <c r="O994" s="3">
        <v>5.8029999999999999</v>
      </c>
      <c r="P994">
        <v>8.8000000000000007</v>
      </c>
    </row>
    <row r="995" spans="1:16" x14ac:dyDescent="0.25">
      <c r="A995" s="1" t="s">
        <v>1028</v>
      </c>
      <c r="B995" s="1" t="s">
        <v>41</v>
      </c>
      <c r="C995" s="1" t="s">
        <v>42</v>
      </c>
      <c r="D995" s="1" t="s">
        <v>26</v>
      </c>
      <c r="E995" s="1" t="s">
        <v>30</v>
      </c>
      <c r="F995" s="1" t="s">
        <v>45</v>
      </c>
      <c r="G995" s="3">
        <v>17.489999999999998</v>
      </c>
      <c r="H995">
        <v>10</v>
      </c>
      <c r="I995" s="3">
        <v>8.7449999999999992</v>
      </c>
      <c r="J995" s="3">
        <v>183.64500000000001</v>
      </c>
      <c r="K995" s="2">
        <v>43518</v>
      </c>
      <c r="L995" s="1" t="s">
        <v>22</v>
      </c>
      <c r="M995">
        <v>174.9</v>
      </c>
      <c r="N995">
        <v>4.7619047620000003</v>
      </c>
      <c r="O995" s="3">
        <v>8.7449999999999992</v>
      </c>
      <c r="P995">
        <v>6.6</v>
      </c>
    </row>
    <row r="996" spans="1:16" x14ac:dyDescent="0.25">
      <c r="A996" s="1" t="s">
        <v>1029</v>
      </c>
      <c r="B996" s="1" t="s">
        <v>24</v>
      </c>
      <c r="C996" s="1" t="s">
        <v>25</v>
      </c>
      <c r="D996" s="1" t="s">
        <v>19</v>
      </c>
      <c r="E996" s="1" t="s">
        <v>20</v>
      </c>
      <c r="F996" s="1" t="s">
        <v>27</v>
      </c>
      <c r="G996" s="3">
        <v>60.95</v>
      </c>
      <c r="H996">
        <v>1</v>
      </c>
      <c r="I996" s="3">
        <v>3.0474999999999999</v>
      </c>
      <c r="J996" s="3">
        <v>63.997500000000002</v>
      </c>
      <c r="K996" s="2">
        <v>43514</v>
      </c>
      <c r="L996" s="1" t="s">
        <v>22</v>
      </c>
      <c r="M996">
        <v>60.95</v>
      </c>
      <c r="N996">
        <v>4.7619047620000003</v>
      </c>
      <c r="O996" s="3">
        <v>3.0474999999999999</v>
      </c>
      <c r="P996">
        <v>5.9</v>
      </c>
    </row>
    <row r="997" spans="1:16" x14ac:dyDescent="0.25">
      <c r="A997" s="1" t="s">
        <v>1030</v>
      </c>
      <c r="B997" s="1" t="s">
        <v>24</v>
      </c>
      <c r="C997" s="1" t="s">
        <v>25</v>
      </c>
      <c r="D997" s="1" t="s">
        <v>26</v>
      </c>
      <c r="E997" s="1" t="s">
        <v>30</v>
      </c>
      <c r="F997" s="1" t="s">
        <v>21</v>
      </c>
      <c r="G997" s="3">
        <v>40.35</v>
      </c>
      <c r="H997">
        <v>1</v>
      </c>
      <c r="I997" s="3">
        <v>2.0175000000000001</v>
      </c>
      <c r="J997" s="3">
        <v>42.3675</v>
      </c>
      <c r="K997" s="2">
        <v>43494</v>
      </c>
      <c r="L997" s="1" t="s">
        <v>22</v>
      </c>
      <c r="M997">
        <v>40.35</v>
      </c>
      <c r="N997">
        <v>4.7619047620000003</v>
      </c>
      <c r="O997" s="3">
        <v>2.0175000000000001</v>
      </c>
      <c r="P997">
        <v>6.2</v>
      </c>
    </row>
    <row r="998" spans="1:16" x14ac:dyDescent="0.25">
      <c r="A998" s="1" t="s">
        <v>1031</v>
      </c>
      <c r="B998" s="1" t="s">
        <v>41</v>
      </c>
      <c r="C998" s="1" t="s">
        <v>42</v>
      </c>
      <c r="D998" s="1" t="s">
        <v>26</v>
      </c>
      <c r="E998" s="1" t="s">
        <v>20</v>
      </c>
      <c r="F998" s="1" t="s">
        <v>31</v>
      </c>
      <c r="G998" s="3">
        <v>97.38</v>
      </c>
      <c r="H998">
        <v>10</v>
      </c>
      <c r="I998" s="3">
        <v>48.69</v>
      </c>
      <c r="J998" s="3">
        <v>1022.49</v>
      </c>
      <c r="K998" s="2">
        <v>43526</v>
      </c>
      <c r="L998" s="1" t="s">
        <v>22</v>
      </c>
      <c r="M998">
        <v>973.8</v>
      </c>
      <c r="N998">
        <v>4.7619047620000003</v>
      </c>
      <c r="O998" s="3">
        <v>48.69</v>
      </c>
      <c r="P998">
        <v>4.4000000000000004</v>
      </c>
    </row>
    <row r="999" spans="1:16" x14ac:dyDescent="0.25">
      <c r="A999" s="1" t="s">
        <v>1032</v>
      </c>
      <c r="B999" s="1" t="s">
        <v>17</v>
      </c>
      <c r="C999" s="1" t="s">
        <v>18</v>
      </c>
      <c r="D999" s="1" t="s">
        <v>19</v>
      </c>
      <c r="E999" s="1" t="s">
        <v>30</v>
      </c>
      <c r="F999" s="1" t="s">
        <v>43</v>
      </c>
      <c r="G999" s="3">
        <v>31.84</v>
      </c>
      <c r="H999">
        <v>1</v>
      </c>
      <c r="I999" s="3">
        <v>1.5920000000000001</v>
      </c>
      <c r="J999" s="3">
        <v>33.432000000000002</v>
      </c>
      <c r="K999" s="2">
        <v>43505</v>
      </c>
      <c r="L999" s="1" t="s">
        <v>28</v>
      </c>
      <c r="M999">
        <v>31.84</v>
      </c>
      <c r="N999">
        <v>4.7619047620000003</v>
      </c>
      <c r="O999" s="3">
        <v>1.5920000000000001</v>
      </c>
      <c r="P999">
        <v>7.7</v>
      </c>
    </row>
    <row r="1000" spans="1:16" x14ac:dyDescent="0.25">
      <c r="A1000" s="1" t="s">
        <v>1033</v>
      </c>
      <c r="B1000" s="1" t="s">
        <v>17</v>
      </c>
      <c r="C1000" s="1" t="s">
        <v>18</v>
      </c>
      <c r="D1000" s="1" t="s">
        <v>26</v>
      </c>
      <c r="E1000" s="1" t="s">
        <v>30</v>
      </c>
      <c r="F1000" s="1" t="s">
        <v>31</v>
      </c>
      <c r="G1000" s="3">
        <v>65.819999999999993</v>
      </c>
      <c r="H1000">
        <v>1</v>
      </c>
      <c r="I1000" s="3">
        <v>3.2909999999999999</v>
      </c>
      <c r="J1000" s="3">
        <v>69.111000000000004</v>
      </c>
      <c r="K1000" s="2">
        <v>43518</v>
      </c>
      <c r="L1000" s="1" t="s">
        <v>28</v>
      </c>
      <c r="M1000">
        <v>65.819999999999993</v>
      </c>
      <c r="N1000">
        <v>4.7619047620000003</v>
      </c>
      <c r="O1000" s="3">
        <v>3.2909999999999999</v>
      </c>
      <c r="P1000">
        <v>4.0999999999999996</v>
      </c>
    </row>
    <row r="1001" spans="1:16" x14ac:dyDescent="0.25">
      <c r="A1001" s="1" t="s">
        <v>1034</v>
      </c>
      <c r="B1001" s="1" t="s">
        <v>17</v>
      </c>
      <c r="C1001" s="1" t="s">
        <v>18</v>
      </c>
      <c r="D1001" s="1" t="s">
        <v>19</v>
      </c>
      <c r="E1001" s="1" t="s">
        <v>20</v>
      </c>
      <c r="F1001" s="1" t="s">
        <v>45</v>
      </c>
      <c r="G1001" s="3">
        <v>88.34</v>
      </c>
      <c r="H1001">
        <v>7</v>
      </c>
      <c r="I1001" s="3">
        <v>30.919</v>
      </c>
      <c r="J1001" s="3">
        <v>649.29899999999998</v>
      </c>
      <c r="K1001" s="2">
        <v>43514</v>
      </c>
      <c r="L1001" s="1" t="s">
        <v>28</v>
      </c>
      <c r="M1001">
        <v>618.38</v>
      </c>
      <c r="N1001">
        <v>4.7619047620000003</v>
      </c>
      <c r="O1001" s="3">
        <v>30.919</v>
      </c>
      <c r="P1001">
        <v>6.6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5CAC-6BFE-40A6-A481-BD2BA03A410A}">
  <dimension ref="A3:C96"/>
  <sheetViews>
    <sheetView workbookViewId="0">
      <selection activeCell="E16" sqref="E16"/>
    </sheetView>
  </sheetViews>
  <sheetFormatPr defaultRowHeight="15" x14ac:dyDescent="0.25"/>
  <cols>
    <col min="1" max="1" width="13.140625" customWidth="1"/>
    <col min="2" max="2" width="12" customWidth="1"/>
    <col min="3" max="3" width="19.42578125" customWidth="1"/>
  </cols>
  <sheetData>
    <row r="3" spans="1:3" x14ac:dyDescent="0.25">
      <c r="A3" s="4" t="s">
        <v>1036</v>
      </c>
      <c r="B3" t="s">
        <v>1035</v>
      </c>
      <c r="C3" t="s">
        <v>1041</v>
      </c>
    </row>
    <row r="4" spans="1:3" x14ac:dyDescent="0.25">
      <c r="A4" s="5" t="s">
        <v>1038</v>
      </c>
      <c r="B4" s="1">
        <v>116291.86799999999</v>
      </c>
      <c r="C4" s="1">
        <v>5537.7080000000005</v>
      </c>
    </row>
    <row r="5" spans="1:3" x14ac:dyDescent="0.25">
      <c r="A5" s="8" t="s">
        <v>1048</v>
      </c>
      <c r="B5" s="1">
        <v>4745.1810000000005</v>
      </c>
      <c r="C5" s="1">
        <v>225.96100000000001</v>
      </c>
    </row>
    <row r="6" spans="1:3" x14ac:dyDescent="0.25">
      <c r="A6" s="8" t="s">
        <v>1049</v>
      </c>
      <c r="B6" s="1">
        <v>1945.5030000000002</v>
      </c>
      <c r="C6" s="1">
        <v>92.642999999999986</v>
      </c>
    </row>
    <row r="7" spans="1:3" x14ac:dyDescent="0.25">
      <c r="A7" s="8" t="s">
        <v>1050</v>
      </c>
      <c r="B7" s="1">
        <v>2078.1284999999998</v>
      </c>
      <c r="C7" s="1">
        <v>98.958500000000001</v>
      </c>
    </row>
    <row r="8" spans="1:3" x14ac:dyDescent="0.25">
      <c r="A8" s="8" t="s">
        <v>1051</v>
      </c>
      <c r="B8" s="1">
        <v>1623.6885</v>
      </c>
      <c r="C8" s="1">
        <v>77.3185</v>
      </c>
    </row>
    <row r="9" spans="1:3" x14ac:dyDescent="0.25">
      <c r="A9" s="8" t="s">
        <v>1052</v>
      </c>
      <c r="B9" s="1">
        <v>3536.6834999999996</v>
      </c>
      <c r="C9" s="1">
        <v>168.4135</v>
      </c>
    </row>
    <row r="10" spans="1:3" x14ac:dyDescent="0.25">
      <c r="A10" s="8" t="s">
        <v>1053</v>
      </c>
      <c r="B10" s="1">
        <v>3614.2049999999999</v>
      </c>
      <c r="C10" s="1">
        <v>172.10499999999999</v>
      </c>
    </row>
    <row r="11" spans="1:3" x14ac:dyDescent="0.25">
      <c r="A11" s="8" t="s">
        <v>1054</v>
      </c>
      <c r="B11" s="1">
        <v>2834.2439999999997</v>
      </c>
      <c r="C11" s="1">
        <v>134.964</v>
      </c>
    </row>
    <row r="12" spans="1:3" x14ac:dyDescent="0.25">
      <c r="A12" s="8" t="s">
        <v>1055</v>
      </c>
      <c r="B12" s="1">
        <v>5293.732500000001</v>
      </c>
      <c r="C12" s="1">
        <v>252.08249999999998</v>
      </c>
    </row>
    <row r="13" spans="1:3" x14ac:dyDescent="0.25">
      <c r="A13" s="8" t="s">
        <v>1056</v>
      </c>
      <c r="B13" s="1">
        <v>3021.3435000000004</v>
      </c>
      <c r="C13" s="1">
        <v>143.87350000000001</v>
      </c>
    </row>
    <row r="14" spans="1:3" x14ac:dyDescent="0.25">
      <c r="A14" s="8" t="s">
        <v>1057</v>
      </c>
      <c r="B14" s="1">
        <v>3560.9490000000005</v>
      </c>
      <c r="C14" s="1">
        <v>169.56900000000002</v>
      </c>
    </row>
    <row r="15" spans="1:3" x14ac:dyDescent="0.25">
      <c r="A15" s="8" t="s">
        <v>1058</v>
      </c>
      <c r="B15" s="1">
        <v>2114.9625000000001</v>
      </c>
      <c r="C15" s="1">
        <v>100.71250000000001</v>
      </c>
    </row>
    <row r="16" spans="1:3" x14ac:dyDescent="0.25">
      <c r="A16" s="8" t="s">
        <v>1059</v>
      </c>
      <c r="B16" s="1">
        <v>5184.7635</v>
      </c>
      <c r="C16" s="1">
        <v>246.89349999999999</v>
      </c>
    </row>
    <row r="17" spans="1:3" x14ac:dyDescent="0.25">
      <c r="A17" s="8" t="s">
        <v>1060</v>
      </c>
      <c r="B17" s="1">
        <v>2451.2040000000002</v>
      </c>
      <c r="C17" s="1">
        <v>116.72399999999999</v>
      </c>
    </row>
    <row r="18" spans="1:3" x14ac:dyDescent="0.25">
      <c r="A18" s="8" t="s">
        <v>1061</v>
      </c>
      <c r="B18" s="1">
        <v>3966.6164999999996</v>
      </c>
      <c r="C18" s="1">
        <v>188.88650000000001</v>
      </c>
    </row>
    <row r="19" spans="1:3" x14ac:dyDescent="0.25">
      <c r="A19" s="8" t="s">
        <v>1062</v>
      </c>
      <c r="B19" s="1">
        <v>5944.26</v>
      </c>
      <c r="C19" s="1">
        <v>283.06</v>
      </c>
    </row>
    <row r="20" spans="1:3" x14ac:dyDescent="0.25">
      <c r="A20" s="8" t="s">
        <v>1063</v>
      </c>
      <c r="B20" s="1">
        <v>4289.0820000000003</v>
      </c>
      <c r="C20" s="1">
        <v>204.24199999999999</v>
      </c>
    </row>
    <row r="21" spans="1:3" x14ac:dyDescent="0.25">
      <c r="A21" s="8" t="s">
        <v>1064</v>
      </c>
      <c r="B21" s="1">
        <v>3142.7550000000001</v>
      </c>
      <c r="C21" s="1">
        <v>149.655</v>
      </c>
    </row>
    <row r="22" spans="1:3" x14ac:dyDescent="0.25">
      <c r="A22" s="8" t="s">
        <v>1065</v>
      </c>
      <c r="B22" s="1">
        <v>2780.4734999999996</v>
      </c>
      <c r="C22" s="1">
        <v>132.40350000000001</v>
      </c>
    </row>
    <row r="23" spans="1:3" x14ac:dyDescent="0.25">
      <c r="A23" s="8" t="s">
        <v>1066</v>
      </c>
      <c r="B23" s="1">
        <v>4914.7245000000003</v>
      </c>
      <c r="C23" s="1">
        <v>234.03449999999998</v>
      </c>
    </row>
    <row r="24" spans="1:3" x14ac:dyDescent="0.25">
      <c r="A24" s="8" t="s">
        <v>1067</v>
      </c>
      <c r="B24" s="1">
        <v>3655.4489999999996</v>
      </c>
      <c r="C24" s="1">
        <v>174.06899999999999</v>
      </c>
    </row>
    <row r="25" spans="1:3" x14ac:dyDescent="0.25">
      <c r="A25" s="8" t="s">
        <v>1068</v>
      </c>
      <c r="B25" s="1">
        <v>2392.0995000000003</v>
      </c>
      <c r="C25" s="1">
        <v>113.90949999999999</v>
      </c>
    </row>
    <row r="26" spans="1:3" x14ac:dyDescent="0.25">
      <c r="A26" s="8" t="s">
        <v>1069</v>
      </c>
      <c r="B26" s="1">
        <v>1704.7695000000003</v>
      </c>
      <c r="C26" s="1">
        <v>81.179500000000004</v>
      </c>
    </row>
    <row r="27" spans="1:3" x14ac:dyDescent="0.25">
      <c r="A27" s="8" t="s">
        <v>1070</v>
      </c>
      <c r="B27" s="1">
        <v>5994.1875</v>
      </c>
      <c r="C27" s="1">
        <v>285.4375</v>
      </c>
    </row>
    <row r="28" spans="1:3" x14ac:dyDescent="0.25">
      <c r="A28" s="8" t="s">
        <v>1071</v>
      </c>
      <c r="B28" s="1">
        <v>5402.0505000000003</v>
      </c>
      <c r="C28" s="1">
        <v>257.2405</v>
      </c>
    </row>
    <row r="29" spans="1:3" x14ac:dyDescent="0.25">
      <c r="A29" s="8" t="s">
        <v>1072</v>
      </c>
      <c r="B29" s="1">
        <v>4700.3670000000002</v>
      </c>
      <c r="C29" s="1">
        <v>223.82700000000003</v>
      </c>
    </row>
    <row r="30" spans="1:3" x14ac:dyDescent="0.25">
      <c r="A30" s="8" t="s">
        <v>1073</v>
      </c>
      <c r="B30" s="1">
        <v>4457.5124999999998</v>
      </c>
      <c r="C30" s="1">
        <v>212.26250000000002</v>
      </c>
    </row>
    <row r="31" spans="1:3" x14ac:dyDescent="0.25">
      <c r="A31" s="8" t="s">
        <v>1074</v>
      </c>
      <c r="B31" s="1">
        <v>4635.8970000000008</v>
      </c>
      <c r="C31" s="1">
        <v>220.75700000000001</v>
      </c>
    </row>
    <row r="32" spans="1:3" x14ac:dyDescent="0.25">
      <c r="A32" s="8" t="s">
        <v>1075</v>
      </c>
      <c r="B32" s="1">
        <v>4999.7115000000003</v>
      </c>
      <c r="C32" s="1">
        <v>238.08150000000003</v>
      </c>
    </row>
    <row r="33" spans="1:3" x14ac:dyDescent="0.25">
      <c r="A33" s="8" t="s">
        <v>1076</v>
      </c>
      <c r="B33" s="1">
        <v>3516.5655000000002</v>
      </c>
      <c r="C33" s="1">
        <v>167.4555</v>
      </c>
    </row>
    <row r="34" spans="1:3" x14ac:dyDescent="0.25">
      <c r="A34" s="8" t="s">
        <v>1077</v>
      </c>
      <c r="B34" s="1">
        <v>2558.2619999999997</v>
      </c>
      <c r="C34" s="1">
        <v>121.822</v>
      </c>
    </row>
    <row r="35" spans="1:3" x14ac:dyDescent="0.25">
      <c r="A35" s="8" t="s">
        <v>1078</v>
      </c>
      <c r="B35" s="1">
        <v>5232.4965000000011</v>
      </c>
      <c r="C35" s="1">
        <v>249.16649999999996</v>
      </c>
    </row>
    <row r="36" spans="1:3" x14ac:dyDescent="0.25">
      <c r="A36" s="5" t="s">
        <v>1039</v>
      </c>
      <c r="B36" s="1">
        <v>97219.374000000025</v>
      </c>
      <c r="C36" s="1">
        <v>4629.4940000000006</v>
      </c>
    </row>
    <row r="37" spans="1:3" x14ac:dyDescent="0.25">
      <c r="A37" s="8" t="s">
        <v>1079</v>
      </c>
      <c r="B37" s="1">
        <v>2444.5364999999997</v>
      </c>
      <c r="C37" s="1">
        <v>116.40650000000001</v>
      </c>
    </row>
    <row r="38" spans="1:3" x14ac:dyDescent="0.25">
      <c r="A38" s="8" t="s">
        <v>1080</v>
      </c>
      <c r="B38" s="1">
        <v>4140.9480000000003</v>
      </c>
      <c r="C38" s="1">
        <v>197.18799999999999</v>
      </c>
    </row>
    <row r="39" spans="1:3" x14ac:dyDescent="0.25">
      <c r="A39" s="8" t="s">
        <v>1081</v>
      </c>
      <c r="B39" s="1">
        <v>5467.9275000000016</v>
      </c>
      <c r="C39" s="1">
        <v>260.3775</v>
      </c>
    </row>
    <row r="40" spans="1:3" x14ac:dyDescent="0.25">
      <c r="A40" s="8" t="s">
        <v>1082</v>
      </c>
      <c r="B40" s="1">
        <v>2439.4965000000002</v>
      </c>
      <c r="C40" s="1">
        <v>116.16650000000001</v>
      </c>
    </row>
    <row r="41" spans="1:3" x14ac:dyDescent="0.25">
      <c r="A41" s="8" t="s">
        <v>1083</v>
      </c>
      <c r="B41" s="1">
        <v>3031.1295</v>
      </c>
      <c r="C41" s="1">
        <v>144.33950000000002</v>
      </c>
    </row>
    <row r="42" spans="1:3" x14ac:dyDescent="0.25">
      <c r="A42" s="8" t="s">
        <v>1084</v>
      </c>
      <c r="B42" s="1">
        <v>2905.4235000000003</v>
      </c>
      <c r="C42" s="1">
        <v>138.3535</v>
      </c>
    </row>
    <row r="43" spans="1:3" x14ac:dyDescent="0.25">
      <c r="A43" s="8" t="s">
        <v>1085</v>
      </c>
      <c r="B43" s="1">
        <v>7228.210500000001</v>
      </c>
      <c r="C43" s="1">
        <v>344.20050000000003</v>
      </c>
    </row>
    <row r="44" spans="1:3" x14ac:dyDescent="0.25">
      <c r="A44" s="8" t="s">
        <v>1086</v>
      </c>
      <c r="B44" s="1">
        <v>5084.656500000001</v>
      </c>
      <c r="C44" s="1">
        <v>242.12650000000002</v>
      </c>
    </row>
    <row r="45" spans="1:3" x14ac:dyDescent="0.25">
      <c r="A45" s="8" t="s">
        <v>1087</v>
      </c>
      <c r="B45" s="1">
        <v>3271.8944999999999</v>
      </c>
      <c r="C45" s="1">
        <v>155.80450000000002</v>
      </c>
    </row>
    <row r="46" spans="1:3" x14ac:dyDescent="0.25">
      <c r="A46" s="8" t="s">
        <v>1088</v>
      </c>
      <c r="B46" s="1">
        <v>3141.0225</v>
      </c>
      <c r="C46" s="1">
        <v>149.57249999999999</v>
      </c>
    </row>
    <row r="47" spans="1:3" x14ac:dyDescent="0.25">
      <c r="A47" s="8" t="s">
        <v>1089</v>
      </c>
      <c r="B47" s="1">
        <v>4542.1530000000002</v>
      </c>
      <c r="C47" s="1">
        <v>216.29300000000001</v>
      </c>
    </row>
    <row r="48" spans="1:3" x14ac:dyDescent="0.25">
      <c r="A48" s="8" t="s">
        <v>1090</v>
      </c>
      <c r="B48" s="1">
        <v>2998.9890000000009</v>
      </c>
      <c r="C48" s="1">
        <v>142.80900000000003</v>
      </c>
    </row>
    <row r="49" spans="1:3" x14ac:dyDescent="0.25">
      <c r="A49" s="8" t="s">
        <v>1091</v>
      </c>
      <c r="B49" s="1">
        <v>934.23749999999995</v>
      </c>
      <c r="C49" s="1">
        <v>44.487500000000004</v>
      </c>
    </row>
    <row r="50" spans="1:3" x14ac:dyDescent="0.25">
      <c r="A50" s="8" t="s">
        <v>1092</v>
      </c>
      <c r="B50" s="1">
        <v>2454.0915</v>
      </c>
      <c r="C50" s="1">
        <v>116.86149999999998</v>
      </c>
    </row>
    <row r="51" spans="1:3" x14ac:dyDescent="0.25">
      <c r="A51" s="8" t="s">
        <v>1093</v>
      </c>
      <c r="B51" s="1">
        <v>6830.785499999999</v>
      </c>
      <c r="C51" s="1">
        <v>325.27550000000002</v>
      </c>
    </row>
    <row r="52" spans="1:3" x14ac:dyDescent="0.25">
      <c r="A52" s="8" t="s">
        <v>1094</v>
      </c>
      <c r="B52" s="1">
        <v>2503.7669999999998</v>
      </c>
      <c r="C52" s="1">
        <v>119.227</v>
      </c>
    </row>
    <row r="53" spans="1:3" x14ac:dyDescent="0.25">
      <c r="A53" s="8" t="s">
        <v>1095</v>
      </c>
      <c r="B53" s="1">
        <v>5299.5704999999998</v>
      </c>
      <c r="C53" s="1">
        <v>252.36049999999997</v>
      </c>
    </row>
    <row r="54" spans="1:3" x14ac:dyDescent="0.25">
      <c r="A54" s="8" t="s">
        <v>1096</v>
      </c>
      <c r="B54" s="1">
        <v>1496.0295000000001</v>
      </c>
      <c r="C54" s="1">
        <v>71.239499999999992</v>
      </c>
    </row>
    <row r="55" spans="1:3" x14ac:dyDescent="0.25">
      <c r="A55" s="8" t="s">
        <v>1097</v>
      </c>
      <c r="B55" s="1">
        <v>4228.1190000000006</v>
      </c>
      <c r="C55" s="1">
        <v>201.339</v>
      </c>
    </row>
    <row r="56" spans="1:3" x14ac:dyDescent="0.25">
      <c r="A56" s="8" t="s">
        <v>1098</v>
      </c>
      <c r="B56" s="1">
        <v>2706.4169999999999</v>
      </c>
      <c r="C56" s="1">
        <v>128.87700000000001</v>
      </c>
    </row>
    <row r="57" spans="1:3" x14ac:dyDescent="0.25">
      <c r="A57" s="8" t="s">
        <v>1099</v>
      </c>
      <c r="B57" s="1">
        <v>1393.7384999999999</v>
      </c>
      <c r="C57" s="1">
        <v>66.368499999999997</v>
      </c>
    </row>
    <row r="58" spans="1:3" x14ac:dyDescent="0.25">
      <c r="A58" s="8" t="s">
        <v>1100</v>
      </c>
      <c r="B58" s="1">
        <v>2442.3105</v>
      </c>
      <c r="C58" s="1">
        <v>116.30050000000001</v>
      </c>
    </row>
    <row r="59" spans="1:3" x14ac:dyDescent="0.25">
      <c r="A59" s="8" t="s">
        <v>1101</v>
      </c>
      <c r="B59" s="1">
        <v>2339.5889999999999</v>
      </c>
      <c r="C59" s="1">
        <v>111.40899999999999</v>
      </c>
    </row>
    <row r="60" spans="1:3" x14ac:dyDescent="0.25">
      <c r="A60" s="8" t="s">
        <v>1102</v>
      </c>
      <c r="B60" s="1">
        <v>2722.4610000000002</v>
      </c>
      <c r="C60" s="1">
        <v>129.64099999999999</v>
      </c>
    </row>
    <row r="61" spans="1:3" x14ac:dyDescent="0.25">
      <c r="A61" s="8" t="s">
        <v>1103</v>
      </c>
      <c r="B61" s="1">
        <v>4807.2359999999999</v>
      </c>
      <c r="C61" s="1">
        <v>228.91600000000003</v>
      </c>
    </row>
    <row r="62" spans="1:3" x14ac:dyDescent="0.25">
      <c r="A62" s="8" t="s">
        <v>1104</v>
      </c>
      <c r="B62" s="1">
        <v>2408.1644999999999</v>
      </c>
      <c r="C62" s="1">
        <v>114.67450000000001</v>
      </c>
    </row>
    <row r="63" spans="1:3" x14ac:dyDescent="0.25">
      <c r="A63" s="8" t="s">
        <v>1105</v>
      </c>
      <c r="B63" s="1">
        <v>5859.4515000000001</v>
      </c>
      <c r="C63" s="1">
        <v>279.02149999999995</v>
      </c>
    </row>
    <row r="64" spans="1:3" x14ac:dyDescent="0.25">
      <c r="A64" s="8" t="s">
        <v>1106</v>
      </c>
      <c r="B64" s="1">
        <v>2097.018</v>
      </c>
      <c r="C64" s="1">
        <v>99.858000000000018</v>
      </c>
    </row>
    <row r="65" spans="1:3" x14ac:dyDescent="0.25">
      <c r="A65" s="5" t="s">
        <v>1040</v>
      </c>
      <c r="B65" s="1">
        <v>109455.507</v>
      </c>
      <c r="C65" s="1">
        <v>5212.1670000000004</v>
      </c>
    </row>
    <row r="66" spans="1:3" x14ac:dyDescent="0.25">
      <c r="A66" s="8" t="s">
        <v>1107</v>
      </c>
      <c r="B66" s="1">
        <v>2634.3660000000004</v>
      </c>
      <c r="C66" s="1">
        <v>125.446</v>
      </c>
    </row>
    <row r="67" spans="1:3" x14ac:dyDescent="0.25">
      <c r="A67" s="8" t="s">
        <v>1108</v>
      </c>
      <c r="B67" s="1">
        <v>6560.3055000000004</v>
      </c>
      <c r="C67" s="1">
        <v>312.39550000000003</v>
      </c>
    </row>
    <row r="68" spans="1:3" x14ac:dyDescent="0.25">
      <c r="A68" s="8" t="s">
        <v>1109</v>
      </c>
      <c r="B68" s="1">
        <v>4853.1734999999999</v>
      </c>
      <c r="C68" s="1">
        <v>231.1035</v>
      </c>
    </row>
    <row r="69" spans="1:3" x14ac:dyDescent="0.25">
      <c r="A69" s="8" t="s">
        <v>1110</v>
      </c>
      <c r="B69" s="1">
        <v>3894.4394999999995</v>
      </c>
      <c r="C69" s="1">
        <v>185.44949999999997</v>
      </c>
    </row>
    <row r="70" spans="1:3" x14ac:dyDescent="0.25">
      <c r="A70" s="8" t="s">
        <v>1111</v>
      </c>
      <c r="B70" s="1">
        <v>6230.8784999999989</v>
      </c>
      <c r="C70" s="1">
        <v>296.70850000000002</v>
      </c>
    </row>
    <row r="71" spans="1:3" x14ac:dyDescent="0.25">
      <c r="A71" s="8" t="s">
        <v>1112</v>
      </c>
      <c r="B71" s="1">
        <v>3092.5964999999997</v>
      </c>
      <c r="C71" s="1">
        <v>147.26649999999998</v>
      </c>
    </row>
    <row r="72" spans="1:3" x14ac:dyDescent="0.25">
      <c r="A72" s="8" t="s">
        <v>1113</v>
      </c>
      <c r="B72" s="1">
        <v>1438.2584999999999</v>
      </c>
      <c r="C72" s="1">
        <v>68.488500000000002</v>
      </c>
    </row>
    <row r="73" spans="1:3" x14ac:dyDescent="0.25">
      <c r="A73" s="8" t="s">
        <v>1114</v>
      </c>
      <c r="B73" s="1">
        <v>3125.3880000000004</v>
      </c>
      <c r="C73" s="1">
        <v>148.828</v>
      </c>
    </row>
    <row r="74" spans="1:3" x14ac:dyDescent="0.25">
      <c r="A74" s="8" t="s">
        <v>1115</v>
      </c>
      <c r="B74" s="1">
        <v>7474.0470000000005</v>
      </c>
      <c r="C74" s="1">
        <v>355.90699999999993</v>
      </c>
    </row>
    <row r="75" spans="1:3" x14ac:dyDescent="0.25">
      <c r="A75" s="8" t="s">
        <v>1116</v>
      </c>
      <c r="B75" s="1">
        <v>3163.2299999999991</v>
      </c>
      <c r="C75" s="1">
        <v>150.63000000000002</v>
      </c>
    </row>
    <row r="76" spans="1:3" x14ac:dyDescent="0.25">
      <c r="A76" s="8" t="s">
        <v>1117</v>
      </c>
      <c r="B76" s="1">
        <v>2961.2519999999995</v>
      </c>
      <c r="C76" s="1">
        <v>141.01200000000003</v>
      </c>
    </row>
    <row r="77" spans="1:3" x14ac:dyDescent="0.25">
      <c r="A77" s="8" t="s">
        <v>1118</v>
      </c>
      <c r="B77" s="1">
        <v>3677.5514999999991</v>
      </c>
      <c r="C77" s="1">
        <v>175.12150000000003</v>
      </c>
    </row>
    <row r="78" spans="1:3" x14ac:dyDescent="0.25">
      <c r="A78" s="8" t="s">
        <v>1119</v>
      </c>
      <c r="B78" s="1">
        <v>2063.6070000000004</v>
      </c>
      <c r="C78" s="1">
        <v>98.266999999999996</v>
      </c>
    </row>
    <row r="79" spans="1:3" x14ac:dyDescent="0.25">
      <c r="A79" s="8" t="s">
        <v>1120</v>
      </c>
      <c r="B79" s="1">
        <v>7214.634</v>
      </c>
      <c r="C79" s="1">
        <v>343.55399999999992</v>
      </c>
    </row>
    <row r="80" spans="1:3" x14ac:dyDescent="0.25">
      <c r="A80" s="8" t="s">
        <v>1121</v>
      </c>
      <c r="B80" s="1">
        <v>2942.415</v>
      </c>
      <c r="C80" s="1">
        <v>140.11500000000001</v>
      </c>
    </row>
    <row r="81" spans="1:3" x14ac:dyDescent="0.25">
      <c r="A81" s="8" t="s">
        <v>1122</v>
      </c>
      <c r="B81" s="1">
        <v>3154.473</v>
      </c>
      <c r="C81" s="1">
        <v>150.21300000000002</v>
      </c>
    </row>
    <row r="82" spans="1:3" x14ac:dyDescent="0.25">
      <c r="A82" s="8" t="s">
        <v>1123</v>
      </c>
      <c r="B82" s="1">
        <v>1976.2889999999998</v>
      </c>
      <c r="C82" s="1">
        <v>94.109000000000009</v>
      </c>
    </row>
    <row r="83" spans="1:3" x14ac:dyDescent="0.25">
      <c r="A83" s="8" t="s">
        <v>1124</v>
      </c>
      <c r="B83" s="1">
        <v>1292.8335</v>
      </c>
      <c r="C83" s="1">
        <v>61.563500000000005</v>
      </c>
    </row>
    <row r="84" spans="1:3" x14ac:dyDescent="0.25">
      <c r="A84" s="8" t="s">
        <v>1125</v>
      </c>
      <c r="B84" s="1">
        <v>5740.3919999999998</v>
      </c>
      <c r="C84" s="1">
        <v>273.35200000000003</v>
      </c>
    </row>
    <row r="85" spans="1:3" x14ac:dyDescent="0.25">
      <c r="A85" s="8" t="s">
        <v>1126</v>
      </c>
      <c r="B85" s="1">
        <v>5458.2044999999998</v>
      </c>
      <c r="C85" s="1">
        <v>259.91450000000003</v>
      </c>
    </row>
    <row r="86" spans="1:3" x14ac:dyDescent="0.25">
      <c r="A86" s="8" t="s">
        <v>1127</v>
      </c>
      <c r="B86" s="1">
        <v>1877.5155</v>
      </c>
      <c r="C86" s="1">
        <v>89.405500000000004</v>
      </c>
    </row>
    <row r="87" spans="1:3" x14ac:dyDescent="0.25">
      <c r="A87" s="8" t="s">
        <v>1128</v>
      </c>
      <c r="B87" s="1">
        <v>3179.1480000000001</v>
      </c>
      <c r="C87" s="1">
        <v>151.38799999999998</v>
      </c>
    </row>
    <row r="88" spans="1:3" x14ac:dyDescent="0.25">
      <c r="A88" s="8" t="s">
        <v>1129</v>
      </c>
      <c r="B88" s="1">
        <v>4095.0419999999995</v>
      </c>
      <c r="C88" s="1">
        <v>195.00200000000001</v>
      </c>
    </row>
    <row r="89" spans="1:3" x14ac:dyDescent="0.25">
      <c r="A89" s="8" t="s">
        <v>1130</v>
      </c>
      <c r="B89" s="1">
        <v>3477.4634999999998</v>
      </c>
      <c r="C89" s="1">
        <v>165.59350000000001</v>
      </c>
    </row>
    <row r="90" spans="1:3" x14ac:dyDescent="0.25">
      <c r="A90" s="8" t="s">
        <v>1131</v>
      </c>
      <c r="B90" s="1">
        <v>2272.9665</v>
      </c>
      <c r="C90" s="1">
        <v>108.23650000000002</v>
      </c>
    </row>
    <row r="91" spans="1:3" x14ac:dyDescent="0.25">
      <c r="A91" s="8" t="s">
        <v>1132</v>
      </c>
      <c r="B91" s="1">
        <v>1962.5129999999997</v>
      </c>
      <c r="C91" s="1">
        <v>93.452999999999989</v>
      </c>
    </row>
    <row r="92" spans="1:3" x14ac:dyDescent="0.25">
      <c r="A92" s="8" t="s">
        <v>1133</v>
      </c>
      <c r="B92" s="1">
        <v>2902.8194999999996</v>
      </c>
      <c r="C92" s="1">
        <v>138.22949999999997</v>
      </c>
    </row>
    <row r="93" spans="1:3" x14ac:dyDescent="0.25">
      <c r="A93" s="8" t="s">
        <v>1134</v>
      </c>
      <c r="B93" s="1">
        <v>2229.402</v>
      </c>
      <c r="C93" s="1">
        <v>106.16200000000001</v>
      </c>
    </row>
    <row r="94" spans="1:3" x14ac:dyDescent="0.25">
      <c r="A94" s="8" t="s">
        <v>1135</v>
      </c>
      <c r="B94" s="1">
        <v>4023.2429999999999</v>
      </c>
      <c r="C94" s="1">
        <v>191.58300000000003</v>
      </c>
    </row>
    <row r="95" spans="1:3" x14ac:dyDescent="0.25">
      <c r="A95" s="8" t="s">
        <v>1136</v>
      </c>
      <c r="B95" s="1">
        <v>4487.0595000000003</v>
      </c>
      <c r="C95" s="1">
        <v>213.6695</v>
      </c>
    </row>
    <row r="96" spans="1:3" x14ac:dyDescent="0.25">
      <c r="A96" s="5" t="s">
        <v>1037</v>
      </c>
      <c r="B96" s="1">
        <v>322966.74899999995</v>
      </c>
      <c r="C96" s="1">
        <v>15379.369000000004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8FF0-D634-4A5A-9EC5-DDA4E6AEFA50}">
  <dimension ref="A3:F7"/>
  <sheetViews>
    <sheetView workbookViewId="0">
      <selection activeCell="C33" sqref="C33"/>
    </sheetView>
  </sheetViews>
  <sheetFormatPr defaultRowHeight="15" x14ac:dyDescent="0.25"/>
  <cols>
    <col min="1" max="1" width="13.140625" customWidth="1"/>
    <col min="2" max="2" width="12" customWidth="1"/>
    <col min="5" max="5" width="11.42578125" customWidth="1"/>
  </cols>
  <sheetData>
    <row r="3" spans="1:6" x14ac:dyDescent="0.25">
      <c r="A3" s="4" t="s">
        <v>1036</v>
      </c>
      <c r="B3" t="s">
        <v>1035</v>
      </c>
    </row>
    <row r="4" spans="1:6" x14ac:dyDescent="0.25">
      <c r="A4" s="5" t="s">
        <v>1042</v>
      </c>
      <c r="B4" s="1">
        <v>106200.37050000011</v>
      </c>
      <c r="E4" s="5" t="s">
        <v>1042</v>
      </c>
      <c r="F4">
        <f>GETPIVOTDATA("Total",$A$3,"City","California")</f>
        <v>106200.37050000011</v>
      </c>
    </row>
    <row r="5" spans="1:6" x14ac:dyDescent="0.25">
      <c r="A5" s="5" t="s">
        <v>1043</v>
      </c>
      <c r="B5" s="1">
        <v>110568.70649999994</v>
      </c>
      <c r="E5" s="5" t="s">
        <v>1043</v>
      </c>
      <c r="F5">
        <f>GETPIVOTDATA("Total",$A$3,"City","Wyoming")</f>
        <v>110568.70649999994</v>
      </c>
    </row>
    <row r="6" spans="1:6" x14ac:dyDescent="0.25">
      <c r="A6" s="5" t="s">
        <v>1044</v>
      </c>
      <c r="B6" s="1">
        <v>106197.67199999996</v>
      </c>
      <c r="E6" s="5" t="s">
        <v>1044</v>
      </c>
      <c r="F6">
        <f>GETPIVOTDATA("Total",$A$3,"City","New York")</f>
        <v>106197.67199999996</v>
      </c>
    </row>
    <row r="7" spans="1:6" x14ac:dyDescent="0.25">
      <c r="A7" s="5" t="s">
        <v>1037</v>
      </c>
      <c r="B7" s="1">
        <v>322966.74900000001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88009-C5C1-41A4-80EB-1CF34CCD8864}">
  <dimension ref="A3:C20"/>
  <sheetViews>
    <sheetView workbookViewId="0">
      <selection activeCell="N7" sqref="N7"/>
    </sheetView>
  </sheetViews>
  <sheetFormatPr defaultRowHeight="15" x14ac:dyDescent="0.25"/>
  <cols>
    <col min="1" max="1" width="20.42578125" customWidth="1"/>
    <col min="2" max="2" width="12" customWidth="1"/>
    <col min="3" max="3" width="19.42578125" customWidth="1"/>
  </cols>
  <sheetData>
    <row r="3" spans="1:3" x14ac:dyDescent="0.25">
      <c r="A3" s="4" t="s">
        <v>1036</v>
      </c>
      <c r="B3" t="s">
        <v>1035</v>
      </c>
      <c r="C3" t="s">
        <v>1041</v>
      </c>
    </row>
    <row r="4" spans="1:3" x14ac:dyDescent="0.25">
      <c r="A4" s="5" t="s">
        <v>27</v>
      </c>
      <c r="B4" s="1">
        <v>54337.531500000005</v>
      </c>
      <c r="C4" s="1">
        <v>2587.5015000000017</v>
      </c>
    </row>
    <row r="5" spans="1:3" x14ac:dyDescent="0.25">
      <c r="A5" s="5" t="s">
        <v>45</v>
      </c>
      <c r="B5" s="1">
        <v>54305.894999999997</v>
      </c>
      <c r="C5" s="1">
        <v>2585.9949999999999</v>
      </c>
    </row>
    <row r="6" spans="1:3" x14ac:dyDescent="0.25">
      <c r="A6" s="5" t="s">
        <v>43</v>
      </c>
      <c r="B6" s="1">
        <v>56144.844000000005</v>
      </c>
      <c r="C6" s="1">
        <v>2673.5639999999994</v>
      </c>
    </row>
    <row r="7" spans="1:3" x14ac:dyDescent="0.25">
      <c r="A7" s="5" t="s">
        <v>21</v>
      </c>
      <c r="B7" s="1">
        <v>49193.739000000016</v>
      </c>
      <c r="C7" s="1">
        <v>2342.5589999999993</v>
      </c>
    </row>
    <row r="8" spans="1:3" x14ac:dyDescent="0.25">
      <c r="A8" s="5" t="s">
        <v>31</v>
      </c>
      <c r="B8" s="1">
        <v>53861.913000000008</v>
      </c>
      <c r="C8" s="1">
        <v>2564.8530000000019</v>
      </c>
    </row>
    <row r="9" spans="1:3" x14ac:dyDescent="0.25">
      <c r="A9" s="5" t="s">
        <v>35</v>
      </c>
      <c r="B9" s="1">
        <v>55122.826499999996</v>
      </c>
      <c r="C9" s="1">
        <v>2624.8964999999994</v>
      </c>
    </row>
    <row r="10" spans="1:3" x14ac:dyDescent="0.25">
      <c r="A10" s="5" t="s">
        <v>1037</v>
      </c>
      <c r="B10" s="1">
        <v>322966.74900000007</v>
      </c>
      <c r="C10" s="1">
        <v>15379.369000000002</v>
      </c>
    </row>
    <row r="15" spans="1:3" x14ac:dyDescent="0.25">
      <c r="A15" t="s">
        <v>27</v>
      </c>
      <c r="B15">
        <f>GETPIVOTDATA("Sum of Total",$A$3,"Product line","Electronic accessories")</f>
        <v>54337.531500000005</v>
      </c>
      <c r="C15">
        <f>GETPIVOTDATA("Sum of gross income",$A$3,"Product line","Electronic accessories")</f>
        <v>2587.5015000000017</v>
      </c>
    </row>
    <row r="16" spans="1:3" x14ac:dyDescent="0.25">
      <c r="A16" t="s">
        <v>45</v>
      </c>
      <c r="B16">
        <f>GETPIVOTDATA("Sum of Total",$A$3,"Product line","Fashion accessories")</f>
        <v>54305.894999999997</v>
      </c>
      <c r="C16">
        <f>GETPIVOTDATA("Sum of gross income",$A$3,"Product line","Fashion accessories")</f>
        <v>2585.9949999999999</v>
      </c>
    </row>
    <row r="17" spans="1:3" x14ac:dyDescent="0.25">
      <c r="A17" t="s">
        <v>43</v>
      </c>
      <c r="B17">
        <f>GETPIVOTDATA("Sum of Total",$A$3,"Product line","Food and beverages")</f>
        <v>56144.844000000005</v>
      </c>
      <c r="C17">
        <f>GETPIVOTDATA("Sum of gross income",$A$3,"Product line","Food and beverages")</f>
        <v>2673.5639999999994</v>
      </c>
    </row>
    <row r="18" spans="1:3" x14ac:dyDescent="0.25">
      <c r="A18" t="s">
        <v>21</v>
      </c>
      <c r="B18">
        <f>GETPIVOTDATA("Sum of Total",$A$3,"Product line","Health and beauty")</f>
        <v>49193.739000000016</v>
      </c>
      <c r="C18">
        <f>GETPIVOTDATA("Sum of gross income",$A$3,"Product line","Health and beauty")</f>
        <v>2342.5589999999993</v>
      </c>
    </row>
    <row r="19" spans="1:3" x14ac:dyDescent="0.25">
      <c r="A19" t="s">
        <v>31</v>
      </c>
      <c r="B19">
        <f>GETPIVOTDATA("Sum of Total",$A$3,"Product line","Home and lifestyle")</f>
        <v>53861.913000000008</v>
      </c>
      <c r="C19">
        <f>GETPIVOTDATA("Sum of gross income",$A$3,"Product line","Home and lifestyle")</f>
        <v>2564.8530000000019</v>
      </c>
    </row>
    <row r="20" spans="1:3" x14ac:dyDescent="0.25">
      <c r="A20" t="s">
        <v>35</v>
      </c>
      <c r="B20">
        <f>GETPIVOTDATA("Sum of Total",$A$3,"Product line","Sports and travel")</f>
        <v>55122.826499999996</v>
      </c>
      <c r="C20">
        <f>GETPIVOTDATA("Sum of gross income",$A$3,"Product line","Sports and travel")</f>
        <v>2624.8964999999994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8CA42-237F-485B-89A9-18D9DC688751}">
  <dimension ref="A3:H12"/>
  <sheetViews>
    <sheetView workbookViewId="0">
      <selection activeCell="B10" sqref="B10:H12"/>
    </sheetView>
  </sheetViews>
  <sheetFormatPr defaultRowHeight="15" x14ac:dyDescent="0.25"/>
  <cols>
    <col min="1" max="1" width="15.42578125" customWidth="1"/>
    <col min="2" max="2" width="20.42578125" customWidth="1"/>
    <col min="3" max="3" width="18.5703125" customWidth="1"/>
    <col min="4" max="4" width="19" customWidth="1"/>
    <col min="5" max="5" width="17.42578125" customWidth="1"/>
    <col min="6" max="6" width="18" customWidth="1"/>
    <col min="7" max="7" width="16" customWidth="1"/>
    <col min="8" max="8" width="11.28515625" customWidth="1"/>
  </cols>
  <sheetData>
    <row r="3" spans="1:8" x14ac:dyDescent="0.25">
      <c r="A3" s="4" t="s">
        <v>1045</v>
      </c>
      <c r="B3" s="4" t="s">
        <v>1046</v>
      </c>
    </row>
    <row r="4" spans="1:8" x14ac:dyDescent="0.25">
      <c r="A4" s="4" t="s">
        <v>1036</v>
      </c>
      <c r="B4" t="s">
        <v>27</v>
      </c>
      <c r="C4" t="s">
        <v>45</v>
      </c>
      <c r="D4" t="s">
        <v>43</v>
      </c>
      <c r="E4" t="s">
        <v>21</v>
      </c>
      <c r="F4" t="s">
        <v>31</v>
      </c>
      <c r="G4" t="s">
        <v>35</v>
      </c>
      <c r="H4" t="s">
        <v>1037</v>
      </c>
    </row>
    <row r="5" spans="1:8" x14ac:dyDescent="0.25">
      <c r="A5" s="5" t="s">
        <v>19</v>
      </c>
      <c r="B5" s="1">
        <v>429</v>
      </c>
      <c r="C5" s="1">
        <v>439</v>
      </c>
      <c r="D5" s="1">
        <v>506</v>
      </c>
      <c r="E5" s="1">
        <v>428</v>
      </c>
      <c r="F5" s="1">
        <v>490</v>
      </c>
      <c r="G5" s="1">
        <v>493</v>
      </c>
      <c r="H5" s="1">
        <v>2785</v>
      </c>
    </row>
    <row r="6" spans="1:8" x14ac:dyDescent="0.25">
      <c r="A6" s="5" t="s">
        <v>26</v>
      </c>
      <c r="B6" s="1">
        <v>542</v>
      </c>
      <c r="C6" s="1">
        <v>463</v>
      </c>
      <c r="D6" s="1">
        <v>446</v>
      </c>
      <c r="E6" s="1">
        <v>426</v>
      </c>
      <c r="F6" s="1">
        <v>421</v>
      </c>
      <c r="G6" s="1">
        <v>427</v>
      </c>
      <c r="H6" s="1">
        <v>2725</v>
      </c>
    </row>
    <row r="7" spans="1:8" x14ac:dyDescent="0.25">
      <c r="A7" s="5" t="s">
        <v>1037</v>
      </c>
      <c r="B7" s="1">
        <v>971</v>
      </c>
      <c r="C7" s="1">
        <v>902</v>
      </c>
      <c r="D7" s="1">
        <v>952</v>
      </c>
      <c r="E7" s="1">
        <v>854</v>
      </c>
      <c r="F7" s="1">
        <v>911</v>
      </c>
      <c r="G7" s="1">
        <v>920</v>
      </c>
      <c r="H7" s="1">
        <v>5510</v>
      </c>
    </row>
    <row r="10" spans="1:8" x14ac:dyDescent="0.25">
      <c r="C10" t="s">
        <v>27</v>
      </c>
      <c r="D10" t="s">
        <v>45</v>
      </c>
      <c r="E10" t="s">
        <v>43</v>
      </c>
      <c r="F10" t="s">
        <v>21</v>
      </c>
      <c r="G10" t="s">
        <v>31</v>
      </c>
      <c r="H10" t="s">
        <v>35</v>
      </c>
    </row>
    <row r="11" spans="1:8" x14ac:dyDescent="0.25">
      <c r="B11" s="5" t="s">
        <v>19</v>
      </c>
      <c r="C11">
        <f>GETPIVOTDATA("Quantity",$A$3,"Customer type","Member","Product line","Electronic accessories")</f>
        <v>429</v>
      </c>
      <c r="D11">
        <f>GETPIVOTDATA("Quantity",$A$3,"Customer type","Member","Product line","Fashion accessories")</f>
        <v>439</v>
      </c>
      <c r="E11">
        <f>GETPIVOTDATA("Quantity",$A$3,"Customer type","Member","Product line","Food and beverages")</f>
        <v>506</v>
      </c>
      <c r="F11">
        <f>GETPIVOTDATA("Quantity",$A$3,"Customer type","Member","Product line","Health and beauty")</f>
        <v>428</v>
      </c>
      <c r="G11">
        <f>GETPIVOTDATA("Quantity",$A$3,"Customer type","Member","Product line","Home and lifestyle")</f>
        <v>490</v>
      </c>
      <c r="H11">
        <f>GETPIVOTDATA("Quantity",$A$3,"Customer type","Member","Product line","Sports and travel")</f>
        <v>493</v>
      </c>
    </row>
    <row r="12" spans="1:8" x14ac:dyDescent="0.25">
      <c r="B12" s="5" t="s">
        <v>26</v>
      </c>
      <c r="C12">
        <f>GETPIVOTDATA("Quantity",$A$3,"Customer type","Normal","Product line","Electronic accessories")</f>
        <v>542</v>
      </c>
      <c r="D12">
        <f>GETPIVOTDATA("Quantity",$A$3,"Customer type","Normal","Product line","Fashion accessories")</f>
        <v>463</v>
      </c>
      <c r="E12">
        <f>GETPIVOTDATA("Quantity",$A$3,"Customer type","Normal","Product line","Food and beverages")</f>
        <v>446</v>
      </c>
      <c r="F12">
        <f>GETPIVOTDATA("Quantity",$A$3,"Customer type","Normal","Product line","Health and beauty")</f>
        <v>426</v>
      </c>
      <c r="G12">
        <f>GETPIVOTDATA("Quantity",$A$3,"Customer type","Normal","Product line","Home and lifestyle")</f>
        <v>421</v>
      </c>
      <c r="H12">
        <f>GETPIVOTDATA("Quantity",$A$3,"Customer type","Normal","Product line","Sports and travel")</f>
        <v>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605C-3B51-400E-B736-37B95ADDE8CB}">
  <dimension ref="A3:D12"/>
  <sheetViews>
    <sheetView workbookViewId="0">
      <selection activeCell="M34" sqref="M34"/>
    </sheetView>
  </sheetViews>
  <sheetFormatPr defaultRowHeight="15" x14ac:dyDescent="0.25"/>
  <cols>
    <col min="1" max="1" width="13.140625" customWidth="1"/>
    <col min="2" max="2" width="18" customWidth="1"/>
  </cols>
  <sheetData>
    <row r="3" spans="1:4" x14ac:dyDescent="0.25">
      <c r="A3" s="4" t="s">
        <v>1036</v>
      </c>
      <c r="B3" t="s">
        <v>1047</v>
      </c>
    </row>
    <row r="4" spans="1:4" x14ac:dyDescent="0.25">
      <c r="A4" s="5" t="s">
        <v>28</v>
      </c>
      <c r="B4" s="1">
        <v>344</v>
      </c>
      <c r="C4" s="6"/>
      <c r="D4" s="5"/>
    </row>
    <row r="5" spans="1:4" x14ac:dyDescent="0.25">
      <c r="A5" s="5" t="s">
        <v>32</v>
      </c>
      <c r="B5" s="1">
        <v>311</v>
      </c>
      <c r="C5" s="6"/>
      <c r="D5" s="5"/>
    </row>
    <row r="6" spans="1:4" x14ac:dyDescent="0.25">
      <c r="A6" s="5" t="s">
        <v>22</v>
      </c>
      <c r="B6" s="1">
        <v>345</v>
      </c>
      <c r="C6" s="6"/>
      <c r="D6" s="5"/>
    </row>
    <row r="7" spans="1:4" x14ac:dyDescent="0.25">
      <c r="A7" s="5" t="s">
        <v>1037</v>
      </c>
      <c r="B7" s="1">
        <v>1000</v>
      </c>
    </row>
    <row r="10" spans="1:4" x14ac:dyDescent="0.25">
      <c r="A10" s="5" t="s">
        <v>28</v>
      </c>
      <c r="B10" s="6">
        <f>GETPIVOTDATA("Invoice ID",$A$3,"Payment","Cash")/GETPIVOTDATA("Invoice ID",$A$3)</f>
        <v>0.34399999999999997</v>
      </c>
    </row>
    <row r="11" spans="1:4" x14ac:dyDescent="0.25">
      <c r="A11" s="5" t="s">
        <v>32</v>
      </c>
      <c r="B11" s="6">
        <f>GETPIVOTDATA("Invoice ID",$A$3,"Payment","Credit card")/GETPIVOTDATA("Invoice ID",$A$3)</f>
        <v>0.311</v>
      </c>
    </row>
    <row r="12" spans="1:4" x14ac:dyDescent="0.25">
      <c r="A12" s="5" t="s">
        <v>22</v>
      </c>
      <c r="B12" s="6">
        <f>GETPIVOTDATA("Invoice ID",$A$3,"Payment","Ewallet")/GETPIVOTDATA("Invoice ID",$A$3)</f>
        <v>0.34499999999999997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0 b 4 6 a 6 a - 0 d 5 6 - 4 2 0 2 - 9 8 3 5 - 5 d 5 d 7 8 6 5 e f e 1 "   x m l n s = " h t t p : / / s c h e m a s . m i c r o s o f t . c o m / D a t a M a s h u p " > A A A A A G k F A A B Q S w M E F A A C A A g A r 4 V y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r 4 V y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F c l X d 4 F V m Y w I A A H M J A A A T A B w A R m 9 y b X V s Y X M v U 2 V j d G l v b j E u b S C i G A A o o B Q A A A A A A A A A A A A A A A A A A A A A A A A A A A C d V V F v 2 j A Q f k f i P 1 i p J l E p R Y Q C l V b l Y Q v d h j R N a 5 M + l a l y n V v w l t j I d m g R 6 n / f h a S j E C A k v B D u z v d 9 3 9 0 X o 4 E Z L g X x 8 2 / n u t 1 q t / S M K g j J m a X T O a i E q r 9 g H j W N Q Z M L 4 s 8 A j G M R l 8 R g 2 i 2 C H 1 + m i g F G P L 3 o j i V L E x C m 8 4 X H 0 P W k M P h D d 6 y b j 9 M x N Z T 4 j I N g M P 2 p 5 B 8 E 1 d M A t O E i m n o y m W N L C N 9 S j 7 1 e f 3 q Y Q p f p h X V u P 4 w h 5 g k 3 o F z L t m z i y T h N h H a d K 5 v c C C Z D 7 O 0 6 / W H f J r e p N O C b Z Q z u 5 r H 7 Q w r 4 d W 7 n U s 4 s B E 8 w F 5 J v Q E N Q O l M a 0 C c s L D J F v J O r t s l D E f 8 U x z 6 j M V X a N S p 9 3 9 K b U R F h x 2 A 5 h 0 2 7 Q F G h f 0 u V 5 I y z p O 7 s w b d X K 2 s i F p L j i C d j V G i w k h h 4 M a 8 2 W V m f s Q 2 b l c I e N 8 t y M N V G J q D W 4 V L 2 K w g E L I W R U J g y Q 2 I u y m f u B T d k r p B b N v p U K d z t s p t p W a d v U y p M z m Q i z G i w y Q T 0 h Q w / v P U T a f I E K k 9 I Q + M 9 c T R P G T 7 g y S a I z z l h u s w M W C p m M t J 7 G k d K a k 3 Q Y h E X B M 3 G 8 C y N 4 G A l R 1 M l + 9 J 3 N P P x T u J 1 v w 3 I M z c z 8 l 2 i Y a o t s e U f R D o 6 d q R i g b i 4 9 6 1 q Z K c W 9 B b n N Y 3 / S 2 x O o d + Y g l N w K P x S j 0 J z 5 f 3 1 C 1 n p x h A L T l n + Z S 0 i h e b 3 6 D l Q j Y k P G k u / L C a + + 9 J V o T f f 8 W A 9 7 D J g t c p h L c z + c W X O s H d A W r 3 1 b R N s K m 1 U C 7 P O 0 u 4 g k Q s 8 V / y H b n D y R B E + I m q E o n K o A z q q z b f L I Z v S a V f 0 C a O 7 q j W 6 Q T 6 6 n W v / 4 E X T b n F R T e D 6 H 1 B L A Q I t A B Q A A g A I A K + F c l W t / 3 3 A p A A A A P Y A A A A S A A A A A A A A A A A A A A A A A A A A A A B D b 2 5 m a W c v U G F j a 2 F n Z S 5 4 b W x Q S w E C L Q A U A A I A C A C v h X J V D 8 r p q 6 Q A A A D p A A A A E w A A A A A A A A A A A A A A A A D w A A A A W 0 N v b n R l b n R f V H l w Z X N d L n h t b F B L A Q I t A B Q A A g A I A K + F c l X d 4 F V m Y w I A A H M J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Y d A A A A A A A A 9 B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w Z X J t Y X J r Z X R f c 2 F s Z X N f X 1 9 T a G V l d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B h e W 1 l b n Q m c X V v d D s s J n F 1 b 3 Q 7 Y 2 9 n c y Z x d W 9 0 O y w m c X V v d D t n c m 9 z c y B t Y X J n a W 4 g c G V y Y 2 V u d G F n Z S Z x d W 9 0 O y w m c X V v d D t n c m 9 z c y B p b m N v b W U m c X V v d D s s J n F 1 b 3 Q 7 U m F 0 a W 5 n J n F 1 b 3 Q 7 X S I g L z 4 8 R W 5 0 c n k g V H l w Z T 0 i R m l s b E N v b H V t b l R 5 c G V z I i B W Y W x 1 Z T 0 i c 0 J n W U d C Z 1 l H R V F N U k V R a 0 d C U V V S Q l E 9 P S I g L z 4 8 R W 5 0 c n k g V H l w Z T 0 i R m l s b E x h c 3 R V c G R h d G V k I i B W Y W x 1 Z T 0 i Z D I w M j I t M T E t M T l U M D A 6 N D U 6 M z E u N j U x M j A 2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X V l c n l J R C I g V m F s d W U 9 I n M w N z U 4 M W R l Y S 0 4 Y W Q 2 L T Q 1 Y 2 Y t Y T g y Z C 0 2 M m N i M 2 Q w Z j Y 3 O W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X B l c m 1 h c m t l d F 9 z Y W x l c y A t I F N o Z W V 0 M S 9 B d X R v U m V t b 3 Z l Z E N v b H V t b n M x L n t J b n Z v a W N l I E l E L D B 9 J n F 1 b 3 Q 7 L C Z x d W 9 0 O 1 N l Y 3 R p b 2 4 x L 3 N 1 c G V y b W F y a 2 V 0 X 3 N h b G V z I C 0 g U 2 h l Z X Q x L 0 F 1 d G 9 S Z W 1 v d m V k Q 2 9 s d W 1 u c z E u e 0 J y Y W 5 j a C w x f S Z x d W 9 0 O y w m c X V v d D t T Z W N 0 a W 9 u M S 9 z d X B l c m 1 h c m t l d F 9 z Y W x l c y A t I F N o Z W V 0 M S 9 B d X R v U m V t b 3 Z l Z E N v b H V t b n M x L n t D a X R 5 L D J 9 J n F 1 b 3 Q 7 L C Z x d W 9 0 O 1 N l Y 3 R p b 2 4 x L 3 N 1 c G V y b W F y a 2 V 0 X 3 N h b G V z I C 0 g U 2 h l Z X Q x L 0 F 1 d G 9 S Z W 1 v d m V k Q 2 9 s d W 1 u c z E u e 0 N 1 c 3 R v b W V y I H R 5 c G U s M 3 0 m c X V v d D s s J n F 1 b 3 Q 7 U 2 V j d G l v b j E v c 3 V w Z X J t Y X J r Z X R f c 2 F s Z X M g L S B T a G V l d D E v Q X V 0 b 1 J l b W 9 2 Z W R D b 2 x 1 b W 5 z M S 5 7 R 2 V u Z G V y L D R 9 J n F 1 b 3 Q 7 L C Z x d W 9 0 O 1 N l Y 3 R p b 2 4 x L 3 N 1 c G V y b W F y a 2 V 0 X 3 N h b G V z I C 0 g U 2 h l Z X Q x L 0 F 1 d G 9 S Z W 1 v d m V k Q 2 9 s d W 1 u c z E u e 1 B y b 2 R 1 Y 3 Q g b G l u Z S w 1 f S Z x d W 9 0 O y w m c X V v d D t T Z W N 0 a W 9 u M S 9 z d X B l c m 1 h c m t l d F 9 z Y W x l c y A t I F N o Z W V 0 M S 9 B d X R v U m V t b 3 Z l Z E N v b H V t b n M x L n t V b m l 0 I H B y a W N l L D Z 9 J n F 1 b 3 Q 7 L C Z x d W 9 0 O 1 N l Y 3 R p b 2 4 x L 3 N 1 c G V y b W F y a 2 V 0 X 3 N h b G V z I C 0 g U 2 h l Z X Q x L 0 F 1 d G 9 S Z W 1 v d m V k Q 2 9 s d W 1 u c z E u e 1 F 1 Y W 5 0 a X R 5 L D d 9 J n F 1 b 3 Q 7 L C Z x d W 9 0 O 1 N l Y 3 R p b 2 4 x L 3 N 1 c G V y b W F y a 2 V 0 X 3 N h b G V z I C 0 g U 2 h l Z X Q x L 0 F 1 d G 9 S Z W 1 v d m V k Q 2 9 s d W 1 u c z E u e 1 R h e C A 1 J S w 4 f S Z x d W 9 0 O y w m c X V v d D t T Z W N 0 a W 9 u M S 9 z d X B l c m 1 h c m t l d F 9 z Y W x l c y A t I F N o Z W V 0 M S 9 B d X R v U m V t b 3 Z l Z E N v b H V t b n M x L n t U b 3 R h b C w 5 f S Z x d W 9 0 O y w m c X V v d D t T Z W N 0 a W 9 u M S 9 z d X B l c m 1 h c m t l d F 9 z Y W x l c y A t I F N o Z W V 0 M S 9 B d X R v U m V t b 3 Z l Z E N v b H V t b n M x L n t E Y X R l L D E w f S Z x d W 9 0 O y w m c X V v d D t T Z W N 0 a W 9 u M S 9 z d X B l c m 1 h c m t l d F 9 z Y W x l c y A t I F N o Z W V 0 M S 9 B d X R v U m V t b 3 Z l Z E N v b H V t b n M x L n t Q Y X l t Z W 5 0 L D E x f S Z x d W 9 0 O y w m c X V v d D t T Z W N 0 a W 9 u M S 9 z d X B l c m 1 h c m t l d F 9 z Y W x l c y A t I F N o Z W V 0 M S 9 B d X R v U m V t b 3 Z l Z E N v b H V t b n M x L n t j b 2 d z L D E y f S Z x d W 9 0 O y w m c X V v d D t T Z W N 0 a W 9 u M S 9 z d X B l c m 1 h c m t l d F 9 z Y W x l c y A t I F N o Z W V 0 M S 9 B d X R v U m V t b 3 Z l Z E N v b H V t b n M x L n t n c m 9 z c y B t Y X J n a W 4 g c G V y Y 2 V u d G F n Z S w x M 3 0 m c X V v d D s s J n F 1 b 3 Q 7 U 2 V j d G l v b j E v c 3 V w Z X J t Y X J r Z X R f c 2 F s Z X M g L S B T a G V l d D E v Q X V 0 b 1 J l b W 9 2 Z W R D b 2 x 1 b W 5 z M S 5 7 Z 3 J v c 3 M g a W 5 j b 2 1 l L D E 0 f S Z x d W 9 0 O y w m c X V v d D t T Z W N 0 a W 9 u M S 9 z d X B l c m 1 h c m t l d F 9 z Y W x l c y A t I F N o Z W V 0 M S 9 B d X R v U m V t b 3 Z l Z E N v b H V t b n M x L n t S Y X R p b m c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d X B l c m 1 h c m t l d F 9 z Y W x l c y A t I F N o Z W V 0 M S 9 B d X R v U m V t b 3 Z l Z E N v b H V t b n M x L n t J b n Z v a W N l I E l E L D B 9 J n F 1 b 3 Q 7 L C Z x d W 9 0 O 1 N l Y 3 R p b 2 4 x L 3 N 1 c G V y b W F y a 2 V 0 X 3 N h b G V z I C 0 g U 2 h l Z X Q x L 0 F 1 d G 9 S Z W 1 v d m V k Q 2 9 s d W 1 u c z E u e 0 J y Y W 5 j a C w x f S Z x d W 9 0 O y w m c X V v d D t T Z W N 0 a W 9 u M S 9 z d X B l c m 1 h c m t l d F 9 z Y W x l c y A t I F N o Z W V 0 M S 9 B d X R v U m V t b 3 Z l Z E N v b H V t b n M x L n t D a X R 5 L D J 9 J n F 1 b 3 Q 7 L C Z x d W 9 0 O 1 N l Y 3 R p b 2 4 x L 3 N 1 c G V y b W F y a 2 V 0 X 3 N h b G V z I C 0 g U 2 h l Z X Q x L 0 F 1 d G 9 S Z W 1 v d m V k Q 2 9 s d W 1 u c z E u e 0 N 1 c 3 R v b W V y I H R 5 c G U s M 3 0 m c X V v d D s s J n F 1 b 3 Q 7 U 2 V j d G l v b j E v c 3 V w Z X J t Y X J r Z X R f c 2 F s Z X M g L S B T a G V l d D E v Q X V 0 b 1 J l b W 9 2 Z W R D b 2 x 1 b W 5 z M S 5 7 R 2 V u Z G V y L D R 9 J n F 1 b 3 Q 7 L C Z x d W 9 0 O 1 N l Y 3 R p b 2 4 x L 3 N 1 c G V y b W F y a 2 V 0 X 3 N h b G V z I C 0 g U 2 h l Z X Q x L 0 F 1 d G 9 S Z W 1 v d m V k Q 2 9 s d W 1 u c z E u e 1 B y b 2 R 1 Y 3 Q g b G l u Z S w 1 f S Z x d W 9 0 O y w m c X V v d D t T Z W N 0 a W 9 u M S 9 z d X B l c m 1 h c m t l d F 9 z Y W x l c y A t I F N o Z W V 0 M S 9 B d X R v U m V t b 3 Z l Z E N v b H V t b n M x L n t V b m l 0 I H B y a W N l L D Z 9 J n F 1 b 3 Q 7 L C Z x d W 9 0 O 1 N l Y 3 R p b 2 4 x L 3 N 1 c G V y b W F y a 2 V 0 X 3 N h b G V z I C 0 g U 2 h l Z X Q x L 0 F 1 d G 9 S Z W 1 v d m V k Q 2 9 s d W 1 u c z E u e 1 F 1 Y W 5 0 a X R 5 L D d 9 J n F 1 b 3 Q 7 L C Z x d W 9 0 O 1 N l Y 3 R p b 2 4 x L 3 N 1 c G V y b W F y a 2 V 0 X 3 N h b G V z I C 0 g U 2 h l Z X Q x L 0 F 1 d G 9 S Z W 1 v d m V k Q 2 9 s d W 1 u c z E u e 1 R h e C A 1 J S w 4 f S Z x d W 9 0 O y w m c X V v d D t T Z W N 0 a W 9 u M S 9 z d X B l c m 1 h c m t l d F 9 z Y W x l c y A t I F N o Z W V 0 M S 9 B d X R v U m V t b 3 Z l Z E N v b H V t b n M x L n t U b 3 R h b C w 5 f S Z x d W 9 0 O y w m c X V v d D t T Z W N 0 a W 9 u M S 9 z d X B l c m 1 h c m t l d F 9 z Y W x l c y A t I F N o Z W V 0 M S 9 B d X R v U m V t b 3 Z l Z E N v b H V t b n M x L n t E Y X R l L D E w f S Z x d W 9 0 O y w m c X V v d D t T Z W N 0 a W 9 u M S 9 z d X B l c m 1 h c m t l d F 9 z Y W x l c y A t I F N o Z W V 0 M S 9 B d X R v U m V t b 3 Z l Z E N v b H V t b n M x L n t Q Y X l t Z W 5 0 L D E x f S Z x d W 9 0 O y w m c X V v d D t T Z W N 0 a W 9 u M S 9 z d X B l c m 1 h c m t l d F 9 z Y W x l c y A t I F N o Z W V 0 M S 9 B d X R v U m V t b 3 Z l Z E N v b H V t b n M x L n t j b 2 d z L D E y f S Z x d W 9 0 O y w m c X V v d D t T Z W N 0 a W 9 u M S 9 z d X B l c m 1 h c m t l d F 9 z Y W x l c y A t I F N o Z W V 0 M S 9 B d X R v U m V t b 3 Z l Z E N v b H V t b n M x L n t n c m 9 z c y B t Y X J n a W 4 g c G V y Y 2 V u d G F n Z S w x M 3 0 m c X V v d D s s J n F 1 b 3 Q 7 U 2 V j d G l v b j E v c 3 V w Z X J t Y X J r Z X R f c 2 F s Z X M g L S B T a G V l d D E v Q X V 0 b 1 J l b W 9 2 Z W R D b 2 x 1 b W 5 z M S 5 7 Z 3 J v c 3 M g a W 5 j b 2 1 l L D E 0 f S Z x d W 9 0 O y w m c X V v d D t T Z W N 0 a W 9 u M S 9 z d X B l c m 1 h c m t l d F 9 z Y W x l c y A t I F N o Z W V 0 M S 9 B d X R v U m V t b 3 Z l Z E N v b H V t b n M x L n t S Y X R p b m c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h h b m d l Z C U y M F R 5 c G U l M j B 3 a X R o J T I w T G 9 j Y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a G F u Z 2 V k J T I w V H l w Z S U y M H d p d G g l M j B M b 2 N h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J T I w L S U y M F N o Z W V 0 M S 9 D a G F u Z 2 V k J T I w V H l w Z S U y M H d p d G g l M j B M b 2 N h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J T I w d 2 l 0 a C U y M E x v Y 2 F s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J T I w d 2 l 0 a C U y M E x v Y 2 F s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J T I w d 2 l 0 a C U y M E x v Y 2 F s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U y M C 0 l M j B T a G V l d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l M j A t J T I w U 2 h l Z X Q x L 0 N o Y W 5 n Z W Q l M j B U e X B l J T I w d 2 l 0 a C U y M E x v Y 2 F s Z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/ 4 g n l h w T E 2 l 8 T u 6 v N u C b w A A A A A C A A A A A A A Q Z g A A A A E A A C A A A A C q 9 6 7 4 4 B D w 2 j G 6 l 9 M X U + h y 9 C 6 U z Z K Q 8 H L B j L H o B 8 n Q R g A A A A A O g A A A A A I A A C A A A A C u a z c r 5 x K v 4 W R V n 6 2 9 D s U n D s A J 6 X u w L w s b O 4 j H 5 O O o C l A A A A B V u q 4 / 0 z k d x l 7 5 h w / 5 v q J X E E O k + g C o C N m Y w P A j 9 M g L t D H W V q j V U E T c N G x x x g A 4 e J u R s Y h o 0 9 K Q H H 4 b x i O + r 0 1 y F Y K l 2 9 O b 9 1 s O q E 9 3 Q c 5 Q v 0 A A A A A y b F V U m v Y l q 2 K q + C K N p K f X e z W q y D G 8 O / / c Z K G n 8 h I T 4 N l P k K r d M b + 5 A J B K g 2 e D + W g 8 N 9 b j 4 t p 4 I / a D v S 8 M z v c 1 < / D a t a M a s h u p > 
</file>

<file path=customXml/itemProps1.xml><?xml version="1.0" encoding="utf-8"?>
<ds:datastoreItem xmlns:ds="http://schemas.openxmlformats.org/officeDocument/2006/customXml" ds:itemID="{3AF83DA6-5914-4AB9-A9C7-C80389A7D5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supermarket_sales_raw</vt:lpstr>
      <vt:lpstr>Total vs. Gross income</vt:lpstr>
      <vt:lpstr>Sales_State</vt:lpstr>
      <vt:lpstr>Sales_product_line</vt:lpstr>
      <vt:lpstr>Sales_customertype</vt:lpstr>
      <vt:lpstr>Sales_PayMethod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Essam</dc:creator>
  <cp:lastModifiedBy>Ahmed Essam</cp:lastModifiedBy>
  <dcterms:created xsi:type="dcterms:W3CDTF">2022-11-19T00:00:00Z</dcterms:created>
  <dcterms:modified xsi:type="dcterms:W3CDTF">2022-11-18T21:07:18Z</dcterms:modified>
</cp:coreProperties>
</file>