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redde/Dropbox/ML-flow/results/"/>
    </mc:Choice>
  </mc:AlternateContent>
  <bookViews>
    <workbookView xWindow="1940" yWindow="460" windowWidth="26860" windowHeight="15860" activeTab="3"/>
  </bookViews>
  <sheets>
    <sheet name="data" sheetId="1" r:id="rId1"/>
    <sheet name="graphs-comp" sheetId="2" r:id="rId2"/>
    <sheet name="test ranking" sheetId="3" r:id="rId3"/>
    <sheet name="feature ranking short" sheetId="8" r:id="rId4"/>
    <sheet name="Sheet2" sheetId="6" r:id="rId5"/>
    <sheet name="Sheet3" sheetId="7" r:id="rId6"/>
    <sheet name="Sheet1" sheetId="5" r:id="rId7"/>
    <sheet name="features" sheetId="4" r:id="rId8"/>
  </sheets>
  <definedNames>
    <definedName name="_xlnm._FilterDatabase" localSheetId="0" hidden="1">data!$A$1:$F$61</definedName>
    <definedName name="_xlnm._FilterDatabase" localSheetId="5" hidden="1">Sheet3!$A$1:$F$1</definedName>
    <definedName name="_xlnm._FilterDatabase" localSheetId="2" hidden="1">'test ranking'!$A$4:$R$37</definedName>
    <definedName name="_xlchart.v1.0" hidden="1">'graphs-comp'!$A$2:$A$31</definedName>
    <definedName name="_xlchart.v1.1" hidden="1">'graphs-comp'!$B$1</definedName>
    <definedName name="_xlchart.v1.10" hidden="1">'graphs-comp'!$D$1</definedName>
    <definedName name="_xlchart.v1.11" hidden="1">'graphs-comp'!$D$2:$D$31</definedName>
    <definedName name="_xlchart.v1.12" hidden="1">'graphs-comp'!$A$2:$A$31</definedName>
    <definedName name="_xlchart.v1.13" hidden="1">'graphs-comp'!$B$1</definedName>
    <definedName name="_xlchart.v1.14" hidden="1">'graphs-comp'!$B$2:$B$31</definedName>
    <definedName name="_xlchart.v1.15" hidden="1">'graphs-comp'!$C$1</definedName>
    <definedName name="_xlchart.v1.16" hidden="1">'graphs-comp'!$C$2:$C$31</definedName>
    <definedName name="_xlchart.v1.17" hidden="1">'graphs-comp'!$D$1</definedName>
    <definedName name="_xlchart.v1.18" hidden="1">'graphs-comp'!$D$2:$D$31</definedName>
    <definedName name="_xlchart.v1.19" hidden="1">'graphs-comp'!$A$2:$A$31</definedName>
    <definedName name="_xlchart.v1.2" hidden="1">'graphs-comp'!$B$2:$B$31</definedName>
    <definedName name="_xlchart.v1.20" hidden="1">'graphs-comp'!$C$1</definedName>
    <definedName name="_xlchart.v1.21" hidden="1">'graphs-comp'!$C$2:$C$31</definedName>
    <definedName name="_xlchart.v1.22" hidden="1">'graphs-comp'!$D$1</definedName>
    <definedName name="_xlchart.v1.23" hidden="1">'graphs-comp'!$D$2:$D$31</definedName>
    <definedName name="_xlchart.v1.3" hidden="1">'graphs-comp'!$C$1</definedName>
    <definedName name="_xlchart.v1.4" hidden="1">'graphs-comp'!$C$2:$C$31</definedName>
    <definedName name="_xlchart.v1.5" hidden="1">'graphs-comp'!$D$1</definedName>
    <definedName name="_xlchart.v1.6" hidden="1">'graphs-comp'!$D$2:$D$31</definedName>
    <definedName name="_xlchart.v1.7" hidden="1">'graphs-comp'!$A$2:$A$31</definedName>
    <definedName name="_xlchart.v1.8" hidden="1">'graphs-comp'!$C$1</definedName>
    <definedName name="_xlchart.v1.9" hidden="1">'graphs-comp'!$C$2:$C$31</definedName>
  </definedNames>
  <calcPr calcId="162913"/>
</workbook>
</file>

<file path=xl/calcChain.xml><?xml version="1.0" encoding="utf-8"?>
<calcChain xmlns="http://schemas.openxmlformats.org/spreadsheetml/2006/main">
  <c r="J37" i="3" l="1"/>
  <c r="I37" i="3"/>
  <c r="H37" i="3"/>
  <c r="I20" i="3"/>
  <c r="J20" i="3"/>
  <c r="H20" i="3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22" i="5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22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22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5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5" i="3"/>
  <c r="I18" i="4"/>
  <c r="I15" i="4"/>
  <c r="I16" i="4"/>
  <c r="I17" i="4"/>
  <c r="I14" i="4"/>
  <c r="I9" i="4"/>
  <c r="I10" i="4"/>
  <c r="I11" i="4"/>
  <c r="I12" i="4"/>
  <c r="I13" i="4"/>
  <c r="I8" i="4"/>
  <c r="I5" i="4"/>
  <c r="I6" i="4"/>
  <c r="I7" i="4"/>
  <c r="I4" i="4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5" i="3"/>
  <c r="C18" i="4" l="1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</calcChain>
</file>

<file path=xl/sharedStrings.xml><?xml version="1.0" encoding="utf-8"?>
<sst xmlns="http://schemas.openxmlformats.org/spreadsheetml/2006/main" count="258" uniqueCount="45">
  <si>
    <t>test_no</t>
  </si>
  <si>
    <t>model</t>
  </si>
  <si>
    <t>MSE</t>
  </si>
  <si>
    <t>MSE_perc</t>
  </si>
  <si>
    <t>R2-score</t>
  </si>
  <si>
    <t>linear</t>
  </si>
  <si>
    <t>tpot</t>
  </si>
  <si>
    <t>MSE TPOT</t>
  </si>
  <si>
    <t>MSE Linear</t>
  </si>
  <si>
    <t>Test</t>
  </si>
  <si>
    <t>MSE autosk-learn</t>
  </si>
  <si>
    <t>Sorted for MSE</t>
  </si>
  <si>
    <t>no_vars</t>
  </si>
  <si>
    <t>var_1</t>
  </si>
  <si>
    <t>var_2</t>
  </si>
  <si>
    <t>var_3</t>
  </si>
  <si>
    <t>var_4</t>
  </si>
  <si>
    <t>rpm</t>
  </si>
  <si>
    <t>frp</t>
  </si>
  <si>
    <t>exh_T</t>
  </si>
  <si>
    <t>TC_rpm</t>
  </si>
  <si>
    <t>TC_RPM</t>
  </si>
  <si>
    <t>autosk</t>
  </si>
  <si>
    <t>variables</t>
  </si>
  <si>
    <t>vars</t>
  </si>
  <si>
    <t>test</t>
  </si>
  <si>
    <t>Sorted</t>
  </si>
  <si>
    <t>rpm, frp, exh_T, TC_RPM</t>
  </si>
  <si>
    <t>rpm, frp, TC_rpm</t>
  </si>
  <si>
    <t>frp, exh_T, TC_rpm</t>
  </si>
  <si>
    <t>frp, TC_rpm</t>
  </si>
  <si>
    <t>rpm, exh_T, TC_rpm</t>
  </si>
  <si>
    <t>exh_T, TC_rpm</t>
  </si>
  <si>
    <t>rpm, frp, exh_T</t>
  </si>
  <si>
    <t>rpm, TC_rpm</t>
  </si>
  <si>
    <t>frp, exh_T</t>
  </si>
  <si>
    <t>rpm, frp</t>
  </si>
  <si>
    <t>rpm, exh_T</t>
  </si>
  <si>
    <t>no vars</t>
  </si>
  <si>
    <t>Linear 1/3</t>
  </si>
  <si>
    <t>Linear 2/4</t>
  </si>
  <si>
    <t>TPOT 1/3</t>
  </si>
  <si>
    <t>TPOT 2/4</t>
  </si>
  <si>
    <t>auto-sklearn 1/3</t>
  </si>
  <si>
    <t>auto-sklearn 2/4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</si>
</sst>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0" fillId="0" borderId="0" xfId="1" applyNumberFormat="1" applyFont="1"/>
    <xf numFmtId="0" fontId="0" fillId="0" borderId="2" xfId="0" applyFill="1" applyBorder="1"/>
    <xf numFmtId="0" fontId="1" fillId="0" borderId="4" xfId="0" applyFont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1" xfId="0" applyFont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0" fontId="1" fillId="0" borderId="0" xfId="0" applyFont="1"/>
    <xf numFmtId="0" fontId="1" fillId="0" borderId="3" xfId="0" applyFont="1" applyBorder="1"/>
    <xf numFmtId="0" fontId="1" fillId="0" borderId="11" xfId="0" applyFont="1" applyBorder="1"/>
    <xf numFmtId="0" fontId="1" fillId="0" borderId="10" xfId="0" applyFont="1" applyBorder="1"/>
    <xf numFmtId="0" fontId="1" fillId="2" borderId="0" xfId="0" applyFont="1" applyFill="1"/>
    <xf numFmtId="0" fontId="3" fillId="0" borderId="0" xfId="0" applyFont="1"/>
  </cellXfs>
  <cellStyles count="2">
    <cellStyle name="Normal" xfId="0" builtinId="0"/>
    <cellStyle name="Percent" xfId="1" builtinId="5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'graphs-comp'!$B$1</c:f>
              <c:strCache>
                <c:ptCount val="1"/>
                <c:pt idx="0">
                  <c:v>MSE Linear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'graphs-comp'!$A$2:$A$31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'graphs-comp'!$B$2:$B$31</c:f>
              <c:numCache>
                <c:formatCode>General</c:formatCode>
                <c:ptCount val="30"/>
                <c:pt idx="0">
                  <c:v>2.0751914179531351E-2</c:v>
                </c:pt>
                <c:pt idx="1">
                  <c:v>8.8447922049689886E-3</c:v>
                </c:pt>
                <c:pt idx="2">
                  <c:v>2.5050562652610318E-2</c:v>
                </c:pt>
                <c:pt idx="3">
                  <c:v>5.2999309985060257E-3</c:v>
                </c:pt>
                <c:pt idx="4">
                  <c:v>4.7613747309468131E-3</c:v>
                </c:pt>
                <c:pt idx="5">
                  <c:v>1.349672612320805E-2</c:v>
                </c:pt>
                <c:pt idx="6">
                  <c:v>4.1923505583805389E-3</c:v>
                </c:pt>
                <c:pt idx="7">
                  <c:v>4.2785152092667447E-3</c:v>
                </c:pt>
                <c:pt idx="8">
                  <c:v>2.9408774612666591E-3</c:v>
                </c:pt>
                <c:pt idx="9">
                  <c:v>3.8465148958425838E-3</c:v>
                </c:pt>
                <c:pt idx="10">
                  <c:v>4.1201570704097034E-3</c:v>
                </c:pt>
                <c:pt idx="11">
                  <c:v>2.465145045259401E-3</c:v>
                </c:pt>
                <c:pt idx="12">
                  <c:v>3.0986859070445882E-3</c:v>
                </c:pt>
                <c:pt idx="13">
                  <c:v>2.4779036455080589E-3</c:v>
                </c:pt>
                <c:pt idx="14">
                  <c:v>2.3109893512973088E-3</c:v>
                </c:pt>
                <c:pt idx="15">
                  <c:v>2.1935940856046061E-2</c:v>
                </c:pt>
                <c:pt idx="16">
                  <c:v>4.0235152314230648E-3</c:v>
                </c:pt>
                <c:pt idx="17">
                  <c:v>2.4263503488967091E-2</c:v>
                </c:pt>
                <c:pt idx="18">
                  <c:v>3.6932029202371851E-3</c:v>
                </c:pt>
                <c:pt idx="19">
                  <c:v>1.908299305479381E-3</c:v>
                </c:pt>
                <c:pt idx="20">
                  <c:v>9.9471202454448626E-3</c:v>
                </c:pt>
                <c:pt idx="21">
                  <c:v>2.652170188890599E-3</c:v>
                </c:pt>
                <c:pt idx="22">
                  <c:v>1.599725118142246E-3</c:v>
                </c:pt>
                <c:pt idx="23">
                  <c:v>8.8453691236425565E-4</c:v>
                </c:pt>
                <c:pt idx="24">
                  <c:v>2.2135384883186109E-3</c:v>
                </c:pt>
                <c:pt idx="25">
                  <c:v>1.063239251728418E-3</c:v>
                </c:pt>
                <c:pt idx="26">
                  <c:v>6.0601600637398187E-4</c:v>
                </c:pt>
                <c:pt idx="27">
                  <c:v>1.4608773016472E-3</c:v>
                </c:pt>
                <c:pt idx="28">
                  <c:v>6.6645563815637978E-4</c:v>
                </c:pt>
                <c:pt idx="29">
                  <c:v>6.0334888935434209E-4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4-7946-BCCC-500CBAE4B7B8}"/>
            </c:ext>
          </c:extLst>
        </c:ser>
        <c:ser>
          <c:idx val="1"/>
          <c:order val="1"/>
          <c:tx>
            <c:strRef>
              <c:f>'graphs-comp'!$C$1</c:f>
              <c:strCache>
                <c:ptCount val="1"/>
                <c:pt idx="0">
                  <c:v>MSE TPOT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'graphs-comp'!$A$2:$A$31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'graphs-comp'!$C$2:$C$31</c:f>
              <c:numCache>
                <c:formatCode>General</c:formatCode>
                <c:ptCount val="30"/>
                <c:pt idx="0">
                  <c:v>4.0484785811118118E-3</c:v>
                </c:pt>
                <c:pt idx="1">
                  <c:v>2.0336345339154759E-3</c:v>
                </c:pt>
                <c:pt idx="2">
                  <c:v>4.8336235342787042E-3</c:v>
                </c:pt>
                <c:pt idx="3">
                  <c:v>1.720791973285509E-3</c:v>
                </c:pt>
                <c:pt idx="4">
                  <c:v>1.392201310385828E-3</c:v>
                </c:pt>
                <c:pt idx="5">
                  <c:v>9.1756674293753926E-4</c:v>
                </c:pt>
                <c:pt idx="6">
                  <c:v>1.3111605814276239E-3</c:v>
                </c:pt>
                <c:pt idx="7">
                  <c:v>4.4476382500995102E-4</c:v>
                </c:pt>
                <c:pt idx="8">
                  <c:v>4.257637700849581E-4</c:v>
                </c:pt>
                <c:pt idx="9">
                  <c:v>6.6512203480015265E-4</c:v>
                </c:pt>
                <c:pt idx="10">
                  <c:v>4.9101751210176004E-4</c:v>
                </c:pt>
                <c:pt idx="11">
                  <c:v>3.8531300893224207E-4</c:v>
                </c:pt>
                <c:pt idx="12">
                  <c:v>5.7083657897610471E-4</c:v>
                </c:pt>
                <c:pt idx="13">
                  <c:v>3.9464893426124703E-4</c:v>
                </c:pt>
                <c:pt idx="14">
                  <c:v>4.3457965125412429E-4</c:v>
                </c:pt>
                <c:pt idx="15">
                  <c:v>3.4491997737030379E-3</c:v>
                </c:pt>
                <c:pt idx="16">
                  <c:v>8.2249710135241241E-4</c:v>
                </c:pt>
                <c:pt idx="17">
                  <c:v>3.8425496417263299E-3</c:v>
                </c:pt>
                <c:pt idx="18">
                  <c:v>4.5102312632157971E-4</c:v>
                </c:pt>
                <c:pt idx="19">
                  <c:v>4.6068476797624358E-4</c:v>
                </c:pt>
                <c:pt idx="20">
                  <c:v>5.8006241356594885E-4</c:v>
                </c:pt>
                <c:pt idx="21">
                  <c:v>3.437791740932994E-4</c:v>
                </c:pt>
                <c:pt idx="22">
                  <c:v>3.0747092067178562E-4</c:v>
                </c:pt>
                <c:pt idx="23">
                  <c:v>2.9481781542152398E-4</c:v>
                </c:pt>
                <c:pt idx="24">
                  <c:v>3.652362640172111E-4</c:v>
                </c:pt>
                <c:pt idx="25">
                  <c:v>2.9294505217046637E-4</c:v>
                </c:pt>
                <c:pt idx="26">
                  <c:v>2.368343955642174E-4</c:v>
                </c:pt>
                <c:pt idx="27">
                  <c:v>2.9509832012700638E-4</c:v>
                </c:pt>
                <c:pt idx="28">
                  <c:v>2.663153781497017E-4</c:v>
                </c:pt>
                <c:pt idx="29">
                  <c:v>2.3079022201625521E-4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4-7946-BCCC-500CBAE4B7B8}"/>
            </c:ext>
          </c:extLst>
        </c:ser>
        <c:ser>
          <c:idx val="2"/>
          <c:order val="2"/>
          <c:tx>
            <c:strRef>
              <c:f>'graphs-comp'!$D$1</c:f>
              <c:strCache>
                <c:ptCount val="1"/>
                <c:pt idx="0">
                  <c:v>MSE autosk-learn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'graphs-comp'!$A$2:$A$31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'graphs-comp'!$D$2:$D$31</c:f>
              <c:numCache>
                <c:formatCode>General</c:formatCode>
                <c:ptCount val="30"/>
                <c:pt idx="0">
                  <c:v>4.2006830682505131E-3</c:v>
                </c:pt>
                <c:pt idx="1">
                  <c:v>2.085900228725322E-3</c:v>
                </c:pt>
                <c:pt idx="2">
                  <c:v>5.5722361111231484E-3</c:v>
                </c:pt>
                <c:pt idx="3">
                  <c:v>1.889045810376195E-3</c:v>
                </c:pt>
                <c:pt idx="4">
                  <c:v>1.413594374709935E-3</c:v>
                </c:pt>
                <c:pt idx="5">
                  <c:v>1.0753026625400729E-3</c:v>
                </c:pt>
                <c:pt idx="6">
                  <c:v>1.4685441631276969E-3</c:v>
                </c:pt>
                <c:pt idx="7">
                  <c:v>7.7457062820667888E-4</c:v>
                </c:pt>
                <c:pt idx="8">
                  <c:v>6.7358406086584228E-4</c:v>
                </c:pt>
                <c:pt idx="9">
                  <c:v>1.0491169848116471E-3</c:v>
                </c:pt>
                <c:pt idx="10">
                  <c:v>6.846474128561833E-4</c:v>
                </c:pt>
                <c:pt idx="11">
                  <c:v>7.6432276680055958E-4</c:v>
                </c:pt>
                <c:pt idx="12">
                  <c:v>1.001838857284178E-3</c:v>
                </c:pt>
                <c:pt idx="13">
                  <c:v>7.4282368415762344E-4</c:v>
                </c:pt>
                <c:pt idx="14">
                  <c:v>5.1908278753759376E-4</c:v>
                </c:pt>
                <c:pt idx="15">
                  <c:v>3.6465356052260028E-3</c:v>
                </c:pt>
                <c:pt idx="16">
                  <c:v>1.012722357929044E-3</c:v>
                </c:pt>
                <c:pt idx="17">
                  <c:v>4.4496751388160413E-3</c:v>
                </c:pt>
                <c:pt idx="18">
                  <c:v>5.8270447179553544E-4</c:v>
                </c:pt>
                <c:pt idx="19">
                  <c:v>4.6503075849431229E-4</c:v>
                </c:pt>
                <c:pt idx="20">
                  <c:v>8.3844004400462501E-4</c:v>
                </c:pt>
                <c:pt idx="21">
                  <c:v>4.866625419778831E-4</c:v>
                </c:pt>
                <c:pt idx="22">
                  <c:v>3.9668143843211518E-4</c:v>
                </c:pt>
                <c:pt idx="23">
                  <c:v>4.3775980311493178E-4</c:v>
                </c:pt>
                <c:pt idx="24">
                  <c:v>6.3211388047521684E-4</c:v>
                </c:pt>
                <c:pt idx="25">
                  <c:v>4.7357376486644338E-4</c:v>
                </c:pt>
                <c:pt idx="26">
                  <c:v>3.9514066358586528E-4</c:v>
                </c:pt>
                <c:pt idx="27">
                  <c:v>4.0096363377727529E-4</c:v>
                </c:pt>
                <c:pt idx="28">
                  <c:v>4.336491693295412E-4</c:v>
                </c:pt>
                <c:pt idx="29">
                  <c:v>4.5565904154730181E-4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4-7946-BCCC-500CBAE4B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853984"/>
        <c:axId val="805037872"/>
      </c:barChart>
      <c:catAx>
        <c:axId val="8358539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037872"/>
        <c:crosses val="autoZero"/>
        <c:auto val="1"/>
        <c:lblAlgn val="ctr"/>
        <c:lblOffset val="100"/>
        <c:noMultiLvlLbl val="1"/>
      </c:catAx>
      <c:valAx>
        <c:axId val="805037872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58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'graphs-comp'!$C$1</c:f>
              <c:strCache>
                <c:ptCount val="1"/>
                <c:pt idx="0">
                  <c:v>MSE TPOT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'graphs-comp'!$A$2:$A$31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'graphs-comp'!$C$2:$C$31</c:f>
              <c:numCache>
                <c:formatCode>General</c:formatCode>
                <c:ptCount val="30"/>
                <c:pt idx="0">
                  <c:v>4.0484785811118118E-3</c:v>
                </c:pt>
                <c:pt idx="1">
                  <c:v>2.0336345339154759E-3</c:v>
                </c:pt>
                <c:pt idx="2">
                  <c:v>4.8336235342787042E-3</c:v>
                </c:pt>
                <c:pt idx="3">
                  <c:v>1.720791973285509E-3</c:v>
                </c:pt>
                <c:pt idx="4">
                  <c:v>1.392201310385828E-3</c:v>
                </c:pt>
                <c:pt idx="5">
                  <c:v>9.1756674293753926E-4</c:v>
                </c:pt>
                <c:pt idx="6">
                  <c:v>1.3111605814276239E-3</c:v>
                </c:pt>
                <c:pt idx="7">
                  <c:v>4.4476382500995102E-4</c:v>
                </c:pt>
                <c:pt idx="8">
                  <c:v>4.257637700849581E-4</c:v>
                </c:pt>
                <c:pt idx="9">
                  <c:v>6.6512203480015265E-4</c:v>
                </c:pt>
                <c:pt idx="10">
                  <c:v>4.9101751210176004E-4</c:v>
                </c:pt>
                <c:pt idx="11">
                  <c:v>3.8531300893224207E-4</c:v>
                </c:pt>
                <c:pt idx="12">
                  <c:v>5.7083657897610471E-4</c:v>
                </c:pt>
                <c:pt idx="13">
                  <c:v>3.9464893426124703E-4</c:v>
                </c:pt>
                <c:pt idx="14">
                  <c:v>4.3457965125412429E-4</c:v>
                </c:pt>
                <c:pt idx="15">
                  <c:v>3.4491997737030379E-3</c:v>
                </c:pt>
                <c:pt idx="16">
                  <c:v>8.2249710135241241E-4</c:v>
                </c:pt>
                <c:pt idx="17">
                  <c:v>3.8425496417263299E-3</c:v>
                </c:pt>
                <c:pt idx="18">
                  <c:v>4.5102312632157971E-4</c:v>
                </c:pt>
                <c:pt idx="19">
                  <c:v>4.6068476797624358E-4</c:v>
                </c:pt>
                <c:pt idx="20">
                  <c:v>5.8006241356594885E-4</c:v>
                </c:pt>
                <c:pt idx="21">
                  <c:v>3.437791740932994E-4</c:v>
                </c:pt>
                <c:pt idx="22">
                  <c:v>3.0747092067178562E-4</c:v>
                </c:pt>
                <c:pt idx="23">
                  <c:v>2.9481781542152398E-4</c:v>
                </c:pt>
                <c:pt idx="24">
                  <c:v>3.652362640172111E-4</c:v>
                </c:pt>
                <c:pt idx="25">
                  <c:v>2.9294505217046637E-4</c:v>
                </c:pt>
                <c:pt idx="26">
                  <c:v>2.368343955642174E-4</c:v>
                </c:pt>
                <c:pt idx="27">
                  <c:v>2.9509832012700638E-4</c:v>
                </c:pt>
                <c:pt idx="28">
                  <c:v>2.663153781497017E-4</c:v>
                </c:pt>
                <c:pt idx="29">
                  <c:v>2.3079022201625521E-4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3-0B45-8D2E-4354B3E15456}"/>
            </c:ext>
          </c:extLst>
        </c:ser>
        <c:ser>
          <c:idx val="2"/>
          <c:order val="1"/>
          <c:tx>
            <c:strRef>
              <c:f>'graphs-comp'!$D$1</c:f>
              <c:strCache>
                <c:ptCount val="1"/>
                <c:pt idx="0">
                  <c:v>MSE autosk-learn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'graphs-comp'!$A$2:$A$31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'graphs-comp'!$D$2:$D$31</c:f>
              <c:numCache>
                <c:formatCode>General</c:formatCode>
                <c:ptCount val="30"/>
                <c:pt idx="0">
                  <c:v>4.2006830682505131E-3</c:v>
                </c:pt>
                <c:pt idx="1">
                  <c:v>2.085900228725322E-3</c:v>
                </c:pt>
                <c:pt idx="2">
                  <c:v>5.5722361111231484E-3</c:v>
                </c:pt>
                <c:pt idx="3">
                  <c:v>1.889045810376195E-3</c:v>
                </c:pt>
                <c:pt idx="4">
                  <c:v>1.413594374709935E-3</c:v>
                </c:pt>
                <c:pt idx="5">
                  <c:v>1.0753026625400729E-3</c:v>
                </c:pt>
                <c:pt idx="6">
                  <c:v>1.4685441631276969E-3</c:v>
                </c:pt>
                <c:pt idx="7">
                  <c:v>7.7457062820667888E-4</c:v>
                </c:pt>
                <c:pt idx="8">
                  <c:v>6.7358406086584228E-4</c:v>
                </c:pt>
                <c:pt idx="9">
                  <c:v>1.0491169848116471E-3</c:v>
                </c:pt>
                <c:pt idx="10">
                  <c:v>6.846474128561833E-4</c:v>
                </c:pt>
                <c:pt idx="11">
                  <c:v>7.6432276680055958E-4</c:v>
                </c:pt>
                <c:pt idx="12">
                  <c:v>1.001838857284178E-3</c:v>
                </c:pt>
                <c:pt idx="13">
                  <c:v>7.4282368415762344E-4</c:v>
                </c:pt>
                <c:pt idx="14">
                  <c:v>5.1908278753759376E-4</c:v>
                </c:pt>
                <c:pt idx="15">
                  <c:v>3.6465356052260028E-3</c:v>
                </c:pt>
                <c:pt idx="16">
                  <c:v>1.012722357929044E-3</c:v>
                </c:pt>
                <c:pt idx="17">
                  <c:v>4.4496751388160413E-3</c:v>
                </c:pt>
                <c:pt idx="18">
                  <c:v>5.8270447179553544E-4</c:v>
                </c:pt>
                <c:pt idx="19">
                  <c:v>4.6503075849431229E-4</c:v>
                </c:pt>
                <c:pt idx="20">
                  <c:v>8.3844004400462501E-4</c:v>
                </c:pt>
                <c:pt idx="21">
                  <c:v>4.866625419778831E-4</c:v>
                </c:pt>
                <c:pt idx="22">
                  <c:v>3.9668143843211518E-4</c:v>
                </c:pt>
                <c:pt idx="23">
                  <c:v>4.3775980311493178E-4</c:v>
                </c:pt>
                <c:pt idx="24">
                  <c:v>6.3211388047521684E-4</c:v>
                </c:pt>
                <c:pt idx="25">
                  <c:v>4.7357376486644338E-4</c:v>
                </c:pt>
                <c:pt idx="26">
                  <c:v>3.9514066358586528E-4</c:v>
                </c:pt>
                <c:pt idx="27">
                  <c:v>4.0096363377727529E-4</c:v>
                </c:pt>
                <c:pt idx="28">
                  <c:v>4.336491693295412E-4</c:v>
                </c:pt>
                <c:pt idx="29">
                  <c:v>4.5565904154730181E-4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D3-0B45-8D2E-4354B3E15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853984"/>
        <c:axId val="805037872"/>
      </c:barChart>
      <c:catAx>
        <c:axId val="8358539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037872"/>
        <c:crosses val="autoZero"/>
        <c:auto val="1"/>
        <c:lblAlgn val="ctr"/>
        <c:lblOffset val="100"/>
        <c:noMultiLvlLbl val="1"/>
      </c:catAx>
      <c:valAx>
        <c:axId val="805037872"/>
        <c:scaling>
          <c:orientation val="minMax"/>
          <c:max val="5.7000000000000011E-3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58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'graphs-comp'!$C$34</c:f>
              <c:strCache>
                <c:ptCount val="1"/>
                <c:pt idx="0">
                  <c:v>MSE TPOT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'graphs-comp'!$A$35:$A$64</c:f>
              <c:numCache>
                <c:formatCode>General</c:formatCode>
                <c:ptCount val="30"/>
                <c:pt idx="0">
                  <c:v>29</c:v>
                </c:pt>
                <c:pt idx="1">
                  <c:v>26</c:v>
                </c:pt>
                <c:pt idx="2">
                  <c:v>28</c:v>
                </c:pt>
                <c:pt idx="3">
                  <c:v>25</c:v>
                </c:pt>
                <c:pt idx="4">
                  <c:v>23</c:v>
                </c:pt>
                <c:pt idx="5">
                  <c:v>27</c:v>
                </c:pt>
                <c:pt idx="6">
                  <c:v>22</c:v>
                </c:pt>
                <c:pt idx="7">
                  <c:v>21</c:v>
                </c:pt>
                <c:pt idx="8">
                  <c:v>24</c:v>
                </c:pt>
                <c:pt idx="9">
                  <c:v>11</c:v>
                </c:pt>
                <c:pt idx="10">
                  <c:v>13</c:v>
                </c:pt>
                <c:pt idx="11">
                  <c:v>8</c:v>
                </c:pt>
                <c:pt idx="12">
                  <c:v>14</c:v>
                </c:pt>
                <c:pt idx="13">
                  <c:v>7</c:v>
                </c:pt>
                <c:pt idx="14">
                  <c:v>18</c:v>
                </c:pt>
                <c:pt idx="15">
                  <c:v>19</c:v>
                </c:pt>
                <c:pt idx="16">
                  <c:v>10</c:v>
                </c:pt>
                <c:pt idx="17">
                  <c:v>12</c:v>
                </c:pt>
                <c:pt idx="18">
                  <c:v>20</c:v>
                </c:pt>
                <c:pt idx="19">
                  <c:v>9</c:v>
                </c:pt>
                <c:pt idx="20">
                  <c:v>16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1</c:v>
                </c:pt>
                <c:pt idx="26">
                  <c:v>15</c:v>
                </c:pt>
                <c:pt idx="27">
                  <c:v>17</c:v>
                </c:pt>
                <c:pt idx="28">
                  <c:v>0</c:v>
                </c:pt>
                <c:pt idx="29">
                  <c:v>2</c:v>
                </c:pt>
              </c:numCache>
            </c:numRef>
          </c:cat>
          <c:val>
            <c:numRef>
              <c:f>'graphs-comp'!$C$35:$C$64</c:f>
              <c:numCache>
                <c:formatCode>General</c:formatCode>
                <c:ptCount val="30"/>
                <c:pt idx="0">
                  <c:v>2.3079022201625521E-4</c:v>
                </c:pt>
                <c:pt idx="1">
                  <c:v>2.368343955642174E-4</c:v>
                </c:pt>
                <c:pt idx="2">
                  <c:v>2.663153781497017E-4</c:v>
                </c:pt>
                <c:pt idx="3">
                  <c:v>2.9294505217046637E-4</c:v>
                </c:pt>
                <c:pt idx="4">
                  <c:v>2.9481781542152398E-4</c:v>
                </c:pt>
                <c:pt idx="5">
                  <c:v>2.9509832012700638E-4</c:v>
                </c:pt>
                <c:pt idx="6">
                  <c:v>3.0747092067178562E-4</c:v>
                </c:pt>
                <c:pt idx="7">
                  <c:v>3.437791740932994E-4</c:v>
                </c:pt>
                <c:pt idx="8">
                  <c:v>3.652362640172111E-4</c:v>
                </c:pt>
                <c:pt idx="9">
                  <c:v>3.8531300893224207E-4</c:v>
                </c:pt>
                <c:pt idx="10">
                  <c:v>3.9464893426124703E-4</c:v>
                </c:pt>
                <c:pt idx="11">
                  <c:v>4.257637700849581E-4</c:v>
                </c:pt>
                <c:pt idx="12">
                  <c:v>4.3457965125412429E-4</c:v>
                </c:pt>
                <c:pt idx="13">
                  <c:v>4.4476382500995102E-4</c:v>
                </c:pt>
                <c:pt idx="14">
                  <c:v>4.5102312632157971E-4</c:v>
                </c:pt>
                <c:pt idx="15">
                  <c:v>4.6068476797624358E-4</c:v>
                </c:pt>
                <c:pt idx="16">
                  <c:v>4.9101751210176004E-4</c:v>
                </c:pt>
                <c:pt idx="17">
                  <c:v>5.7083657897610471E-4</c:v>
                </c:pt>
                <c:pt idx="18">
                  <c:v>5.8006241356594885E-4</c:v>
                </c:pt>
                <c:pt idx="19">
                  <c:v>6.6512203480015265E-4</c:v>
                </c:pt>
                <c:pt idx="20">
                  <c:v>8.2249710135241241E-4</c:v>
                </c:pt>
                <c:pt idx="21">
                  <c:v>9.1756674293753926E-4</c:v>
                </c:pt>
                <c:pt idx="22">
                  <c:v>1.3111605814276239E-3</c:v>
                </c:pt>
                <c:pt idx="23">
                  <c:v>1.392201310385828E-3</c:v>
                </c:pt>
                <c:pt idx="24">
                  <c:v>1.720791973285509E-3</c:v>
                </c:pt>
                <c:pt idx="25">
                  <c:v>2.0336345339154759E-3</c:v>
                </c:pt>
                <c:pt idx="26">
                  <c:v>3.4491997737030379E-3</c:v>
                </c:pt>
                <c:pt idx="27">
                  <c:v>3.8425496417263299E-3</c:v>
                </c:pt>
                <c:pt idx="28">
                  <c:v>4.0484785811118118E-3</c:v>
                </c:pt>
                <c:pt idx="29">
                  <c:v>4.8336235342787042E-3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6-4A4D-92F4-0BA4357EB5FD}"/>
            </c:ext>
          </c:extLst>
        </c:ser>
        <c:ser>
          <c:idx val="2"/>
          <c:order val="1"/>
          <c:tx>
            <c:strRef>
              <c:f>'graphs-comp'!$D$34</c:f>
              <c:strCache>
                <c:ptCount val="1"/>
                <c:pt idx="0">
                  <c:v>MSE autosk-learn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'graphs-comp'!$A$35:$A$64</c:f>
              <c:numCache>
                <c:formatCode>General</c:formatCode>
                <c:ptCount val="30"/>
                <c:pt idx="0">
                  <c:v>29</c:v>
                </c:pt>
                <c:pt idx="1">
                  <c:v>26</c:v>
                </c:pt>
                <c:pt idx="2">
                  <c:v>28</c:v>
                </c:pt>
                <c:pt idx="3">
                  <c:v>25</c:v>
                </c:pt>
                <c:pt idx="4">
                  <c:v>23</c:v>
                </c:pt>
                <c:pt idx="5">
                  <c:v>27</c:v>
                </c:pt>
                <c:pt idx="6">
                  <c:v>22</c:v>
                </c:pt>
                <c:pt idx="7">
                  <c:v>21</c:v>
                </c:pt>
                <c:pt idx="8">
                  <c:v>24</c:v>
                </c:pt>
                <c:pt idx="9">
                  <c:v>11</c:v>
                </c:pt>
                <c:pt idx="10">
                  <c:v>13</c:v>
                </c:pt>
                <c:pt idx="11">
                  <c:v>8</c:v>
                </c:pt>
                <c:pt idx="12">
                  <c:v>14</c:v>
                </c:pt>
                <c:pt idx="13">
                  <c:v>7</c:v>
                </c:pt>
                <c:pt idx="14">
                  <c:v>18</c:v>
                </c:pt>
                <c:pt idx="15">
                  <c:v>19</c:v>
                </c:pt>
                <c:pt idx="16">
                  <c:v>10</c:v>
                </c:pt>
                <c:pt idx="17">
                  <c:v>12</c:v>
                </c:pt>
                <c:pt idx="18">
                  <c:v>20</c:v>
                </c:pt>
                <c:pt idx="19">
                  <c:v>9</c:v>
                </c:pt>
                <c:pt idx="20">
                  <c:v>16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1</c:v>
                </c:pt>
                <c:pt idx="26">
                  <c:v>15</c:v>
                </c:pt>
                <c:pt idx="27">
                  <c:v>17</c:v>
                </c:pt>
                <c:pt idx="28">
                  <c:v>0</c:v>
                </c:pt>
                <c:pt idx="29">
                  <c:v>2</c:v>
                </c:pt>
              </c:numCache>
            </c:numRef>
          </c:cat>
          <c:val>
            <c:numRef>
              <c:f>'graphs-comp'!$D$35:$D$64</c:f>
              <c:numCache>
                <c:formatCode>General</c:formatCode>
                <c:ptCount val="30"/>
                <c:pt idx="0">
                  <c:v>4.5565904154730181E-4</c:v>
                </c:pt>
                <c:pt idx="1">
                  <c:v>3.9514066358586528E-4</c:v>
                </c:pt>
                <c:pt idx="2">
                  <c:v>4.336491693295412E-4</c:v>
                </c:pt>
                <c:pt idx="3">
                  <c:v>4.7357376486644338E-4</c:v>
                </c:pt>
                <c:pt idx="4">
                  <c:v>4.3775980311493178E-4</c:v>
                </c:pt>
                <c:pt idx="5">
                  <c:v>4.0096363377727529E-4</c:v>
                </c:pt>
                <c:pt idx="6">
                  <c:v>3.9668143843211518E-4</c:v>
                </c:pt>
                <c:pt idx="7">
                  <c:v>4.866625419778831E-4</c:v>
                </c:pt>
                <c:pt idx="8">
                  <c:v>6.3211388047521684E-4</c:v>
                </c:pt>
                <c:pt idx="9">
                  <c:v>7.6432276680055958E-4</c:v>
                </c:pt>
                <c:pt idx="10">
                  <c:v>7.4282368415762344E-4</c:v>
                </c:pt>
                <c:pt idx="11">
                  <c:v>6.7358406086584228E-4</c:v>
                </c:pt>
                <c:pt idx="12">
                  <c:v>5.1908278753759376E-4</c:v>
                </c:pt>
                <c:pt idx="13">
                  <c:v>7.7457062820667888E-4</c:v>
                </c:pt>
                <c:pt idx="14">
                  <c:v>5.8270447179553544E-4</c:v>
                </c:pt>
                <c:pt idx="15">
                  <c:v>4.6503075849431229E-4</c:v>
                </c:pt>
                <c:pt idx="16">
                  <c:v>6.846474128561833E-4</c:v>
                </c:pt>
                <c:pt idx="17">
                  <c:v>1.001838857284178E-3</c:v>
                </c:pt>
                <c:pt idx="18">
                  <c:v>8.3844004400462501E-4</c:v>
                </c:pt>
                <c:pt idx="19">
                  <c:v>1.0491169848116471E-3</c:v>
                </c:pt>
                <c:pt idx="20">
                  <c:v>1.012722357929044E-3</c:v>
                </c:pt>
                <c:pt idx="21">
                  <c:v>1.0753026625400729E-3</c:v>
                </c:pt>
                <c:pt idx="22">
                  <c:v>1.4685441631276969E-3</c:v>
                </c:pt>
                <c:pt idx="23">
                  <c:v>1.413594374709935E-3</c:v>
                </c:pt>
                <c:pt idx="24">
                  <c:v>1.889045810376195E-3</c:v>
                </c:pt>
                <c:pt idx="25">
                  <c:v>2.085900228725322E-3</c:v>
                </c:pt>
                <c:pt idx="26">
                  <c:v>3.6465356052260028E-3</c:v>
                </c:pt>
                <c:pt idx="27">
                  <c:v>4.4496751388160413E-3</c:v>
                </c:pt>
                <c:pt idx="28">
                  <c:v>4.2006830682505131E-3</c:v>
                </c:pt>
                <c:pt idx="29">
                  <c:v>5.5722361111231484E-3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6-4A4D-92F4-0BA4357E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853984"/>
        <c:axId val="805037872"/>
      </c:barChart>
      <c:catAx>
        <c:axId val="8358539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037872"/>
        <c:crosses val="autoZero"/>
        <c:auto val="1"/>
        <c:lblAlgn val="ctr"/>
        <c:lblOffset val="100"/>
        <c:noMultiLvlLbl val="1"/>
      </c:catAx>
      <c:valAx>
        <c:axId val="805037872"/>
        <c:scaling>
          <c:orientation val="minMax"/>
          <c:max val="5.7000000000000011E-3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358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2</xdr:row>
      <xdr:rowOff>38100</xdr:rowOff>
    </xdr:from>
    <xdr:to>
      <xdr:col>15</xdr:col>
      <xdr:colOff>685800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FC60C-00B1-0E4A-BF2A-334D61260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33</xdr:row>
      <xdr:rowOff>76200</xdr:rowOff>
    </xdr:from>
    <xdr:to>
      <xdr:col>15</xdr:col>
      <xdr:colOff>476250</xdr:colOff>
      <xdr:row>62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61EDC1-B01C-844E-B7AC-0A911A057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65</xdr:row>
      <xdr:rowOff>0</xdr:rowOff>
    </xdr:from>
    <xdr:to>
      <xdr:col>15</xdr:col>
      <xdr:colOff>641350</xdr:colOff>
      <xdr:row>94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6445C-BE44-AB48-BFFE-33009A0D3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I21" sqref="I21"/>
    </sheetView>
  </sheetViews>
  <sheetFormatPr baseColWidth="10" defaultColWidth="8.83203125"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59</v>
      </c>
      <c r="B2">
        <v>29</v>
      </c>
      <c r="C2" t="s">
        <v>6</v>
      </c>
      <c r="D2">
        <v>2.3079022201625521E-4</v>
      </c>
      <c r="E2" s="3">
        <v>8.4927844618345907E-5</v>
      </c>
      <c r="F2">
        <v>0.99859404126784779</v>
      </c>
    </row>
    <row r="3" spans="1:6">
      <c r="A3" s="1">
        <v>53</v>
      </c>
      <c r="B3">
        <v>26</v>
      </c>
      <c r="C3" t="s">
        <v>6</v>
      </c>
      <c r="D3">
        <v>2.368343955642174E-4</v>
      </c>
      <c r="E3" s="3">
        <v>8.7152023040824696E-5</v>
      </c>
      <c r="F3">
        <v>0.99855885460451121</v>
      </c>
    </row>
    <row r="4" spans="1:6">
      <c r="A4" s="1">
        <v>57</v>
      </c>
      <c r="B4">
        <v>28</v>
      </c>
      <c r="C4" t="s">
        <v>6</v>
      </c>
      <c r="D4">
        <v>2.663153781497017E-4</v>
      </c>
      <c r="E4" s="3">
        <v>9.8000646896474129E-5</v>
      </c>
      <c r="F4">
        <v>0.99837802721524105</v>
      </c>
    </row>
    <row r="5" spans="1:6">
      <c r="A5" s="1">
        <v>51</v>
      </c>
      <c r="B5">
        <v>25</v>
      </c>
      <c r="C5" t="s">
        <v>6</v>
      </c>
      <c r="D5">
        <v>2.9294505217046637E-4</v>
      </c>
      <c r="E5" s="3">
        <v>1.078000257337345E-4</v>
      </c>
      <c r="F5">
        <v>0.99821399521929155</v>
      </c>
    </row>
    <row r="6" spans="1:6">
      <c r="A6" s="1">
        <v>47</v>
      </c>
      <c r="B6">
        <v>23</v>
      </c>
      <c r="C6" t="s">
        <v>6</v>
      </c>
      <c r="D6">
        <v>2.9481781542152398E-4</v>
      </c>
      <c r="E6" s="3">
        <v>1.084891786146636E-4</v>
      </c>
      <c r="F6">
        <v>0.99820012278013226</v>
      </c>
    </row>
    <row r="7" spans="1:6">
      <c r="A7" s="1">
        <v>55</v>
      </c>
      <c r="B7">
        <v>27</v>
      </c>
      <c r="C7" t="s">
        <v>6</v>
      </c>
      <c r="D7">
        <v>2.9509832012700638E-4</v>
      </c>
      <c r="E7" s="3">
        <v>1.085924007522126E-4</v>
      </c>
      <c r="F7">
        <v>0.99819914300309021</v>
      </c>
    </row>
    <row r="8" spans="1:6">
      <c r="A8" s="1">
        <v>45</v>
      </c>
      <c r="B8">
        <v>22</v>
      </c>
      <c r="C8" t="s">
        <v>6</v>
      </c>
      <c r="D8">
        <v>3.0747092067178562E-4</v>
      </c>
      <c r="E8" s="3">
        <v>1.131453592242481E-4</v>
      </c>
      <c r="F8">
        <v>0.99812639418510196</v>
      </c>
    </row>
    <row r="9" spans="1:6">
      <c r="A9" s="1">
        <v>43</v>
      </c>
      <c r="B9">
        <v>21</v>
      </c>
      <c r="C9" t="s">
        <v>6</v>
      </c>
      <c r="D9">
        <v>3.437791740932994E-4</v>
      </c>
      <c r="E9" s="3">
        <v>1.2650633127066631E-4</v>
      </c>
      <c r="F9">
        <v>0.99790295277429941</v>
      </c>
    </row>
    <row r="10" spans="1:6">
      <c r="A10" s="1">
        <v>49</v>
      </c>
      <c r="B10">
        <v>24</v>
      </c>
      <c r="C10" t="s">
        <v>6</v>
      </c>
      <c r="D10">
        <v>3.652362640172111E-4</v>
      </c>
      <c r="E10" s="3">
        <v>1.344022654358993E-4</v>
      </c>
      <c r="F10">
        <v>0.99777195517606099</v>
      </c>
    </row>
    <row r="11" spans="1:6">
      <c r="A11" s="1">
        <v>23</v>
      </c>
      <c r="B11">
        <v>11</v>
      </c>
      <c r="C11" t="s">
        <v>6</v>
      </c>
      <c r="D11">
        <v>3.8531300893224207E-4</v>
      </c>
      <c r="E11" s="3">
        <v>1.4224489637766321E-4</v>
      </c>
      <c r="F11">
        <v>0.99749530485352633</v>
      </c>
    </row>
    <row r="12" spans="1:6">
      <c r="A12" s="1">
        <v>27</v>
      </c>
      <c r="B12">
        <v>13</v>
      </c>
      <c r="C12" t="s">
        <v>6</v>
      </c>
      <c r="D12">
        <v>3.9464893426124703E-4</v>
      </c>
      <c r="E12" s="3">
        <v>1.4569141310621581E-4</v>
      </c>
      <c r="F12">
        <v>0.99742624728239704</v>
      </c>
    </row>
    <row r="13" spans="1:6">
      <c r="A13" s="1">
        <v>86</v>
      </c>
      <c r="B13">
        <v>26</v>
      </c>
      <c r="C13" t="s">
        <v>22</v>
      </c>
      <c r="D13">
        <v>3.9514066358586528E-4</v>
      </c>
      <c r="E13">
        <v>1.454067013161712E-4</v>
      </c>
      <c r="F13">
        <v>0.99757679901873886</v>
      </c>
    </row>
    <row r="14" spans="1:6">
      <c r="A14" s="1">
        <v>82</v>
      </c>
      <c r="B14">
        <v>22</v>
      </c>
      <c r="C14" t="s">
        <v>22</v>
      </c>
      <c r="D14">
        <v>3.9668143843211518E-4</v>
      </c>
      <c r="E14">
        <v>1.4597368671785319E-4</v>
      </c>
      <c r="F14">
        <v>0.99757184443408753</v>
      </c>
    </row>
    <row r="15" spans="1:6">
      <c r="A15" s="1">
        <v>87</v>
      </c>
      <c r="B15">
        <v>27</v>
      </c>
      <c r="C15" t="s">
        <v>22</v>
      </c>
      <c r="D15">
        <v>4.0096363377727529E-4</v>
      </c>
      <c r="E15">
        <v>1.475494797376872E-4</v>
      </c>
      <c r="F15">
        <v>0.99755489174576728</v>
      </c>
    </row>
    <row r="16" spans="1:6">
      <c r="A16" s="1">
        <v>17</v>
      </c>
      <c r="B16">
        <v>8</v>
      </c>
      <c r="C16" t="s">
        <v>6</v>
      </c>
      <c r="D16">
        <v>4.257637700849581E-4</v>
      </c>
      <c r="E16" s="3">
        <v>1.5717798764419119E-4</v>
      </c>
      <c r="F16">
        <v>0.9972285556268432</v>
      </c>
    </row>
    <row r="17" spans="1:6">
      <c r="A17" s="1">
        <v>88</v>
      </c>
      <c r="B17">
        <v>28</v>
      </c>
      <c r="C17" t="s">
        <v>22</v>
      </c>
      <c r="D17">
        <v>4.336491693295412E-4</v>
      </c>
      <c r="E17">
        <v>1.5957733802561219E-4</v>
      </c>
      <c r="F17">
        <v>0.99733654126265681</v>
      </c>
    </row>
    <row r="18" spans="1:6">
      <c r="A18" s="1">
        <v>29</v>
      </c>
      <c r="B18">
        <v>14</v>
      </c>
      <c r="C18" t="s">
        <v>6</v>
      </c>
      <c r="D18">
        <v>4.3457965125412429E-4</v>
      </c>
      <c r="E18" s="3">
        <v>1.6043252116451249E-4</v>
      </c>
      <c r="F18">
        <v>0.99716809111773186</v>
      </c>
    </row>
    <row r="19" spans="1:6">
      <c r="A19" s="1">
        <v>83</v>
      </c>
      <c r="B19">
        <v>23</v>
      </c>
      <c r="C19" t="s">
        <v>22</v>
      </c>
      <c r="D19">
        <v>4.3775980311493178E-4</v>
      </c>
      <c r="E19">
        <v>1.610899985896459E-4</v>
      </c>
      <c r="F19">
        <v>0.99730938619206611</v>
      </c>
    </row>
    <row r="20" spans="1:6">
      <c r="A20" s="1">
        <v>15</v>
      </c>
      <c r="B20">
        <v>7</v>
      </c>
      <c r="C20" t="s">
        <v>6</v>
      </c>
      <c r="D20">
        <v>4.4476382500995102E-4</v>
      </c>
      <c r="E20" s="3">
        <v>1.6419218332750071E-4</v>
      </c>
      <c r="F20">
        <v>0.99709923238447862</v>
      </c>
    </row>
    <row r="21" spans="1:6">
      <c r="A21" s="1">
        <v>37</v>
      </c>
      <c r="B21">
        <v>18</v>
      </c>
      <c r="C21" t="s">
        <v>6</v>
      </c>
      <c r="D21">
        <v>4.5102312632157971E-4</v>
      </c>
      <c r="E21" s="3">
        <v>1.6597073158854109E-4</v>
      </c>
      <c r="F21">
        <v>0.99724903515905683</v>
      </c>
    </row>
    <row r="22" spans="1:6">
      <c r="A22" s="1">
        <v>89</v>
      </c>
      <c r="B22">
        <v>29</v>
      </c>
      <c r="C22" t="s">
        <v>22</v>
      </c>
      <c r="D22">
        <v>4.5565904154730181E-4</v>
      </c>
      <c r="E22">
        <v>1.6767668899225741E-4</v>
      </c>
      <c r="F22">
        <v>0.99719497759478282</v>
      </c>
    </row>
    <row r="23" spans="1:6">
      <c r="A23" s="1">
        <v>39</v>
      </c>
      <c r="B23">
        <v>19</v>
      </c>
      <c r="C23" t="s">
        <v>6</v>
      </c>
      <c r="D23">
        <v>4.6068476797624358E-4</v>
      </c>
      <c r="E23" s="3">
        <v>1.695260919241608E-4</v>
      </c>
      <c r="F23">
        <v>0.99719369712298511</v>
      </c>
    </row>
    <row r="24" spans="1:6">
      <c r="A24" s="1">
        <v>79</v>
      </c>
      <c r="B24">
        <v>19</v>
      </c>
      <c r="C24" t="s">
        <v>22</v>
      </c>
      <c r="D24">
        <v>4.6503075849431229E-4</v>
      </c>
      <c r="E24">
        <v>1.7112536075022629E-4</v>
      </c>
      <c r="F24">
        <v>0.99714021181791446</v>
      </c>
    </row>
    <row r="25" spans="1:6">
      <c r="A25" s="1">
        <v>85</v>
      </c>
      <c r="B25">
        <v>25</v>
      </c>
      <c r="C25" t="s">
        <v>22</v>
      </c>
      <c r="D25">
        <v>4.7357376486644338E-4</v>
      </c>
      <c r="E25">
        <v>1.7426907763479511E-4</v>
      </c>
      <c r="F25">
        <v>0.99708333116818548</v>
      </c>
    </row>
    <row r="26" spans="1:6">
      <c r="A26" s="1">
        <v>81</v>
      </c>
      <c r="B26">
        <v>21</v>
      </c>
      <c r="C26" t="s">
        <v>22</v>
      </c>
      <c r="D26">
        <v>4.866625419778831E-4</v>
      </c>
      <c r="E26">
        <v>1.7908557990708901E-4</v>
      </c>
      <c r="F26">
        <v>0.99700229416464636</v>
      </c>
    </row>
    <row r="27" spans="1:6">
      <c r="A27" s="1">
        <v>21</v>
      </c>
      <c r="B27">
        <v>10</v>
      </c>
      <c r="C27" t="s">
        <v>6</v>
      </c>
      <c r="D27">
        <v>4.9101751210176004E-4</v>
      </c>
      <c r="E27" s="3">
        <v>1.8126752408926619E-4</v>
      </c>
      <c r="F27">
        <v>0.99680039229219386</v>
      </c>
    </row>
    <row r="28" spans="1:6">
      <c r="A28" s="1">
        <v>74</v>
      </c>
      <c r="B28">
        <v>14</v>
      </c>
      <c r="C28" t="s">
        <v>22</v>
      </c>
      <c r="D28">
        <v>5.1908278753759376E-4</v>
      </c>
      <c r="E28">
        <v>1.9162830118122981E-4</v>
      </c>
      <c r="F28">
        <v>0.99660962207870651</v>
      </c>
    </row>
    <row r="29" spans="1:6">
      <c r="A29" s="1">
        <v>25</v>
      </c>
      <c r="B29">
        <v>12</v>
      </c>
      <c r="C29" t="s">
        <v>6</v>
      </c>
      <c r="D29">
        <v>5.7083657897610471E-4</v>
      </c>
      <c r="E29" s="3">
        <v>2.107340996610749E-4</v>
      </c>
      <c r="F29">
        <v>0.99628542790822083</v>
      </c>
    </row>
    <row r="30" spans="1:6">
      <c r="A30" s="1">
        <v>41</v>
      </c>
      <c r="B30">
        <v>20</v>
      </c>
      <c r="C30" t="s">
        <v>6</v>
      </c>
      <c r="D30">
        <v>5.8006241356594885E-4</v>
      </c>
      <c r="E30" s="3">
        <v>2.1345553593168191E-4</v>
      </c>
      <c r="F30">
        <v>0.99646427276787342</v>
      </c>
    </row>
    <row r="31" spans="1:6">
      <c r="A31" s="1">
        <v>78</v>
      </c>
      <c r="B31">
        <v>18</v>
      </c>
      <c r="C31" t="s">
        <v>22</v>
      </c>
      <c r="D31">
        <v>5.8270447179553544E-4</v>
      </c>
      <c r="E31">
        <v>2.14427779507838E-4</v>
      </c>
      <c r="F31">
        <v>0.99641717362126447</v>
      </c>
    </row>
    <row r="32" spans="1:6">
      <c r="A32" s="1">
        <v>58</v>
      </c>
      <c r="B32">
        <v>29</v>
      </c>
      <c r="C32" t="s">
        <v>5</v>
      </c>
      <c r="D32">
        <v>6.0334888935434209E-4</v>
      </c>
      <c r="E32" s="3">
        <v>2.220246606553725E-4</v>
      </c>
      <c r="F32">
        <v>0.99632820105027264</v>
      </c>
    </row>
    <row r="33" spans="1:6">
      <c r="A33" s="1">
        <v>52</v>
      </c>
      <c r="B33">
        <v>26</v>
      </c>
      <c r="C33" t="s">
        <v>5</v>
      </c>
      <c r="D33">
        <v>6.0601600637398187E-4</v>
      </c>
      <c r="E33" s="3">
        <v>2.2300612554519331E-4</v>
      </c>
      <c r="F33">
        <v>0.99631262093146111</v>
      </c>
    </row>
    <row r="34" spans="1:6">
      <c r="A34" s="1">
        <v>84</v>
      </c>
      <c r="B34">
        <v>24</v>
      </c>
      <c r="C34" t="s">
        <v>22</v>
      </c>
      <c r="D34">
        <v>6.3211388047521684E-4</v>
      </c>
      <c r="E34">
        <v>2.3260980882594651E-4</v>
      </c>
      <c r="F34">
        <v>0.99611083707571824</v>
      </c>
    </row>
    <row r="35" spans="1:6">
      <c r="A35" s="1">
        <v>19</v>
      </c>
      <c r="B35">
        <v>9</v>
      </c>
      <c r="C35" t="s">
        <v>6</v>
      </c>
      <c r="D35">
        <v>6.6512203480015265E-4</v>
      </c>
      <c r="E35" s="3">
        <v>2.4554119047479539E-4</v>
      </c>
      <c r="F35">
        <v>0.99566451556944546</v>
      </c>
    </row>
    <row r="36" spans="1:6">
      <c r="A36" s="1">
        <v>56</v>
      </c>
      <c r="B36">
        <v>28</v>
      </c>
      <c r="C36" t="s">
        <v>5</v>
      </c>
      <c r="D36">
        <v>6.6645563815637978E-4</v>
      </c>
      <c r="E36" s="3">
        <v>2.4524713563635738E-4</v>
      </c>
      <c r="F36">
        <v>0.99594457537003989</v>
      </c>
    </row>
    <row r="37" spans="1:6">
      <c r="A37" s="1">
        <v>68</v>
      </c>
      <c r="B37">
        <v>8</v>
      </c>
      <c r="C37" t="s">
        <v>22</v>
      </c>
      <c r="D37">
        <v>6.7358406086584228E-4</v>
      </c>
      <c r="E37">
        <v>2.4866509232330728E-4</v>
      </c>
      <c r="F37">
        <v>0.99557153866221781</v>
      </c>
    </row>
    <row r="38" spans="1:6">
      <c r="A38" s="1">
        <v>70</v>
      </c>
      <c r="B38">
        <v>10</v>
      </c>
      <c r="C38" t="s">
        <v>22</v>
      </c>
      <c r="D38">
        <v>6.846474128561833E-4</v>
      </c>
      <c r="E38">
        <v>2.5274931818896549E-4</v>
      </c>
      <c r="F38">
        <v>0.9954687059266325</v>
      </c>
    </row>
    <row r="39" spans="1:6">
      <c r="A39" s="1">
        <v>73</v>
      </c>
      <c r="B39">
        <v>13</v>
      </c>
      <c r="C39" t="s">
        <v>22</v>
      </c>
      <c r="D39">
        <v>7.4282368415762344E-4</v>
      </c>
      <c r="E39">
        <v>2.7422608510593041E-4</v>
      </c>
      <c r="F39">
        <v>0.9951248997478066</v>
      </c>
    </row>
    <row r="40" spans="1:6">
      <c r="A40" s="1">
        <v>71</v>
      </c>
      <c r="B40">
        <v>11</v>
      </c>
      <c r="C40" t="s">
        <v>22</v>
      </c>
      <c r="D40">
        <v>7.6432276680055958E-4</v>
      </c>
      <c r="E40">
        <v>2.821628396713519E-4</v>
      </c>
      <c r="F40">
        <v>0.99499544674796847</v>
      </c>
    </row>
    <row r="41" spans="1:6">
      <c r="A41" s="1">
        <v>67</v>
      </c>
      <c r="B41">
        <v>7</v>
      </c>
      <c r="C41" t="s">
        <v>22</v>
      </c>
      <c r="D41">
        <v>7.7457062820667888E-4</v>
      </c>
      <c r="E41">
        <v>2.8594601322120319E-4</v>
      </c>
      <c r="F41">
        <v>0.99494762743545573</v>
      </c>
    </row>
    <row r="42" spans="1:6">
      <c r="A42" s="1">
        <v>33</v>
      </c>
      <c r="B42">
        <v>16</v>
      </c>
      <c r="C42" t="s">
        <v>6</v>
      </c>
      <c r="D42">
        <v>8.2249710135241241E-4</v>
      </c>
      <c r="E42" s="3">
        <v>3.0266839475451279E-4</v>
      </c>
      <c r="F42">
        <v>0.9949833180656511</v>
      </c>
    </row>
    <row r="43" spans="1:6">
      <c r="A43" s="1">
        <v>80</v>
      </c>
      <c r="B43">
        <v>20</v>
      </c>
      <c r="C43" t="s">
        <v>22</v>
      </c>
      <c r="D43">
        <v>8.3844004400462501E-4</v>
      </c>
      <c r="E43">
        <v>3.0853519337577728E-4</v>
      </c>
      <c r="F43">
        <v>0.99479819456102125</v>
      </c>
    </row>
    <row r="44" spans="1:6">
      <c r="A44" s="1">
        <v>46</v>
      </c>
      <c r="B44">
        <v>23</v>
      </c>
      <c r="C44" t="s">
        <v>5</v>
      </c>
      <c r="D44">
        <v>8.8453691236425565E-4</v>
      </c>
      <c r="E44" s="3">
        <v>3.2549825029923448E-4</v>
      </c>
      <c r="F44">
        <v>0.99461073087142826</v>
      </c>
    </row>
    <row r="45" spans="1:6">
      <c r="A45" s="1">
        <v>11</v>
      </c>
      <c r="B45">
        <v>5</v>
      </c>
      <c r="C45" t="s">
        <v>6</v>
      </c>
      <c r="D45">
        <v>9.1756674293753926E-4</v>
      </c>
      <c r="E45" s="3">
        <v>3.3873547802195329E-4</v>
      </c>
      <c r="F45">
        <v>0.9940039893007161</v>
      </c>
    </row>
    <row r="46" spans="1:6">
      <c r="A46" s="1">
        <v>72</v>
      </c>
      <c r="B46">
        <v>12</v>
      </c>
      <c r="C46" t="s">
        <v>22</v>
      </c>
      <c r="D46">
        <v>1.001838857284178E-3</v>
      </c>
      <c r="E46">
        <v>3.6984597233405203E-4</v>
      </c>
      <c r="F46">
        <v>0.99339022726840731</v>
      </c>
    </row>
    <row r="47" spans="1:6">
      <c r="A47" s="1">
        <v>76</v>
      </c>
      <c r="B47">
        <v>16</v>
      </c>
      <c r="C47" t="s">
        <v>22</v>
      </c>
      <c r="D47">
        <v>1.012722357929044E-3</v>
      </c>
      <c r="E47">
        <v>3.7266885184444648E-4</v>
      </c>
      <c r="F47">
        <v>0.99379254898680547</v>
      </c>
    </row>
    <row r="48" spans="1:6">
      <c r="A48" s="1">
        <v>69</v>
      </c>
      <c r="B48">
        <v>9</v>
      </c>
      <c r="C48" t="s">
        <v>22</v>
      </c>
      <c r="D48">
        <v>1.0491169848116471E-3</v>
      </c>
      <c r="E48">
        <v>3.8729950282789902E-4</v>
      </c>
      <c r="F48">
        <v>0.99309034302509014</v>
      </c>
    </row>
    <row r="49" spans="1:6">
      <c r="A49" s="1">
        <v>50</v>
      </c>
      <c r="B49">
        <v>25</v>
      </c>
      <c r="C49" t="s">
        <v>5</v>
      </c>
      <c r="D49">
        <v>1.063239251728418E-3</v>
      </c>
      <c r="E49" s="3">
        <v>3.9125842149654601E-4</v>
      </c>
      <c r="F49">
        <v>0.99349911275488434</v>
      </c>
    </row>
    <row r="50" spans="1:6">
      <c r="A50" s="1">
        <v>65</v>
      </c>
      <c r="B50">
        <v>5</v>
      </c>
      <c r="C50" t="s">
        <v>22</v>
      </c>
      <c r="D50">
        <v>1.0753026625400729E-3</v>
      </c>
      <c r="E50">
        <v>3.9696639423491572E-4</v>
      </c>
      <c r="F50">
        <v>0.99290667585948034</v>
      </c>
    </row>
    <row r="51" spans="1:6">
      <c r="A51" s="1">
        <v>13</v>
      </c>
      <c r="B51">
        <v>6</v>
      </c>
      <c r="C51" t="s">
        <v>6</v>
      </c>
      <c r="D51">
        <v>1.3111605814276239E-3</v>
      </c>
      <c r="E51" s="3">
        <v>4.840373844539629E-4</v>
      </c>
      <c r="F51">
        <v>0.99140752718903469</v>
      </c>
    </row>
    <row r="52" spans="1:6">
      <c r="A52" s="1">
        <v>9</v>
      </c>
      <c r="B52">
        <v>4</v>
      </c>
      <c r="C52" t="s">
        <v>6</v>
      </c>
      <c r="D52">
        <v>1.392201310385828E-3</v>
      </c>
      <c r="E52" s="3">
        <v>5.1395495750703693E-4</v>
      </c>
      <c r="F52">
        <v>0.99092570253108048</v>
      </c>
    </row>
    <row r="53" spans="1:6">
      <c r="A53" s="1">
        <v>64</v>
      </c>
      <c r="B53">
        <v>4</v>
      </c>
      <c r="C53" t="s">
        <v>22</v>
      </c>
      <c r="D53">
        <v>1.413594374709935E-3</v>
      </c>
      <c r="E53">
        <v>5.218525735943214E-4</v>
      </c>
      <c r="F53">
        <v>0.99071733001031403</v>
      </c>
    </row>
    <row r="54" spans="1:6">
      <c r="A54" s="1">
        <v>54</v>
      </c>
      <c r="B54">
        <v>27</v>
      </c>
      <c r="C54" t="s">
        <v>5</v>
      </c>
      <c r="D54">
        <v>1.4608773016472E-3</v>
      </c>
      <c r="E54" s="3">
        <v>5.3758412898456014E-4</v>
      </c>
      <c r="F54">
        <v>0.99107147235467197</v>
      </c>
    </row>
    <row r="55" spans="1:6">
      <c r="A55" s="1">
        <v>66</v>
      </c>
      <c r="B55">
        <v>6</v>
      </c>
      <c r="C55" t="s">
        <v>22</v>
      </c>
      <c r="D55">
        <v>1.4685441631276969E-3</v>
      </c>
      <c r="E55">
        <v>5.4213822909585552E-4</v>
      </c>
      <c r="F55">
        <v>0.99032101511283332</v>
      </c>
    </row>
    <row r="56" spans="1:6">
      <c r="A56" s="1">
        <v>44</v>
      </c>
      <c r="B56">
        <v>22</v>
      </c>
      <c r="C56" t="s">
        <v>5</v>
      </c>
      <c r="D56">
        <v>1.599725118142246E-3</v>
      </c>
      <c r="E56" s="3">
        <v>5.8867834641660257E-4</v>
      </c>
      <c r="F56">
        <v>0.99019171082285029</v>
      </c>
    </row>
    <row r="57" spans="1:6">
      <c r="A57" s="1">
        <v>7</v>
      </c>
      <c r="B57">
        <v>3</v>
      </c>
      <c r="C57" t="s">
        <v>6</v>
      </c>
      <c r="D57">
        <v>1.720791973285509E-3</v>
      </c>
      <c r="E57" s="3">
        <v>6.3525982838164594E-4</v>
      </c>
      <c r="F57">
        <v>0.98866816426708271</v>
      </c>
    </row>
    <row r="58" spans="1:6">
      <c r="A58" s="1">
        <v>63</v>
      </c>
      <c r="B58">
        <v>3</v>
      </c>
      <c r="C58" t="s">
        <v>22</v>
      </c>
      <c r="D58">
        <v>1.889045810376195E-3</v>
      </c>
      <c r="E58">
        <v>6.9737361397230468E-4</v>
      </c>
      <c r="F58">
        <v>0.98746676261623623</v>
      </c>
    </row>
    <row r="59" spans="1:6">
      <c r="A59" s="1">
        <v>38</v>
      </c>
      <c r="B59">
        <v>19</v>
      </c>
      <c r="C59" t="s">
        <v>5</v>
      </c>
      <c r="D59">
        <v>1.908299305479381E-3</v>
      </c>
      <c r="E59" s="3">
        <v>7.0222969363769379E-4</v>
      </c>
      <c r="F59">
        <v>0.98827105386289027</v>
      </c>
    </row>
    <row r="60" spans="1:6">
      <c r="A60" s="1">
        <v>3</v>
      </c>
      <c r="B60">
        <v>1</v>
      </c>
      <c r="C60" t="s">
        <v>6</v>
      </c>
      <c r="D60">
        <v>2.0336345339154759E-3</v>
      </c>
      <c r="E60" s="3">
        <v>7.5075101759077521E-4</v>
      </c>
      <c r="F60">
        <v>0.98665134127433241</v>
      </c>
    </row>
    <row r="61" spans="1:6">
      <c r="A61" s="1">
        <v>61</v>
      </c>
      <c r="B61">
        <v>1</v>
      </c>
      <c r="C61" t="s">
        <v>22</v>
      </c>
      <c r="D61">
        <v>2.085900228725322E-3</v>
      </c>
      <c r="E61">
        <v>7.7004579396735076E-4</v>
      </c>
      <c r="F61">
        <v>0.98615377302044627</v>
      </c>
    </row>
    <row r="62" spans="1:6">
      <c r="A62" s="1">
        <v>48</v>
      </c>
      <c r="B62">
        <v>24</v>
      </c>
      <c r="C62" t="s">
        <v>5</v>
      </c>
      <c r="D62">
        <v>2.2135384883186109E-3</v>
      </c>
      <c r="E62" s="3">
        <v>8.14553801934514E-4</v>
      </c>
      <c r="F62">
        <v>0.98645730406454879</v>
      </c>
    </row>
    <row r="63" spans="1:6">
      <c r="A63" s="1">
        <v>28</v>
      </c>
      <c r="B63">
        <v>14</v>
      </c>
      <c r="C63" t="s">
        <v>5</v>
      </c>
      <c r="D63">
        <v>2.3109893512973088E-3</v>
      </c>
      <c r="E63" s="3">
        <v>8.5314129859284302E-4</v>
      </c>
      <c r="F63">
        <v>0.98478950193999104</v>
      </c>
    </row>
    <row r="64" spans="1:6">
      <c r="A64" s="1">
        <v>22</v>
      </c>
      <c r="B64">
        <v>11</v>
      </c>
      <c r="C64" t="s">
        <v>5</v>
      </c>
      <c r="D64">
        <v>2.465145045259401E-3</v>
      </c>
      <c r="E64" s="3">
        <v>9.1005051319327859E-4</v>
      </c>
      <c r="F64">
        <v>0.98376322350937007</v>
      </c>
    </row>
    <row r="65" spans="1:6">
      <c r="A65" s="1">
        <v>26</v>
      </c>
      <c r="B65">
        <v>13</v>
      </c>
      <c r="C65" t="s">
        <v>5</v>
      </c>
      <c r="D65">
        <v>2.4779036455080589E-3</v>
      </c>
      <c r="E65" s="3">
        <v>9.1476056898745896E-4</v>
      </c>
      <c r="F65">
        <v>0.98369433907512516</v>
      </c>
    </row>
    <row r="66" spans="1:6">
      <c r="A66" s="1">
        <v>42</v>
      </c>
      <c r="B66">
        <v>21</v>
      </c>
      <c r="C66" t="s">
        <v>5</v>
      </c>
      <c r="D66">
        <v>2.652170188890599E-3</v>
      </c>
      <c r="E66" s="3">
        <v>9.7596464761685355E-4</v>
      </c>
      <c r="F66">
        <v>0.9837548074839354</v>
      </c>
    </row>
    <row r="67" spans="1:6">
      <c r="A67" s="1">
        <v>16</v>
      </c>
      <c r="B67">
        <v>8</v>
      </c>
      <c r="C67" t="s">
        <v>5</v>
      </c>
      <c r="D67">
        <v>2.9408774612666591E-3</v>
      </c>
      <c r="E67" s="3">
        <v>1.0856752822764001E-3</v>
      </c>
      <c r="F67">
        <v>0.98055449725028909</v>
      </c>
    </row>
    <row r="68" spans="1:6">
      <c r="A68" s="1">
        <v>24</v>
      </c>
      <c r="B68">
        <v>12</v>
      </c>
      <c r="C68" t="s">
        <v>5</v>
      </c>
      <c r="D68">
        <v>3.0986859070445882E-3</v>
      </c>
      <c r="E68" s="3">
        <v>1.143932972769142E-3</v>
      </c>
      <c r="F68">
        <v>0.97950250070027611</v>
      </c>
    </row>
    <row r="69" spans="1:6">
      <c r="A69" s="1">
        <v>31</v>
      </c>
      <c r="B69">
        <v>15</v>
      </c>
      <c r="C69" t="s">
        <v>6</v>
      </c>
      <c r="D69">
        <v>3.4491997737030379E-3</v>
      </c>
      <c r="E69" s="3">
        <v>1.2692613225964719E-3</v>
      </c>
      <c r="F69">
        <v>0.97865146925572544</v>
      </c>
    </row>
    <row r="70" spans="1:6">
      <c r="A70" s="1">
        <v>75</v>
      </c>
      <c r="B70">
        <v>15</v>
      </c>
      <c r="C70" t="s">
        <v>22</v>
      </c>
      <c r="D70">
        <v>3.6465356052260028E-3</v>
      </c>
      <c r="E70">
        <v>1.3418783801598291E-3</v>
      </c>
      <c r="F70">
        <v>0.97700914300320796</v>
      </c>
    </row>
    <row r="71" spans="1:6">
      <c r="A71" s="1">
        <v>36</v>
      </c>
      <c r="B71">
        <v>18</v>
      </c>
      <c r="C71" t="s">
        <v>5</v>
      </c>
      <c r="D71">
        <v>3.6932029202371851E-3</v>
      </c>
      <c r="E71" s="3">
        <v>1.359051354142002E-3</v>
      </c>
      <c r="F71">
        <v>0.97728278178558758</v>
      </c>
    </row>
    <row r="72" spans="1:6">
      <c r="A72" s="1">
        <v>35</v>
      </c>
      <c r="B72">
        <v>17</v>
      </c>
      <c r="C72" t="s">
        <v>6</v>
      </c>
      <c r="D72">
        <v>3.8425496417263299E-3</v>
      </c>
      <c r="E72" s="3">
        <v>1.4140090340908349E-3</v>
      </c>
      <c r="F72">
        <v>0.9759411127438774</v>
      </c>
    </row>
    <row r="73" spans="1:6">
      <c r="A73" s="1">
        <v>18</v>
      </c>
      <c r="B73">
        <v>9</v>
      </c>
      <c r="C73" t="s">
        <v>5</v>
      </c>
      <c r="D73">
        <v>3.8465148958425838E-3</v>
      </c>
      <c r="E73" s="3">
        <v>1.4200068518072869E-3</v>
      </c>
      <c r="F73">
        <v>0.97450886290249772</v>
      </c>
    </row>
    <row r="74" spans="1:6">
      <c r="A74" s="1">
        <v>32</v>
      </c>
      <c r="B74">
        <v>16</v>
      </c>
      <c r="C74" t="s">
        <v>5</v>
      </c>
      <c r="D74">
        <v>4.0235152314230648E-3</v>
      </c>
      <c r="E74" s="3">
        <v>1.4806020524118159E-3</v>
      </c>
      <c r="F74">
        <v>0.97485120617791221</v>
      </c>
    </row>
    <row r="75" spans="1:6">
      <c r="A75" s="1">
        <v>1</v>
      </c>
      <c r="B75">
        <v>0</v>
      </c>
      <c r="C75" t="s">
        <v>6</v>
      </c>
      <c r="D75">
        <v>4.0484785811118118E-3</v>
      </c>
      <c r="E75" s="3">
        <v>1.4945652051906379E-3</v>
      </c>
      <c r="F75">
        <v>0.97301402120707214</v>
      </c>
    </row>
    <row r="76" spans="1:6">
      <c r="A76" s="1">
        <v>20</v>
      </c>
      <c r="B76">
        <v>10</v>
      </c>
      <c r="C76" t="s">
        <v>5</v>
      </c>
      <c r="D76">
        <v>4.1201570704097034E-3</v>
      </c>
      <c r="E76" s="3">
        <v>1.5210265471290801E-3</v>
      </c>
      <c r="F76">
        <v>0.97243497881965468</v>
      </c>
    </row>
    <row r="77" spans="1:6">
      <c r="A77" s="1">
        <v>12</v>
      </c>
      <c r="B77">
        <v>6</v>
      </c>
      <c r="C77" t="s">
        <v>5</v>
      </c>
      <c r="D77">
        <v>4.1923505583805389E-3</v>
      </c>
      <c r="E77" s="3">
        <v>1.5476780096478539E-3</v>
      </c>
      <c r="F77">
        <v>0.97214976280945231</v>
      </c>
    </row>
    <row r="78" spans="1:6">
      <c r="A78" s="1">
        <v>60</v>
      </c>
      <c r="B78">
        <v>0</v>
      </c>
      <c r="C78" t="s">
        <v>22</v>
      </c>
      <c r="D78">
        <v>4.2006830682505131E-3</v>
      </c>
      <c r="E78">
        <v>1.5507540983745361E-3</v>
      </c>
      <c r="F78">
        <v>0.97167920510079542</v>
      </c>
    </row>
    <row r="79" spans="1:6">
      <c r="A79" s="1">
        <v>14</v>
      </c>
      <c r="B79">
        <v>7</v>
      </c>
      <c r="C79" t="s">
        <v>5</v>
      </c>
      <c r="D79">
        <v>4.2785152092667447E-3</v>
      </c>
      <c r="E79" s="3">
        <v>1.57948716623639E-3</v>
      </c>
      <c r="F79">
        <v>0.97138371786383448</v>
      </c>
    </row>
    <row r="80" spans="1:6">
      <c r="A80" s="1">
        <v>77</v>
      </c>
      <c r="B80">
        <v>17</v>
      </c>
      <c r="C80" t="s">
        <v>22</v>
      </c>
      <c r="D80">
        <v>4.4496751388160413E-3</v>
      </c>
      <c r="E80">
        <v>1.637423438003664E-3</v>
      </c>
      <c r="F80">
        <v>0.97131541433340585</v>
      </c>
    </row>
    <row r="81" spans="1:6">
      <c r="A81" s="1">
        <v>8</v>
      </c>
      <c r="B81">
        <v>4</v>
      </c>
      <c r="C81" t="s">
        <v>5</v>
      </c>
      <c r="D81">
        <v>4.7613747309468131E-3</v>
      </c>
      <c r="E81" s="3">
        <v>1.7577430284422459E-3</v>
      </c>
      <c r="F81">
        <v>0.96806863777859986</v>
      </c>
    </row>
    <row r="82" spans="1:6">
      <c r="A82" s="1">
        <v>5</v>
      </c>
      <c r="B82">
        <v>2</v>
      </c>
      <c r="C82" t="s">
        <v>6</v>
      </c>
      <c r="D82">
        <v>4.8336235342787042E-3</v>
      </c>
      <c r="E82" s="3">
        <v>1.784414911573921E-3</v>
      </c>
      <c r="F82">
        <v>0.96704447558542439</v>
      </c>
    </row>
    <row r="83" spans="1:6">
      <c r="A83" s="1">
        <v>6</v>
      </c>
      <c r="B83">
        <v>3</v>
      </c>
      <c r="C83" t="s">
        <v>5</v>
      </c>
      <c r="D83">
        <v>5.2999309985060257E-3</v>
      </c>
      <c r="E83" s="3">
        <v>1.9565602982894018E-3</v>
      </c>
      <c r="F83">
        <v>0.9644939947718032</v>
      </c>
    </row>
    <row r="84" spans="1:6">
      <c r="A84" s="1">
        <v>62</v>
      </c>
      <c r="B84">
        <v>2</v>
      </c>
      <c r="C84" t="s">
        <v>22</v>
      </c>
      <c r="D84">
        <v>5.5722361111231484E-3</v>
      </c>
      <c r="E84">
        <v>2.0570863942929291E-3</v>
      </c>
      <c r="F84">
        <v>0.96236591607547617</v>
      </c>
    </row>
    <row r="85" spans="1:6">
      <c r="A85" s="1">
        <v>2</v>
      </c>
      <c r="B85">
        <v>1</v>
      </c>
      <c r="C85" t="s">
        <v>5</v>
      </c>
      <c r="D85">
        <v>8.8447922049689886E-3</v>
      </c>
      <c r="E85" s="3">
        <v>3.265206524337776E-3</v>
      </c>
      <c r="F85">
        <v>0.93899677175851815</v>
      </c>
    </row>
    <row r="86" spans="1:6">
      <c r="A86" s="1">
        <v>40</v>
      </c>
      <c r="B86">
        <v>20</v>
      </c>
      <c r="C86" t="s">
        <v>5</v>
      </c>
      <c r="D86">
        <v>9.9471202454448626E-3</v>
      </c>
      <c r="E86" s="3">
        <v>3.660412799228744E-3</v>
      </c>
      <c r="F86">
        <v>0.9358324645794398</v>
      </c>
    </row>
    <row r="87" spans="1:6">
      <c r="A87" s="1">
        <v>10</v>
      </c>
      <c r="B87">
        <v>5</v>
      </c>
      <c r="C87" t="s">
        <v>5</v>
      </c>
      <c r="D87">
        <v>1.349672612320805E-2</v>
      </c>
      <c r="E87" s="3">
        <v>4.982547602411823E-3</v>
      </c>
      <c r="F87">
        <v>0.90286875887388096</v>
      </c>
    </row>
    <row r="88" spans="1:6">
      <c r="A88" s="1">
        <v>0</v>
      </c>
      <c r="B88">
        <v>0</v>
      </c>
      <c r="C88" t="s">
        <v>5</v>
      </c>
      <c r="D88">
        <v>2.0751914179531351E-2</v>
      </c>
      <c r="E88" s="3">
        <v>7.6609245306448626E-3</v>
      </c>
      <c r="F88">
        <v>0.84499115841100592</v>
      </c>
    </row>
    <row r="89" spans="1:6">
      <c r="A89" s="1">
        <v>30</v>
      </c>
      <c r="B89">
        <v>15</v>
      </c>
      <c r="C89" t="s">
        <v>5</v>
      </c>
      <c r="D89">
        <v>2.1935940856046061E-2</v>
      </c>
      <c r="E89" s="3">
        <v>8.0721451728067179E-3</v>
      </c>
      <c r="F89">
        <v>0.84791807744221082</v>
      </c>
    </row>
    <row r="90" spans="1:6">
      <c r="A90" s="1">
        <v>34</v>
      </c>
      <c r="B90">
        <v>17</v>
      </c>
      <c r="C90" t="s">
        <v>5</v>
      </c>
      <c r="D90">
        <v>2.4263503488967091E-2</v>
      </c>
      <c r="E90" s="3">
        <v>8.9286583989791092E-3</v>
      </c>
      <c r="F90">
        <v>0.83004510108330565</v>
      </c>
    </row>
    <row r="91" spans="1:6">
      <c r="A91" s="1">
        <v>4</v>
      </c>
      <c r="B91">
        <v>2</v>
      </c>
      <c r="C91" t="s">
        <v>5</v>
      </c>
      <c r="D91">
        <v>2.5050562652610318E-2</v>
      </c>
      <c r="E91" s="3">
        <v>9.2478442360333837E-3</v>
      </c>
      <c r="F91">
        <v>0.80678584659659525</v>
      </c>
    </row>
  </sheetData>
  <autoFilter ref="A1:F61"/>
  <sortState ref="A2:F91">
    <sortCondition ref="D2:D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61" workbookViewId="0">
      <selection activeCell="D34" sqref="D34"/>
    </sheetView>
  </sheetViews>
  <sheetFormatPr baseColWidth="10" defaultRowHeight="15"/>
  <cols>
    <col min="4" max="4" width="14.33203125" bestFit="1" customWidth="1"/>
  </cols>
  <sheetData>
    <row r="1" spans="1:4">
      <c r="A1" t="s">
        <v>9</v>
      </c>
      <c r="B1" s="1" t="s">
        <v>8</v>
      </c>
      <c r="C1" s="1" t="s">
        <v>7</v>
      </c>
      <c r="D1" s="1" t="s">
        <v>10</v>
      </c>
    </row>
    <row r="2" spans="1:4">
      <c r="A2">
        <v>0</v>
      </c>
      <c r="B2">
        <v>2.0751914179531351E-2</v>
      </c>
      <c r="C2">
        <v>4.0484785811118118E-3</v>
      </c>
      <c r="D2">
        <v>4.2006830682505131E-3</v>
      </c>
    </row>
    <row r="3" spans="1:4">
      <c r="A3">
        <v>1</v>
      </c>
      <c r="B3">
        <v>8.8447922049689886E-3</v>
      </c>
      <c r="C3">
        <v>2.0336345339154759E-3</v>
      </c>
      <c r="D3">
        <v>2.085900228725322E-3</v>
      </c>
    </row>
    <row r="4" spans="1:4">
      <c r="A4">
        <v>2</v>
      </c>
      <c r="B4">
        <v>2.5050562652610318E-2</v>
      </c>
      <c r="C4">
        <v>4.8336235342787042E-3</v>
      </c>
      <c r="D4">
        <v>5.5722361111231484E-3</v>
      </c>
    </row>
    <row r="5" spans="1:4">
      <c r="A5">
        <v>3</v>
      </c>
      <c r="B5">
        <v>5.2999309985060257E-3</v>
      </c>
      <c r="C5">
        <v>1.720791973285509E-3</v>
      </c>
      <c r="D5">
        <v>1.889045810376195E-3</v>
      </c>
    </row>
    <row r="6" spans="1:4">
      <c r="A6">
        <v>4</v>
      </c>
      <c r="B6">
        <v>4.7613747309468131E-3</v>
      </c>
      <c r="C6">
        <v>1.392201310385828E-3</v>
      </c>
      <c r="D6">
        <v>1.413594374709935E-3</v>
      </c>
    </row>
    <row r="7" spans="1:4">
      <c r="A7">
        <v>5</v>
      </c>
      <c r="B7">
        <v>1.349672612320805E-2</v>
      </c>
      <c r="C7">
        <v>9.1756674293753926E-4</v>
      </c>
      <c r="D7">
        <v>1.0753026625400729E-3</v>
      </c>
    </row>
    <row r="8" spans="1:4">
      <c r="A8">
        <v>6</v>
      </c>
      <c r="B8">
        <v>4.1923505583805389E-3</v>
      </c>
      <c r="C8">
        <v>1.3111605814276239E-3</v>
      </c>
      <c r="D8">
        <v>1.4685441631276969E-3</v>
      </c>
    </row>
    <row r="9" spans="1:4">
      <c r="A9">
        <v>7</v>
      </c>
      <c r="B9">
        <v>4.2785152092667447E-3</v>
      </c>
      <c r="C9">
        <v>4.4476382500995102E-4</v>
      </c>
      <c r="D9">
        <v>7.7457062820667888E-4</v>
      </c>
    </row>
    <row r="10" spans="1:4">
      <c r="A10">
        <v>8</v>
      </c>
      <c r="B10">
        <v>2.9408774612666591E-3</v>
      </c>
      <c r="C10">
        <v>4.257637700849581E-4</v>
      </c>
      <c r="D10">
        <v>6.7358406086584228E-4</v>
      </c>
    </row>
    <row r="11" spans="1:4">
      <c r="A11">
        <v>9</v>
      </c>
      <c r="B11">
        <v>3.8465148958425838E-3</v>
      </c>
      <c r="C11">
        <v>6.6512203480015265E-4</v>
      </c>
      <c r="D11">
        <v>1.0491169848116471E-3</v>
      </c>
    </row>
    <row r="12" spans="1:4">
      <c r="A12">
        <v>10</v>
      </c>
      <c r="B12">
        <v>4.1201570704097034E-3</v>
      </c>
      <c r="C12">
        <v>4.9101751210176004E-4</v>
      </c>
      <c r="D12">
        <v>6.846474128561833E-4</v>
      </c>
    </row>
    <row r="13" spans="1:4">
      <c r="A13">
        <v>11</v>
      </c>
      <c r="B13">
        <v>2.465145045259401E-3</v>
      </c>
      <c r="C13">
        <v>3.8531300893224207E-4</v>
      </c>
      <c r="D13">
        <v>7.6432276680055958E-4</v>
      </c>
    </row>
    <row r="14" spans="1:4">
      <c r="A14">
        <v>12</v>
      </c>
      <c r="B14">
        <v>3.0986859070445882E-3</v>
      </c>
      <c r="C14">
        <v>5.7083657897610471E-4</v>
      </c>
      <c r="D14">
        <v>1.001838857284178E-3</v>
      </c>
    </row>
    <row r="15" spans="1:4">
      <c r="A15">
        <v>13</v>
      </c>
      <c r="B15">
        <v>2.4779036455080589E-3</v>
      </c>
      <c r="C15">
        <v>3.9464893426124703E-4</v>
      </c>
      <c r="D15">
        <v>7.4282368415762344E-4</v>
      </c>
    </row>
    <row r="16" spans="1:4">
      <c r="A16">
        <v>14</v>
      </c>
      <c r="B16">
        <v>2.3109893512973088E-3</v>
      </c>
      <c r="C16">
        <v>4.3457965125412429E-4</v>
      </c>
      <c r="D16">
        <v>5.1908278753759376E-4</v>
      </c>
    </row>
    <row r="17" spans="1:4">
      <c r="A17">
        <v>15</v>
      </c>
      <c r="B17">
        <v>2.1935940856046061E-2</v>
      </c>
      <c r="C17">
        <v>3.4491997737030379E-3</v>
      </c>
      <c r="D17">
        <v>3.6465356052260028E-3</v>
      </c>
    </row>
    <row r="18" spans="1:4">
      <c r="A18">
        <v>16</v>
      </c>
      <c r="B18">
        <v>4.0235152314230648E-3</v>
      </c>
      <c r="C18">
        <v>8.2249710135241241E-4</v>
      </c>
      <c r="D18">
        <v>1.012722357929044E-3</v>
      </c>
    </row>
    <row r="19" spans="1:4">
      <c r="A19">
        <v>17</v>
      </c>
      <c r="B19">
        <v>2.4263503488967091E-2</v>
      </c>
      <c r="C19">
        <v>3.8425496417263299E-3</v>
      </c>
      <c r="D19">
        <v>4.4496751388160413E-3</v>
      </c>
    </row>
    <row r="20" spans="1:4">
      <c r="A20">
        <v>18</v>
      </c>
      <c r="B20">
        <v>3.6932029202371851E-3</v>
      </c>
      <c r="C20">
        <v>4.5102312632157971E-4</v>
      </c>
      <c r="D20">
        <v>5.8270447179553544E-4</v>
      </c>
    </row>
    <row r="21" spans="1:4">
      <c r="A21">
        <v>19</v>
      </c>
      <c r="B21">
        <v>1.908299305479381E-3</v>
      </c>
      <c r="C21">
        <v>4.6068476797624358E-4</v>
      </c>
      <c r="D21">
        <v>4.6503075849431229E-4</v>
      </c>
    </row>
    <row r="22" spans="1:4">
      <c r="A22">
        <v>20</v>
      </c>
      <c r="B22">
        <v>9.9471202454448626E-3</v>
      </c>
      <c r="C22">
        <v>5.8006241356594885E-4</v>
      </c>
      <c r="D22">
        <v>8.3844004400462501E-4</v>
      </c>
    </row>
    <row r="23" spans="1:4">
      <c r="A23">
        <v>21</v>
      </c>
      <c r="B23">
        <v>2.652170188890599E-3</v>
      </c>
      <c r="C23">
        <v>3.437791740932994E-4</v>
      </c>
      <c r="D23">
        <v>4.866625419778831E-4</v>
      </c>
    </row>
    <row r="24" spans="1:4">
      <c r="A24">
        <v>22</v>
      </c>
      <c r="B24">
        <v>1.599725118142246E-3</v>
      </c>
      <c r="C24">
        <v>3.0747092067178562E-4</v>
      </c>
      <c r="D24">
        <v>3.9668143843211518E-4</v>
      </c>
    </row>
    <row r="25" spans="1:4">
      <c r="A25">
        <v>23</v>
      </c>
      <c r="B25">
        <v>8.8453691236425565E-4</v>
      </c>
      <c r="C25">
        <v>2.9481781542152398E-4</v>
      </c>
      <c r="D25">
        <v>4.3775980311493178E-4</v>
      </c>
    </row>
    <row r="26" spans="1:4">
      <c r="A26">
        <v>24</v>
      </c>
      <c r="B26">
        <v>2.2135384883186109E-3</v>
      </c>
      <c r="C26">
        <v>3.652362640172111E-4</v>
      </c>
      <c r="D26">
        <v>6.3211388047521684E-4</v>
      </c>
    </row>
    <row r="27" spans="1:4">
      <c r="A27">
        <v>25</v>
      </c>
      <c r="B27">
        <v>1.063239251728418E-3</v>
      </c>
      <c r="C27">
        <v>2.9294505217046637E-4</v>
      </c>
      <c r="D27">
        <v>4.7357376486644338E-4</v>
      </c>
    </row>
    <row r="28" spans="1:4">
      <c r="A28">
        <v>26</v>
      </c>
      <c r="B28">
        <v>6.0601600637398187E-4</v>
      </c>
      <c r="C28">
        <v>2.368343955642174E-4</v>
      </c>
      <c r="D28">
        <v>3.9514066358586528E-4</v>
      </c>
    </row>
    <row r="29" spans="1:4">
      <c r="A29">
        <v>27</v>
      </c>
      <c r="B29">
        <v>1.4608773016472E-3</v>
      </c>
      <c r="C29">
        <v>2.9509832012700638E-4</v>
      </c>
      <c r="D29">
        <v>4.0096363377727529E-4</v>
      </c>
    </row>
    <row r="30" spans="1:4">
      <c r="A30">
        <v>28</v>
      </c>
      <c r="B30">
        <v>6.6645563815637978E-4</v>
      </c>
      <c r="C30">
        <v>2.663153781497017E-4</v>
      </c>
      <c r="D30">
        <v>4.336491693295412E-4</v>
      </c>
    </row>
    <row r="31" spans="1:4">
      <c r="A31">
        <v>29</v>
      </c>
      <c r="B31">
        <v>6.0334888935434209E-4</v>
      </c>
      <c r="C31">
        <v>2.3079022201625521E-4</v>
      </c>
      <c r="D31">
        <v>4.5565904154730181E-4</v>
      </c>
    </row>
    <row r="33" spans="1:4">
      <c r="C33" s="19" t="s">
        <v>26</v>
      </c>
    </row>
    <row r="34" spans="1:4">
      <c r="A34" t="s">
        <v>9</v>
      </c>
      <c r="B34" s="1" t="s">
        <v>8</v>
      </c>
      <c r="C34" s="2" t="s">
        <v>7</v>
      </c>
      <c r="D34" s="1" t="s">
        <v>10</v>
      </c>
    </row>
    <row r="35" spans="1:4">
      <c r="A35">
        <v>29</v>
      </c>
      <c r="B35">
        <v>6.0334888935434209E-4</v>
      </c>
      <c r="C35">
        <v>2.3079022201625521E-4</v>
      </c>
      <c r="D35">
        <v>4.5565904154730181E-4</v>
      </c>
    </row>
    <row r="36" spans="1:4">
      <c r="A36">
        <v>26</v>
      </c>
      <c r="B36">
        <v>6.0601600637398187E-4</v>
      </c>
      <c r="C36">
        <v>2.368343955642174E-4</v>
      </c>
      <c r="D36">
        <v>3.9514066358586528E-4</v>
      </c>
    </row>
    <row r="37" spans="1:4">
      <c r="A37">
        <v>28</v>
      </c>
      <c r="B37">
        <v>6.6645563815637978E-4</v>
      </c>
      <c r="C37">
        <v>2.663153781497017E-4</v>
      </c>
      <c r="D37">
        <v>4.336491693295412E-4</v>
      </c>
    </row>
    <row r="38" spans="1:4">
      <c r="A38">
        <v>25</v>
      </c>
      <c r="B38">
        <v>1.063239251728418E-3</v>
      </c>
      <c r="C38">
        <v>2.9294505217046637E-4</v>
      </c>
      <c r="D38">
        <v>4.7357376486644338E-4</v>
      </c>
    </row>
    <row r="39" spans="1:4">
      <c r="A39">
        <v>23</v>
      </c>
      <c r="B39">
        <v>8.8453691236425565E-4</v>
      </c>
      <c r="C39">
        <v>2.9481781542152398E-4</v>
      </c>
      <c r="D39">
        <v>4.3775980311493178E-4</v>
      </c>
    </row>
    <row r="40" spans="1:4">
      <c r="A40">
        <v>27</v>
      </c>
      <c r="B40">
        <v>1.4608773016472E-3</v>
      </c>
      <c r="C40">
        <v>2.9509832012700638E-4</v>
      </c>
      <c r="D40">
        <v>4.0096363377727529E-4</v>
      </c>
    </row>
    <row r="41" spans="1:4">
      <c r="A41">
        <v>22</v>
      </c>
      <c r="B41">
        <v>1.599725118142246E-3</v>
      </c>
      <c r="C41">
        <v>3.0747092067178562E-4</v>
      </c>
      <c r="D41">
        <v>3.9668143843211518E-4</v>
      </c>
    </row>
    <row r="42" spans="1:4">
      <c r="A42">
        <v>21</v>
      </c>
      <c r="B42">
        <v>2.652170188890599E-3</v>
      </c>
      <c r="C42">
        <v>3.437791740932994E-4</v>
      </c>
      <c r="D42">
        <v>4.866625419778831E-4</v>
      </c>
    </row>
    <row r="43" spans="1:4">
      <c r="A43">
        <v>24</v>
      </c>
      <c r="B43">
        <v>2.2135384883186109E-3</v>
      </c>
      <c r="C43">
        <v>3.652362640172111E-4</v>
      </c>
      <c r="D43">
        <v>6.3211388047521684E-4</v>
      </c>
    </row>
    <row r="44" spans="1:4">
      <c r="A44">
        <v>11</v>
      </c>
      <c r="B44">
        <v>2.465145045259401E-3</v>
      </c>
      <c r="C44">
        <v>3.8531300893224207E-4</v>
      </c>
      <c r="D44">
        <v>7.6432276680055958E-4</v>
      </c>
    </row>
    <row r="45" spans="1:4">
      <c r="A45">
        <v>13</v>
      </c>
      <c r="B45">
        <v>2.4779036455080589E-3</v>
      </c>
      <c r="C45">
        <v>3.9464893426124703E-4</v>
      </c>
      <c r="D45">
        <v>7.4282368415762344E-4</v>
      </c>
    </row>
    <row r="46" spans="1:4">
      <c r="A46">
        <v>8</v>
      </c>
      <c r="B46">
        <v>2.9408774612666591E-3</v>
      </c>
      <c r="C46">
        <v>4.257637700849581E-4</v>
      </c>
      <c r="D46">
        <v>6.7358406086584228E-4</v>
      </c>
    </row>
    <row r="47" spans="1:4">
      <c r="A47">
        <v>14</v>
      </c>
      <c r="B47">
        <v>2.3109893512973088E-3</v>
      </c>
      <c r="C47">
        <v>4.3457965125412429E-4</v>
      </c>
      <c r="D47">
        <v>5.1908278753759376E-4</v>
      </c>
    </row>
    <row r="48" spans="1:4">
      <c r="A48">
        <v>7</v>
      </c>
      <c r="B48">
        <v>4.2785152092667447E-3</v>
      </c>
      <c r="C48">
        <v>4.4476382500995102E-4</v>
      </c>
      <c r="D48">
        <v>7.7457062820667888E-4</v>
      </c>
    </row>
    <row r="49" spans="1:4">
      <c r="A49">
        <v>18</v>
      </c>
      <c r="B49">
        <v>3.6932029202371851E-3</v>
      </c>
      <c r="C49">
        <v>4.5102312632157971E-4</v>
      </c>
      <c r="D49">
        <v>5.8270447179553544E-4</v>
      </c>
    </row>
    <row r="50" spans="1:4">
      <c r="A50">
        <v>19</v>
      </c>
      <c r="B50">
        <v>1.908299305479381E-3</v>
      </c>
      <c r="C50">
        <v>4.6068476797624358E-4</v>
      </c>
      <c r="D50">
        <v>4.6503075849431229E-4</v>
      </c>
    </row>
    <row r="51" spans="1:4">
      <c r="A51">
        <v>10</v>
      </c>
      <c r="B51">
        <v>4.1201570704097034E-3</v>
      </c>
      <c r="C51">
        <v>4.9101751210176004E-4</v>
      </c>
      <c r="D51">
        <v>6.846474128561833E-4</v>
      </c>
    </row>
    <row r="52" spans="1:4">
      <c r="A52">
        <v>12</v>
      </c>
      <c r="B52">
        <v>3.0986859070445882E-3</v>
      </c>
      <c r="C52">
        <v>5.7083657897610471E-4</v>
      </c>
      <c r="D52">
        <v>1.001838857284178E-3</v>
      </c>
    </row>
    <row r="53" spans="1:4">
      <c r="A53">
        <v>20</v>
      </c>
      <c r="B53">
        <v>9.9471202454448626E-3</v>
      </c>
      <c r="C53">
        <v>5.8006241356594885E-4</v>
      </c>
      <c r="D53">
        <v>8.3844004400462501E-4</v>
      </c>
    </row>
    <row r="54" spans="1:4">
      <c r="A54">
        <v>9</v>
      </c>
      <c r="B54">
        <v>3.8465148958425838E-3</v>
      </c>
      <c r="C54">
        <v>6.6512203480015265E-4</v>
      </c>
      <c r="D54">
        <v>1.0491169848116471E-3</v>
      </c>
    </row>
    <row r="55" spans="1:4">
      <c r="A55">
        <v>16</v>
      </c>
      <c r="B55">
        <v>4.0235152314230648E-3</v>
      </c>
      <c r="C55">
        <v>8.2249710135241241E-4</v>
      </c>
      <c r="D55">
        <v>1.012722357929044E-3</v>
      </c>
    </row>
    <row r="56" spans="1:4">
      <c r="A56">
        <v>5</v>
      </c>
      <c r="B56">
        <v>1.349672612320805E-2</v>
      </c>
      <c r="C56">
        <v>9.1756674293753926E-4</v>
      </c>
      <c r="D56">
        <v>1.0753026625400729E-3</v>
      </c>
    </row>
    <row r="57" spans="1:4">
      <c r="A57">
        <v>6</v>
      </c>
      <c r="B57">
        <v>4.1923505583805389E-3</v>
      </c>
      <c r="C57">
        <v>1.3111605814276239E-3</v>
      </c>
      <c r="D57">
        <v>1.4685441631276969E-3</v>
      </c>
    </row>
    <row r="58" spans="1:4">
      <c r="A58">
        <v>4</v>
      </c>
      <c r="B58">
        <v>4.7613747309468131E-3</v>
      </c>
      <c r="C58">
        <v>1.392201310385828E-3</v>
      </c>
      <c r="D58">
        <v>1.413594374709935E-3</v>
      </c>
    </row>
    <row r="59" spans="1:4">
      <c r="A59">
        <v>3</v>
      </c>
      <c r="B59">
        <v>5.2999309985060257E-3</v>
      </c>
      <c r="C59">
        <v>1.720791973285509E-3</v>
      </c>
      <c r="D59">
        <v>1.889045810376195E-3</v>
      </c>
    </row>
    <row r="60" spans="1:4">
      <c r="A60">
        <v>1</v>
      </c>
      <c r="B60">
        <v>8.8447922049689886E-3</v>
      </c>
      <c r="C60">
        <v>2.0336345339154759E-3</v>
      </c>
      <c r="D60">
        <v>2.085900228725322E-3</v>
      </c>
    </row>
    <row r="61" spans="1:4">
      <c r="A61">
        <v>15</v>
      </c>
      <c r="B61">
        <v>2.1935940856046061E-2</v>
      </c>
      <c r="C61">
        <v>3.4491997737030379E-3</v>
      </c>
      <c r="D61">
        <v>3.6465356052260028E-3</v>
      </c>
    </row>
    <row r="62" spans="1:4">
      <c r="A62">
        <v>17</v>
      </c>
      <c r="B62">
        <v>2.4263503488967091E-2</v>
      </c>
      <c r="C62">
        <v>3.8425496417263299E-3</v>
      </c>
      <c r="D62">
        <v>4.4496751388160413E-3</v>
      </c>
    </row>
    <row r="63" spans="1:4">
      <c r="A63">
        <v>0</v>
      </c>
      <c r="B63">
        <v>2.0751914179531351E-2</v>
      </c>
      <c r="C63">
        <v>4.0484785811118118E-3</v>
      </c>
      <c r="D63">
        <v>4.2006830682505131E-3</v>
      </c>
    </row>
    <row r="64" spans="1:4">
      <c r="A64">
        <v>2</v>
      </c>
      <c r="B64">
        <v>2.5050562652610318E-2</v>
      </c>
      <c r="C64">
        <v>4.8336235342787042E-3</v>
      </c>
      <c r="D64">
        <v>5.5722361111231484E-3</v>
      </c>
    </row>
  </sheetData>
  <sortState ref="A35:D64">
    <sortCondition ref="C35:C6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7"/>
  <sheetViews>
    <sheetView workbookViewId="0">
      <selection activeCell="F27" sqref="F27"/>
    </sheetView>
  </sheetViews>
  <sheetFormatPr baseColWidth="10" defaultRowHeight="15"/>
  <cols>
    <col min="1" max="1" width="6.1640625" customWidth="1"/>
    <col min="2" max="4" width="13.83203125" customWidth="1"/>
    <col min="5" max="5" width="7" bestFit="1" customWidth="1"/>
    <col min="6" max="6" width="19.6640625" bestFit="1" customWidth="1"/>
    <col min="7" max="7" width="4.33203125" bestFit="1" customWidth="1"/>
    <col min="8" max="10" width="13.83203125" customWidth="1"/>
    <col min="11" max="11" width="7" bestFit="1" customWidth="1"/>
    <col min="12" max="12" width="19.6640625" bestFit="1" customWidth="1"/>
    <col min="13" max="13" width="7" customWidth="1"/>
    <col min="14" max="16" width="13.83203125" customWidth="1"/>
    <col min="17" max="17" width="7" bestFit="1" customWidth="1"/>
    <col min="18" max="18" width="19.6640625" bestFit="1" customWidth="1"/>
  </cols>
  <sheetData>
    <row r="2" spans="1:18">
      <c r="A2" t="s">
        <v>11</v>
      </c>
    </row>
    <row r="3" spans="1:18" ht="16" thickBot="1"/>
    <row r="4" spans="1:18">
      <c r="A4" s="16" t="s">
        <v>9</v>
      </c>
      <c r="B4" s="6" t="s">
        <v>8</v>
      </c>
      <c r="C4" s="5" t="s">
        <v>7</v>
      </c>
      <c r="D4" s="5" t="s">
        <v>10</v>
      </c>
      <c r="E4" s="17" t="s">
        <v>12</v>
      </c>
      <c r="F4" s="18" t="s">
        <v>23</v>
      </c>
      <c r="G4" s="16" t="s">
        <v>9</v>
      </c>
      <c r="H4" s="13" t="s">
        <v>8</v>
      </c>
      <c r="I4" s="14" t="s">
        <v>7</v>
      </c>
      <c r="J4" s="13" t="s">
        <v>10</v>
      </c>
      <c r="K4" s="17" t="s">
        <v>12</v>
      </c>
      <c r="L4" s="17" t="s">
        <v>23</v>
      </c>
      <c r="M4" s="16" t="s">
        <v>9</v>
      </c>
      <c r="N4" s="13" t="s">
        <v>8</v>
      </c>
      <c r="O4" s="13" t="s">
        <v>7</v>
      </c>
      <c r="P4" s="14" t="s">
        <v>10</v>
      </c>
      <c r="Q4" s="17" t="s">
        <v>12</v>
      </c>
      <c r="R4" s="18" t="s">
        <v>23</v>
      </c>
    </row>
    <row r="5" spans="1:18">
      <c r="A5" s="7">
        <v>14</v>
      </c>
      <c r="B5" s="8">
        <v>2.3109893512973088E-3</v>
      </c>
      <c r="C5" s="8">
        <v>4.3457965125412429E-4</v>
      </c>
      <c r="D5" s="8">
        <v>5.1908278753759376E-4</v>
      </c>
      <c r="E5" s="8">
        <f>VLOOKUP(A5,features!$A$4:$H$18,4,FALSE)</f>
        <v>4</v>
      </c>
      <c r="F5" s="9" t="str">
        <f>VLOOKUP(A5,features!$A$4:$I$18,9,TRUE)</f>
        <v>rpm, frp, exh_T, TC_RPM</v>
      </c>
      <c r="G5" s="7">
        <v>11</v>
      </c>
      <c r="H5" s="8">
        <v>2.465145045259401E-3</v>
      </c>
      <c r="I5" s="8">
        <v>3.8531300893224207E-4</v>
      </c>
      <c r="J5" s="8">
        <v>7.6432276680055958E-4</v>
      </c>
      <c r="K5" s="8">
        <f>VLOOKUP(G5,features!$A$4:$H$18,4,TRUE)</f>
        <v>3</v>
      </c>
      <c r="L5" s="8" t="str">
        <f>VLOOKUP(G5,features!$A$4:$I$18,9,TRUE)</f>
        <v>rpm, frp, TC_rpm</v>
      </c>
      <c r="M5" s="7">
        <v>14</v>
      </c>
      <c r="N5" s="8">
        <v>2.3109893512973088E-3</v>
      </c>
      <c r="O5" s="8">
        <v>4.3457965125412429E-4</v>
      </c>
      <c r="P5" s="8">
        <v>5.1908278753759376E-4</v>
      </c>
      <c r="Q5" s="8">
        <f>VLOOKUP(M5,features!$A$4:$H$18,4,TRUE)</f>
        <v>4</v>
      </c>
      <c r="R5" s="9" t="str">
        <f>VLOOKUP(M5,features!$A$4:$I$18,9,TRUE)</f>
        <v>rpm, frp, exh_T, TC_RPM</v>
      </c>
    </row>
    <row r="6" spans="1:18">
      <c r="A6" s="7">
        <v>11</v>
      </c>
      <c r="B6" s="8">
        <v>2.465145045259401E-3</v>
      </c>
      <c r="C6" s="8">
        <v>3.8531300893224207E-4</v>
      </c>
      <c r="D6" s="8">
        <v>7.6432276680055958E-4</v>
      </c>
      <c r="E6" s="8">
        <f>VLOOKUP(A6,features!$A$4:$H$18,4,FALSE)</f>
        <v>3</v>
      </c>
      <c r="F6" s="9" t="str">
        <f>VLOOKUP(A6,features!$A$4:$I$18,9,TRUE)</f>
        <v>rpm, frp, TC_rpm</v>
      </c>
      <c r="G6" s="7">
        <v>13</v>
      </c>
      <c r="H6" s="8">
        <v>2.4779036455080589E-3</v>
      </c>
      <c r="I6" s="8">
        <v>3.9464893426124703E-4</v>
      </c>
      <c r="J6" s="8">
        <v>7.4282368415762344E-4</v>
      </c>
      <c r="K6" s="8">
        <f>VLOOKUP(G6,features!$A$4:$H$18,4,TRUE)</f>
        <v>3</v>
      </c>
      <c r="L6" s="8" t="str">
        <f>VLOOKUP(G6,features!$A$4:$I$18,9,TRUE)</f>
        <v>frp, exh_T, TC_rpm</v>
      </c>
      <c r="M6" s="7">
        <v>8</v>
      </c>
      <c r="N6" s="8">
        <v>2.9408774612666591E-3</v>
      </c>
      <c r="O6" s="8">
        <v>4.257637700849581E-4</v>
      </c>
      <c r="P6" s="8">
        <v>6.7358406086584228E-4</v>
      </c>
      <c r="Q6" s="8">
        <f>VLOOKUP(M6,features!$A$4:$H$18,4,TRUE)</f>
        <v>2</v>
      </c>
      <c r="R6" s="9" t="str">
        <f>VLOOKUP(M6,features!$A$4:$I$18,9,TRUE)</f>
        <v>frp, TC_rpm</v>
      </c>
    </row>
    <row r="7" spans="1:18">
      <c r="A7" s="7">
        <v>13</v>
      </c>
      <c r="B7" s="8">
        <v>2.4779036455080589E-3</v>
      </c>
      <c r="C7" s="8">
        <v>3.9464893426124703E-4</v>
      </c>
      <c r="D7" s="8">
        <v>7.4282368415762344E-4</v>
      </c>
      <c r="E7" s="8">
        <f>VLOOKUP(A7,features!$A$4:$H$18,4,FALSE)</f>
        <v>3</v>
      </c>
      <c r="F7" s="9" t="str">
        <f>VLOOKUP(A7,features!$A$4:$I$18,9,TRUE)</f>
        <v>frp, exh_T, TC_rpm</v>
      </c>
      <c r="G7" s="7">
        <v>8</v>
      </c>
      <c r="H7" s="8">
        <v>2.9408774612666591E-3</v>
      </c>
      <c r="I7" s="8">
        <v>4.257637700849581E-4</v>
      </c>
      <c r="J7" s="8">
        <v>6.7358406086584228E-4</v>
      </c>
      <c r="K7" s="8">
        <f>VLOOKUP(G7,features!$A$4:$H$18,4,TRUE)</f>
        <v>2</v>
      </c>
      <c r="L7" s="8" t="str">
        <f>VLOOKUP(G7,features!$A$4:$I$18,9,TRUE)</f>
        <v>frp, TC_rpm</v>
      </c>
      <c r="M7" s="7">
        <v>10</v>
      </c>
      <c r="N7" s="8">
        <v>4.1201570704097034E-3</v>
      </c>
      <c r="O7" s="8">
        <v>4.9101751210176004E-4</v>
      </c>
      <c r="P7" s="8">
        <v>6.846474128561833E-4</v>
      </c>
      <c r="Q7" s="8">
        <f>VLOOKUP(M7,features!$A$4:$H$18,4,TRUE)</f>
        <v>3</v>
      </c>
      <c r="R7" s="9" t="str">
        <f>VLOOKUP(M7,features!$A$4:$I$18,9,TRUE)</f>
        <v>rpm, frp, exh_T</v>
      </c>
    </row>
    <row r="8" spans="1:18">
      <c r="A8" s="7">
        <v>8</v>
      </c>
      <c r="B8" s="8">
        <v>2.9408774612666591E-3</v>
      </c>
      <c r="C8" s="8">
        <v>4.257637700849581E-4</v>
      </c>
      <c r="D8" s="8">
        <v>6.7358406086584228E-4</v>
      </c>
      <c r="E8" s="8">
        <f>VLOOKUP(A8,features!$A$4:$H$18,4,FALSE)</f>
        <v>2</v>
      </c>
      <c r="F8" s="9" t="str">
        <f>VLOOKUP(A8,features!$A$4:$I$18,9,TRUE)</f>
        <v>frp, TC_rpm</v>
      </c>
      <c r="G8" s="7">
        <v>14</v>
      </c>
      <c r="H8" s="8">
        <v>2.3109893512973088E-3</v>
      </c>
      <c r="I8" s="8">
        <v>4.3457965125412429E-4</v>
      </c>
      <c r="J8" s="8">
        <v>5.1908278753759376E-4</v>
      </c>
      <c r="K8" s="8">
        <f>VLOOKUP(G8,features!$A$4:$H$18,4,TRUE)</f>
        <v>4</v>
      </c>
      <c r="L8" s="8" t="str">
        <f>VLOOKUP(G8,features!$A$4:$I$18,9,TRUE)</f>
        <v>rpm, frp, exh_T, TC_RPM</v>
      </c>
      <c r="M8" s="7">
        <v>13</v>
      </c>
      <c r="N8" s="8">
        <v>2.4779036455080589E-3</v>
      </c>
      <c r="O8" s="8">
        <v>3.9464893426124703E-4</v>
      </c>
      <c r="P8" s="8">
        <v>7.4282368415762344E-4</v>
      </c>
      <c r="Q8" s="8">
        <f>VLOOKUP(M8,features!$A$4:$H$18,4,TRUE)</f>
        <v>3</v>
      </c>
      <c r="R8" s="9" t="str">
        <f>VLOOKUP(M8,features!$A$4:$I$18,9,TRUE)</f>
        <v>frp, exh_T, TC_rpm</v>
      </c>
    </row>
    <row r="9" spans="1:18">
      <c r="A9" s="7">
        <v>12</v>
      </c>
      <c r="B9" s="8">
        <v>3.0986859070445882E-3</v>
      </c>
      <c r="C9" s="8">
        <v>5.7083657897610471E-4</v>
      </c>
      <c r="D9" s="8">
        <v>1.001838857284178E-3</v>
      </c>
      <c r="E9" s="8">
        <f>VLOOKUP(A9,features!$A$4:$H$18,4,FALSE)</f>
        <v>3</v>
      </c>
      <c r="F9" s="9" t="str">
        <f>VLOOKUP(A9,features!$A$4:$I$18,9,TRUE)</f>
        <v>rpm, exh_T, TC_rpm</v>
      </c>
      <c r="G9" s="7">
        <v>7</v>
      </c>
      <c r="H9" s="8">
        <v>4.2785152092667447E-3</v>
      </c>
      <c r="I9" s="8">
        <v>4.4476382500995102E-4</v>
      </c>
      <c r="J9" s="8">
        <v>7.7457062820667888E-4</v>
      </c>
      <c r="K9" s="8">
        <f>VLOOKUP(G9,features!$A$4:$H$18,4,TRUE)</f>
        <v>2</v>
      </c>
      <c r="L9" s="8" t="str">
        <f>VLOOKUP(G9,features!$A$4:$I$18,9,TRUE)</f>
        <v>frp, exh_T</v>
      </c>
      <c r="M9" s="7">
        <v>11</v>
      </c>
      <c r="N9" s="8">
        <v>2.465145045259401E-3</v>
      </c>
      <c r="O9" s="8">
        <v>3.8531300893224207E-4</v>
      </c>
      <c r="P9" s="8">
        <v>7.6432276680055958E-4</v>
      </c>
      <c r="Q9" s="8">
        <f>VLOOKUP(M9,features!$A$4:$H$18,4,TRUE)</f>
        <v>3</v>
      </c>
      <c r="R9" s="9" t="str">
        <f>VLOOKUP(M9,features!$A$4:$I$18,9,TRUE)</f>
        <v>rpm, frp, TC_rpm</v>
      </c>
    </row>
    <row r="10" spans="1:18">
      <c r="A10" s="7">
        <v>9</v>
      </c>
      <c r="B10" s="8">
        <v>3.8465148958425838E-3</v>
      </c>
      <c r="C10" s="8">
        <v>6.6512203480015265E-4</v>
      </c>
      <c r="D10" s="8">
        <v>1.0491169848116471E-3</v>
      </c>
      <c r="E10" s="8">
        <f>VLOOKUP(A10,features!$A$4:$H$18,4,FALSE)</f>
        <v>2</v>
      </c>
      <c r="F10" s="9" t="str">
        <f>VLOOKUP(A10,features!$A$4:$I$18,9,TRUE)</f>
        <v>exh_T, TC_rpm</v>
      </c>
      <c r="G10" s="7">
        <v>10</v>
      </c>
      <c r="H10" s="8">
        <v>4.1201570704097034E-3</v>
      </c>
      <c r="I10" s="8">
        <v>4.9101751210176004E-4</v>
      </c>
      <c r="J10" s="8">
        <v>6.846474128561833E-4</v>
      </c>
      <c r="K10" s="8">
        <f>VLOOKUP(G10,features!$A$4:$H$18,4,TRUE)</f>
        <v>3</v>
      </c>
      <c r="L10" s="8" t="str">
        <f>VLOOKUP(G10,features!$A$4:$I$18,9,TRUE)</f>
        <v>rpm, frp, exh_T</v>
      </c>
      <c r="M10" s="7">
        <v>7</v>
      </c>
      <c r="N10" s="8">
        <v>4.2785152092667447E-3</v>
      </c>
      <c r="O10" s="8">
        <v>4.4476382500995102E-4</v>
      </c>
      <c r="P10" s="8">
        <v>7.7457062820667888E-4</v>
      </c>
      <c r="Q10" s="8">
        <f>VLOOKUP(M10,features!$A$4:$H$18,4,TRUE)</f>
        <v>2</v>
      </c>
      <c r="R10" s="9" t="str">
        <f>VLOOKUP(M10,features!$A$4:$I$18,9,TRUE)</f>
        <v>frp, exh_T</v>
      </c>
    </row>
    <row r="11" spans="1:18">
      <c r="A11" s="7">
        <v>10</v>
      </c>
      <c r="B11" s="8">
        <v>4.1201570704097034E-3</v>
      </c>
      <c r="C11" s="8">
        <v>4.9101751210176004E-4</v>
      </c>
      <c r="D11" s="8">
        <v>6.846474128561833E-4</v>
      </c>
      <c r="E11" s="8">
        <f>VLOOKUP(A11,features!$A$4:$H$18,4,FALSE)</f>
        <v>3</v>
      </c>
      <c r="F11" s="9" t="str">
        <f>VLOOKUP(A11,features!$A$4:$I$18,9,TRUE)</f>
        <v>rpm, frp, exh_T</v>
      </c>
      <c r="G11" s="7">
        <v>12</v>
      </c>
      <c r="H11" s="8">
        <v>3.0986859070445882E-3</v>
      </c>
      <c r="I11" s="8">
        <v>5.7083657897610471E-4</v>
      </c>
      <c r="J11" s="8">
        <v>1.001838857284178E-3</v>
      </c>
      <c r="K11" s="8">
        <f>VLOOKUP(G11,features!$A$4:$H$18,4,TRUE)</f>
        <v>3</v>
      </c>
      <c r="L11" s="8" t="str">
        <f>VLOOKUP(G11,features!$A$4:$I$18,9,TRUE)</f>
        <v>rpm, exh_T, TC_rpm</v>
      </c>
      <c r="M11" s="7">
        <v>12</v>
      </c>
      <c r="N11" s="8">
        <v>3.0986859070445882E-3</v>
      </c>
      <c r="O11" s="8">
        <v>5.7083657897610471E-4</v>
      </c>
      <c r="P11" s="8">
        <v>1.001838857284178E-3</v>
      </c>
      <c r="Q11" s="8">
        <f>VLOOKUP(M11,features!$A$4:$H$18,4,TRUE)</f>
        <v>3</v>
      </c>
      <c r="R11" s="9" t="str">
        <f>VLOOKUP(M11,features!$A$4:$I$18,9,TRUE)</f>
        <v>rpm, exh_T, TC_rpm</v>
      </c>
    </row>
    <row r="12" spans="1:18">
      <c r="A12" s="7">
        <v>6</v>
      </c>
      <c r="B12" s="8">
        <v>4.1923505583805389E-3</v>
      </c>
      <c r="C12" s="8">
        <v>1.3111605814276239E-3</v>
      </c>
      <c r="D12" s="8">
        <v>1.4685441631276969E-3</v>
      </c>
      <c r="E12" s="8">
        <f>VLOOKUP(A12,features!$A$4:$H$18,4,FALSE)</f>
        <v>2</v>
      </c>
      <c r="F12" s="9" t="str">
        <f>VLOOKUP(A12,features!$A$4:$I$18,9,TRUE)</f>
        <v>rpm, TC_rpm</v>
      </c>
      <c r="G12" s="7">
        <v>9</v>
      </c>
      <c r="H12" s="8">
        <v>3.8465148958425838E-3</v>
      </c>
      <c r="I12" s="8">
        <v>6.6512203480015265E-4</v>
      </c>
      <c r="J12" s="8">
        <v>1.0491169848116471E-3</v>
      </c>
      <c r="K12" s="8">
        <f>VLOOKUP(G12,features!$A$4:$H$18,4,TRUE)</f>
        <v>2</v>
      </c>
      <c r="L12" s="8" t="str">
        <f>VLOOKUP(G12,features!$A$4:$I$18,9,TRUE)</f>
        <v>exh_T, TC_rpm</v>
      </c>
      <c r="M12" s="7">
        <v>9</v>
      </c>
      <c r="N12" s="8">
        <v>3.8465148958425838E-3</v>
      </c>
      <c r="O12" s="8">
        <v>6.6512203480015265E-4</v>
      </c>
      <c r="P12" s="8">
        <v>1.0491169848116471E-3</v>
      </c>
      <c r="Q12" s="8">
        <f>VLOOKUP(M12,features!$A$4:$H$18,4,TRUE)</f>
        <v>2</v>
      </c>
      <c r="R12" s="9" t="str">
        <f>VLOOKUP(M12,features!$A$4:$I$18,9,TRUE)</f>
        <v>exh_T, TC_rpm</v>
      </c>
    </row>
    <row r="13" spans="1:18">
      <c r="A13" s="7">
        <v>7</v>
      </c>
      <c r="B13" s="8">
        <v>4.2785152092667447E-3</v>
      </c>
      <c r="C13" s="8">
        <v>4.4476382500995102E-4</v>
      </c>
      <c r="D13" s="8">
        <v>7.7457062820667888E-4</v>
      </c>
      <c r="E13" s="8">
        <f>VLOOKUP(A13,features!$A$4:$H$18,4,FALSE)</f>
        <v>2</v>
      </c>
      <c r="F13" s="9" t="str">
        <f>VLOOKUP(A13,features!$A$4:$I$18,9,TRUE)</f>
        <v>frp, exh_T</v>
      </c>
      <c r="G13" s="7">
        <v>5</v>
      </c>
      <c r="H13" s="8">
        <v>1.349672612320805E-2</v>
      </c>
      <c r="I13" s="8">
        <v>9.1756674293753926E-4</v>
      </c>
      <c r="J13" s="8">
        <v>1.0753026625400729E-3</v>
      </c>
      <c r="K13" s="8">
        <f>VLOOKUP(G13,features!$A$4:$H$18,4,TRUE)</f>
        <v>2</v>
      </c>
      <c r="L13" s="8" t="str">
        <f>VLOOKUP(G13,features!$A$4:$I$18,9,TRUE)</f>
        <v>rpm, exh_T</v>
      </c>
      <c r="M13" s="7">
        <v>5</v>
      </c>
      <c r="N13" s="8">
        <v>1.349672612320805E-2</v>
      </c>
      <c r="O13" s="8">
        <v>9.1756674293753926E-4</v>
      </c>
      <c r="P13" s="8">
        <v>1.0753026625400729E-3</v>
      </c>
      <c r="Q13" s="8">
        <f>VLOOKUP(M13,features!$A$4:$H$18,4,TRUE)</f>
        <v>2</v>
      </c>
      <c r="R13" s="9" t="str">
        <f>VLOOKUP(M13,features!$A$4:$I$18,9,TRUE)</f>
        <v>rpm, exh_T</v>
      </c>
    </row>
    <row r="14" spans="1:18">
      <c r="A14" s="7">
        <v>4</v>
      </c>
      <c r="B14" s="8">
        <v>4.7613747309468131E-3</v>
      </c>
      <c r="C14" s="8">
        <v>1.392201310385828E-3</v>
      </c>
      <c r="D14" s="8">
        <v>1.413594374709935E-3</v>
      </c>
      <c r="E14" s="8">
        <f>VLOOKUP(A14,features!$A$4:$H$18,4,FALSE)</f>
        <v>2</v>
      </c>
      <c r="F14" s="9" t="str">
        <f>VLOOKUP(A14,features!$A$4:$I$18,9,TRUE)</f>
        <v>rpm, frp</v>
      </c>
      <c r="G14" s="7">
        <v>6</v>
      </c>
      <c r="H14" s="8">
        <v>4.1923505583805389E-3</v>
      </c>
      <c r="I14" s="8">
        <v>1.3111605814276239E-3</v>
      </c>
      <c r="J14" s="8">
        <v>1.4685441631276969E-3</v>
      </c>
      <c r="K14" s="8">
        <f>VLOOKUP(G14,features!$A$4:$H$18,4,TRUE)</f>
        <v>2</v>
      </c>
      <c r="L14" s="8" t="str">
        <f>VLOOKUP(G14,features!$A$4:$I$18,9,TRUE)</f>
        <v>rpm, TC_rpm</v>
      </c>
      <c r="M14" s="7">
        <v>4</v>
      </c>
      <c r="N14" s="8">
        <v>4.7613747309468131E-3</v>
      </c>
      <c r="O14" s="8">
        <v>1.392201310385828E-3</v>
      </c>
      <c r="P14" s="8">
        <v>1.413594374709935E-3</v>
      </c>
      <c r="Q14" s="8">
        <f>VLOOKUP(M14,features!$A$4:$H$18,4,TRUE)</f>
        <v>2</v>
      </c>
      <c r="R14" s="9" t="str">
        <f>VLOOKUP(M14,features!$A$4:$I$18,9,TRUE)</f>
        <v>rpm, frp</v>
      </c>
    </row>
    <row r="15" spans="1:18">
      <c r="A15" s="7">
        <v>3</v>
      </c>
      <c r="B15" s="8">
        <v>5.2999309985060257E-3</v>
      </c>
      <c r="C15" s="8">
        <v>1.720791973285509E-3</v>
      </c>
      <c r="D15" s="8">
        <v>1.889045810376195E-3</v>
      </c>
      <c r="E15" s="8">
        <f>VLOOKUP(A15,features!$A$4:$H$18,4,FALSE)</f>
        <v>1</v>
      </c>
      <c r="F15" s="9" t="str">
        <f>VLOOKUP(A15,features!$A$4:$I$18,9,TRUE)</f>
        <v>TC_rpm</v>
      </c>
      <c r="G15" s="7">
        <v>4</v>
      </c>
      <c r="H15" s="8">
        <v>4.7613747309468131E-3</v>
      </c>
      <c r="I15" s="8">
        <v>1.392201310385828E-3</v>
      </c>
      <c r="J15" s="8">
        <v>1.413594374709935E-3</v>
      </c>
      <c r="K15" s="8">
        <f>VLOOKUP(G15,features!$A$4:$H$18,4,TRUE)</f>
        <v>2</v>
      </c>
      <c r="L15" s="8" t="str">
        <f>VLOOKUP(G15,features!$A$4:$I$18,9,TRUE)</f>
        <v>rpm, frp</v>
      </c>
      <c r="M15" s="7">
        <v>6</v>
      </c>
      <c r="N15" s="8">
        <v>4.1923505583805389E-3</v>
      </c>
      <c r="O15" s="8">
        <v>1.3111605814276239E-3</v>
      </c>
      <c r="P15" s="8">
        <v>1.4685441631276969E-3</v>
      </c>
      <c r="Q15" s="8">
        <f>VLOOKUP(M15,features!$A$4:$H$18,4,TRUE)</f>
        <v>2</v>
      </c>
      <c r="R15" s="9" t="str">
        <f>VLOOKUP(M15,features!$A$4:$I$18,9,TRUE)</f>
        <v>rpm, TC_rpm</v>
      </c>
    </row>
    <row r="16" spans="1:18">
      <c r="A16" s="7">
        <v>1</v>
      </c>
      <c r="B16" s="8">
        <v>8.8447922049689886E-3</v>
      </c>
      <c r="C16" s="8">
        <v>2.0336345339154759E-3</v>
      </c>
      <c r="D16" s="8">
        <v>2.085900228725322E-3</v>
      </c>
      <c r="E16" s="8">
        <f>VLOOKUP(A16,features!$A$4:$H$18,4,FALSE)</f>
        <v>1</v>
      </c>
      <c r="F16" s="9" t="str">
        <f>VLOOKUP(A16,features!$A$4:$I$18,9,TRUE)</f>
        <v>frp</v>
      </c>
      <c r="G16" s="7">
        <v>3</v>
      </c>
      <c r="H16" s="8">
        <v>5.2999309985060257E-3</v>
      </c>
      <c r="I16" s="8">
        <v>1.720791973285509E-3</v>
      </c>
      <c r="J16" s="8">
        <v>1.889045810376195E-3</v>
      </c>
      <c r="K16" s="8">
        <f>VLOOKUP(G16,features!$A$4:$H$18,4,TRUE)</f>
        <v>1</v>
      </c>
      <c r="L16" s="8" t="str">
        <f>VLOOKUP(G16,features!$A$4:$I$18,9,TRUE)</f>
        <v>TC_rpm</v>
      </c>
      <c r="M16" s="7">
        <v>3</v>
      </c>
      <c r="N16" s="8">
        <v>5.2999309985060257E-3</v>
      </c>
      <c r="O16" s="8">
        <v>1.720791973285509E-3</v>
      </c>
      <c r="P16" s="8">
        <v>1.889045810376195E-3</v>
      </c>
      <c r="Q16" s="8">
        <f>VLOOKUP(M16,features!$A$4:$H$18,4,TRUE)</f>
        <v>1</v>
      </c>
      <c r="R16" s="9" t="str">
        <f>VLOOKUP(M16,features!$A$4:$I$18,9,TRUE)</f>
        <v>TC_rpm</v>
      </c>
    </row>
    <row r="17" spans="1:18">
      <c r="A17" s="7">
        <v>5</v>
      </c>
      <c r="B17" s="8">
        <v>1.349672612320805E-2</v>
      </c>
      <c r="C17" s="8">
        <v>9.1756674293753926E-4</v>
      </c>
      <c r="D17" s="8">
        <v>1.0753026625400729E-3</v>
      </c>
      <c r="E17" s="8">
        <f>VLOOKUP(A17,features!$A$4:$H$18,4,FALSE)</f>
        <v>2</v>
      </c>
      <c r="F17" s="9" t="str">
        <f>VLOOKUP(A17,features!$A$4:$I$18,9,TRUE)</f>
        <v>rpm, exh_T</v>
      </c>
      <c r="G17" s="7">
        <v>1</v>
      </c>
      <c r="H17" s="8">
        <v>8.8447922049689886E-3</v>
      </c>
      <c r="I17" s="8">
        <v>2.0336345339154759E-3</v>
      </c>
      <c r="J17" s="8">
        <v>2.085900228725322E-3</v>
      </c>
      <c r="K17" s="8">
        <f>VLOOKUP(G17,features!$A$4:$H$18,4,TRUE)</f>
        <v>1</v>
      </c>
      <c r="L17" s="8" t="str">
        <f>VLOOKUP(G17,features!$A$4:$I$18,9,TRUE)</f>
        <v>frp</v>
      </c>
      <c r="M17" s="7">
        <v>1</v>
      </c>
      <c r="N17" s="8">
        <v>8.8447922049689886E-3</v>
      </c>
      <c r="O17" s="8">
        <v>2.0336345339154759E-3</v>
      </c>
      <c r="P17" s="8">
        <v>2.085900228725322E-3</v>
      </c>
      <c r="Q17" s="8">
        <f>VLOOKUP(M17,features!$A$4:$H$18,4,TRUE)</f>
        <v>1</v>
      </c>
      <c r="R17" s="9" t="str">
        <f>VLOOKUP(M17,features!$A$4:$I$18,9,TRUE)</f>
        <v>frp</v>
      </c>
    </row>
    <row r="18" spans="1:18">
      <c r="A18" s="7">
        <v>0</v>
      </c>
      <c r="B18" s="8">
        <v>2.0751914179531351E-2</v>
      </c>
      <c r="C18" s="8">
        <v>4.0484785811118118E-3</v>
      </c>
      <c r="D18" s="8">
        <v>4.2006830682505131E-3</v>
      </c>
      <c r="E18" s="8">
        <f>VLOOKUP(A18,features!$A$4:$H$18,4,FALSE)</f>
        <v>1</v>
      </c>
      <c r="F18" s="9" t="str">
        <f>VLOOKUP(A18,features!$A$4:$I$18,9,TRUE)</f>
        <v>rpm</v>
      </c>
      <c r="G18" s="7">
        <v>0</v>
      </c>
      <c r="H18" s="8">
        <v>2.0751914179531351E-2</v>
      </c>
      <c r="I18" s="8">
        <v>4.0484785811118118E-3</v>
      </c>
      <c r="J18" s="8">
        <v>4.2006830682505131E-3</v>
      </c>
      <c r="K18" s="8">
        <f>VLOOKUP(G18,features!$A$4:$H$18,4,TRUE)</f>
        <v>1</v>
      </c>
      <c r="L18" s="8" t="str">
        <f>VLOOKUP(G18,features!$A$4:$I$18,9,TRUE)</f>
        <v>rpm</v>
      </c>
      <c r="M18" s="7">
        <v>0</v>
      </c>
      <c r="N18" s="8">
        <v>2.0751914179531351E-2</v>
      </c>
      <c r="O18" s="8">
        <v>4.0484785811118118E-3</v>
      </c>
      <c r="P18" s="8">
        <v>4.2006830682505131E-3</v>
      </c>
      <c r="Q18" s="8">
        <f>VLOOKUP(M18,features!$A$4:$H$18,4,TRUE)</f>
        <v>1</v>
      </c>
      <c r="R18" s="9" t="str">
        <f>VLOOKUP(M18,features!$A$4:$I$18,9,TRUE)</f>
        <v>rpm</v>
      </c>
    </row>
    <row r="19" spans="1:18" ht="16" thickBot="1">
      <c r="A19" s="10">
        <v>2</v>
      </c>
      <c r="B19" s="11">
        <v>2.5050562652610318E-2</v>
      </c>
      <c r="C19" s="11">
        <v>4.8336235342787042E-3</v>
      </c>
      <c r="D19" s="11">
        <v>5.5722361111231484E-3</v>
      </c>
      <c r="E19" s="11">
        <f>VLOOKUP(A19,features!$A$4:$H$18,4,FALSE)</f>
        <v>1</v>
      </c>
      <c r="F19" s="12" t="str">
        <f>VLOOKUP(A19,features!$A$4:$I$18,9,TRUE)</f>
        <v>exh_T</v>
      </c>
      <c r="G19" s="10">
        <v>2</v>
      </c>
      <c r="H19" s="11">
        <v>2.5050562652610318E-2</v>
      </c>
      <c r="I19" s="11">
        <v>4.8336235342787042E-3</v>
      </c>
      <c r="J19" s="11">
        <v>5.5722361111231484E-3</v>
      </c>
      <c r="K19" s="11">
        <f>VLOOKUP(G19,features!$A$4:$H$18,4,TRUE)</f>
        <v>1</v>
      </c>
      <c r="L19" s="11" t="str">
        <f>VLOOKUP(G19,features!$A$4:$I$18,9,TRUE)</f>
        <v>exh_T</v>
      </c>
      <c r="M19" s="10">
        <v>2</v>
      </c>
      <c r="N19" s="11">
        <v>2.5050562652610318E-2</v>
      </c>
      <c r="O19" s="11">
        <v>4.8336235342787042E-3</v>
      </c>
      <c r="P19" s="11">
        <v>5.5722361111231484E-3</v>
      </c>
      <c r="Q19" s="11">
        <f>VLOOKUP(M19,features!$A$4:$H$18,4,TRUE)</f>
        <v>1</v>
      </c>
      <c r="R19" s="12" t="str">
        <f>VLOOKUP(M19,features!$A$4:$I$18,9,TRUE)</f>
        <v>exh_T</v>
      </c>
    </row>
    <row r="20" spans="1:18" ht="16" thickBot="1">
      <c r="H20">
        <f>AVERAGE(H5:H19)</f>
        <v>7.1957626689364762E-3</v>
      </c>
      <c r="I20">
        <f t="shared" ref="I20:J20" si="0">AVERAGE(I5:I19)</f>
        <v>1.3379668381842021E-3</v>
      </c>
      <c r="J20">
        <f t="shared" si="0"/>
        <v>1.5943529067582128E-3</v>
      </c>
    </row>
    <row r="21" spans="1:18">
      <c r="A21" s="16" t="s">
        <v>9</v>
      </c>
      <c r="B21" s="6" t="s">
        <v>8</v>
      </c>
      <c r="C21" s="5" t="s">
        <v>7</v>
      </c>
      <c r="D21" s="5" t="s">
        <v>10</v>
      </c>
      <c r="E21" s="17" t="s">
        <v>12</v>
      </c>
      <c r="F21" s="18" t="s">
        <v>23</v>
      </c>
      <c r="G21" s="16" t="s">
        <v>9</v>
      </c>
      <c r="H21" s="5" t="s">
        <v>8</v>
      </c>
      <c r="I21" s="6" t="s">
        <v>7</v>
      </c>
      <c r="J21" s="5" t="s">
        <v>10</v>
      </c>
      <c r="K21" s="17" t="s">
        <v>12</v>
      </c>
      <c r="L21" s="18" t="s">
        <v>23</v>
      </c>
      <c r="M21" s="16" t="s">
        <v>9</v>
      </c>
      <c r="N21" s="5" t="s">
        <v>8</v>
      </c>
      <c r="O21" s="5" t="s">
        <v>7</v>
      </c>
      <c r="P21" s="6" t="s">
        <v>10</v>
      </c>
      <c r="Q21" s="17" t="s">
        <v>12</v>
      </c>
      <c r="R21" s="18" t="s">
        <v>23</v>
      </c>
    </row>
    <row r="22" spans="1:18">
      <c r="A22" s="7">
        <v>29</v>
      </c>
      <c r="B22" s="8">
        <v>6.0334888935434209E-4</v>
      </c>
      <c r="C22" s="8">
        <v>2.3079022201625521E-4</v>
      </c>
      <c r="D22" s="8">
        <v>4.5565904154730181E-4</v>
      </c>
      <c r="E22" s="8">
        <f>VLOOKUP(A22,features!$B$4:$I$18,3,FALSE)</f>
        <v>4</v>
      </c>
      <c r="F22" s="9" t="str">
        <f>VLOOKUP(A22,features!$B$4:$I$18,8,FALSE)</f>
        <v>rpm, frp, exh_T, TC_RPM</v>
      </c>
      <c r="G22" s="7">
        <v>29</v>
      </c>
      <c r="H22" s="8">
        <v>6.0334888935434209E-4</v>
      </c>
      <c r="I22" s="8">
        <v>2.3079022201625521E-4</v>
      </c>
      <c r="J22" s="8">
        <v>4.5565904154730181E-4</v>
      </c>
      <c r="K22" s="8">
        <f>VLOOKUP(G22,features!$B$4:$I$18,3,FALSE)</f>
        <v>4</v>
      </c>
      <c r="L22" s="9" t="str">
        <f>VLOOKUP(G22,features!$B$4:$I$18,8,FALSE)</f>
        <v>rpm, frp, exh_T, TC_RPM</v>
      </c>
      <c r="M22" s="7">
        <v>26</v>
      </c>
      <c r="N22" s="8">
        <v>6.0601600637398187E-4</v>
      </c>
      <c r="O22" s="8">
        <v>2.368343955642174E-4</v>
      </c>
      <c r="P22" s="8">
        <v>3.9514066358586528E-4</v>
      </c>
      <c r="Q22" s="8">
        <f>VLOOKUP(M22,features!$B$4:$I$18,3,FALSE)</f>
        <v>3</v>
      </c>
      <c r="R22" s="9" t="str">
        <f>VLOOKUP(M22,features!$B$4:$I$18,8,FALSE)</f>
        <v>rpm, frp, TC_rpm</v>
      </c>
    </row>
    <row r="23" spans="1:18">
      <c r="A23" s="7">
        <v>26</v>
      </c>
      <c r="B23" s="8">
        <v>6.0601600637398187E-4</v>
      </c>
      <c r="C23" s="8">
        <v>2.368343955642174E-4</v>
      </c>
      <c r="D23" s="8">
        <v>3.9514066358586528E-4</v>
      </c>
      <c r="E23" s="8">
        <f>VLOOKUP(A23,features!$B$4:$I$18,3,FALSE)</f>
        <v>3</v>
      </c>
      <c r="F23" s="9" t="str">
        <f>VLOOKUP(A23,features!$B$4:$I$18,8,FALSE)</f>
        <v>rpm, frp, TC_rpm</v>
      </c>
      <c r="G23" s="7">
        <v>26</v>
      </c>
      <c r="H23" s="8">
        <v>6.0601600637398187E-4</v>
      </c>
      <c r="I23" s="8">
        <v>2.368343955642174E-4</v>
      </c>
      <c r="J23" s="8">
        <v>3.9514066358586528E-4</v>
      </c>
      <c r="K23" s="8">
        <f>VLOOKUP(G23,features!$B$4:$I$18,3,FALSE)</f>
        <v>3</v>
      </c>
      <c r="L23" s="9" t="str">
        <f>VLOOKUP(G23,features!$B$4:$I$18,8,FALSE)</f>
        <v>rpm, frp, TC_rpm</v>
      </c>
      <c r="M23" s="7">
        <v>22</v>
      </c>
      <c r="N23" s="8">
        <v>1.599725118142246E-3</v>
      </c>
      <c r="O23" s="8">
        <v>3.0747092067178562E-4</v>
      </c>
      <c r="P23" s="8">
        <v>3.9668143843211518E-4</v>
      </c>
      <c r="Q23" s="8">
        <f>VLOOKUP(M23,features!$B$4:$I$18,3,FALSE)</f>
        <v>2</v>
      </c>
      <c r="R23" s="9" t="str">
        <f>VLOOKUP(M23,features!$B$4:$I$18,8,FALSE)</f>
        <v>frp, exh_T</v>
      </c>
    </row>
    <row r="24" spans="1:18">
      <c r="A24" s="7">
        <v>28</v>
      </c>
      <c r="B24" s="8">
        <v>6.6645563815637978E-4</v>
      </c>
      <c r="C24" s="8">
        <v>2.663153781497017E-4</v>
      </c>
      <c r="D24" s="8">
        <v>4.336491693295412E-4</v>
      </c>
      <c r="E24" s="8">
        <f>VLOOKUP(A24,features!$B$4:$I$18,3,FALSE)</f>
        <v>3</v>
      </c>
      <c r="F24" s="9" t="str">
        <f>VLOOKUP(A24,features!$B$4:$I$18,8,FALSE)</f>
        <v>frp, exh_T, TC_rpm</v>
      </c>
      <c r="G24" s="7">
        <v>28</v>
      </c>
      <c r="H24" s="8">
        <v>6.6645563815637978E-4</v>
      </c>
      <c r="I24" s="8">
        <v>2.663153781497017E-4</v>
      </c>
      <c r="J24" s="8">
        <v>4.336491693295412E-4</v>
      </c>
      <c r="K24" s="8">
        <f>VLOOKUP(G24,features!$B$4:$I$18,3,FALSE)</f>
        <v>3</v>
      </c>
      <c r="L24" s="9" t="str">
        <f>VLOOKUP(G24,features!$B$4:$I$18,8,FALSE)</f>
        <v>frp, exh_T, TC_rpm</v>
      </c>
      <c r="M24" s="7">
        <v>27</v>
      </c>
      <c r="N24" s="8">
        <v>1.4608773016472E-3</v>
      </c>
      <c r="O24" s="8">
        <v>2.9509832012700638E-4</v>
      </c>
      <c r="P24" s="8">
        <v>4.0096363377727529E-4</v>
      </c>
      <c r="Q24" s="8">
        <f>VLOOKUP(M24,features!$B$4:$I$18,3,FALSE)</f>
        <v>3</v>
      </c>
      <c r="R24" s="9" t="str">
        <f>VLOOKUP(M24,features!$B$4:$I$18,8,FALSE)</f>
        <v>rpm, exh_T, TC_rpm</v>
      </c>
    </row>
    <row r="25" spans="1:18">
      <c r="A25" s="7">
        <v>23</v>
      </c>
      <c r="B25" s="8">
        <v>8.8453691236425565E-4</v>
      </c>
      <c r="C25" s="8">
        <v>2.9481781542152398E-4</v>
      </c>
      <c r="D25" s="8">
        <v>4.3775980311493178E-4</v>
      </c>
      <c r="E25" s="8">
        <f>VLOOKUP(A25,features!$B$4:$I$18,3,FALSE)</f>
        <v>2</v>
      </c>
      <c r="F25" s="9" t="str">
        <f>VLOOKUP(A25,features!$B$4:$I$18,8,FALSE)</f>
        <v>frp, TC_rpm</v>
      </c>
      <c r="G25" s="7">
        <v>25</v>
      </c>
      <c r="H25" s="8">
        <v>1.063239251728418E-3</v>
      </c>
      <c r="I25" s="8">
        <v>2.9294505217046637E-4</v>
      </c>
      <c r="J25" s="8">
        <v>4.7357376486644338E-4</v>
      </c>
      <c r="K25" s="8">
        <f>VLOOKUP(G25,features!$B$4:$I$18,3,FALSE)</f>
        <v>3</v>
      </c>
      <c r="L25" s="9" t="str">
        <f>VLOOKUP(G25,features!$B$4:$I$18,8,FALSE)</f>
        <v>rpm, frp, exh_T</v>
      </c>
      <c r="M25" s="7">
        <v>28</v>
      </c>
      <c r="N25" s="8">
        <v>6.6645563815637978E-4</v>
      </c>
      <c r="O25" s="8">
        <v>2.663153781497017E-4</v>
      </c>
      <c r="P25" s="8">
        <v>4.336491693295412E-4</v>
      </c>
      <c r="Q25" s="8">
        <f>VLOOKUP(M25,features!$B$4:$I$18,3,FALSE)</f>
        <v>3</v>
      </c>
      <c r="R25" s="9" t="str">
        <f>VLOOKUP(M25,features!$B$4:$I$18,8,FALSE)</f>
        <v>frp, exh_T, TC_rpm</v>
      </c>
    </row>
    <row r="26" spans="1:18">
      <c r="A26" s="7">
        <v>25</v>
      </c>
      <c r="B26" s="8">
        <v>1.063239251728418E-3</v>
      </c>
      <c r="C26" s="8">
        <v>2.9294505217046637E-4</v>
      </c>
      <c r="D26" s="8">
        <v>4.7357376486644338E-4</v>
      </c>
      <c r="E26" s="8">
        <f>VLOOKUP(A26,features!$B$4:$I$18,3,FALSE)</f>
        <v>3</v>
      </c>
      <c r="F26" s="9" t="str">
        <f>VLOOKUP(A26,features!$B$4:$I$18,8,FALSE)</f>
        <v>rpm, frp, exh_T</v>
      </c>
      <c r="G26" s="7">
        <v>23</v>
      </c>
      <c r="H26" s="8">
        <v>8.8453691236425565E-4</v>
      </c>
      <c r="I26" s="8">
        <v>2.9481781542152398E-4</v>
      </c>
      <c r="J26" s="8">
        <v>4.3775980311493178E-4</v>
      </c>
      <c r="K26" s="8">
        <f>VLOOKUP(G26,features!$B$4:$I$18,3,FALSE)</f>
        <v>2</v>
      </c>
      <c r="L26" s="9" t="str">
        <f>VLOOKUP(G26,features!$B$4:$I$18,8,FALSE)</f>
        <v>frp, TC_rpm</v>
      </c>
      <c r="M26" s="7">
        <v>23</v>
      </c>
      <c r="N26" s="8">
        <v>8.8453691236425565E-4</v>
      </c>
      <c r="O26" s="8">
        <v>2.9481781542152398E-4</v>
      </c>
      <c r="P26" s="8">
        <v>4.3775980311493178E-4</v>
      </c>
      <c r="Q26" s="8">
        <f>VLOOKUP(M26,features!$B$4:$I$18,3,FALSE)</f>
        <v>2</v>
      </c>
      <c r="R26" s="9" t="str">
        <f>VLOOKUP(M26,features!$B$4:$I$18,8,FALSE)</f>
        <v>frp, TC_rpm</v>
      </c>
    </row>
    <row r="27" spans="1:18">
      <c r="A27" s="7">
        <v>27</v>
      </c>
      <c r="B27" s="8">
        <v>1.4608773016472E-3</v>
      </c>
      <c r="C27" s="8">
        <v>2.9509832012700638E-4</v>
      </c>
      <c r="D27" s="8">
        <v>4.0096363377727529E-4</v>
      </c>
      <c r="E27" s="8">
        <f>VLOOKUP(A27,features!$B$4:$I$18,3,FALSE)</f>
        <v>3</v>
      </c>
      <c r="F27" s="9" t="str">
        <f>VLOOKUP(A27,features!$B$4:$I$18,8,FALSE)</f>
        <v>rpm, exh_T, TC_rpm</v>
      </c>
      <c r="G27" s="7">
        <v>27</v>
      </c>
      <c r="H27" s="8">
        <v>1.4608773016472E-3</v>
      </c>
      <c r="I27" s="8">
        <v>2.9509832012700638E-4</v>
      </c>
      <c r="J27" s="8">
        <v>4.0096363377727529E-4</v>
      </c>
      <c r="K27" s="8">
        <f>VLOOKUP(G27,features!$B$4:$I$18,3,FALSE)</f>
        <v>3</v>
      </c>
      <c r="L27" s="9" t="str">
        <f>VLOOKUP(G27,features!$B$4:$I$18,8,FALSE)</f>
        <v>rpm, exh_T, TC_rpm</v>
      </c>
      <c r="M27" s="7">
        <v>29</v>
      </c>
      <c r="N27" s="8">
        <v>6.0334888935434209E-4</v>
      </c>
      <c r="O27" s="8">
        <v>2.3079022201625521E-4</v>
      </c>
      <c r="P27" s="8">
        <v>4.5565904154730181E-4</v>
      </c>
      <c r="Q27" s="8">
        <f>VLOOKUP(M27,features!$B$4:$I$18,3,FALSE)</f>
        <v>4</v>
      </c>
      <c r="R27" s="9" t="str">
        <f>VLOOKUP(M27,features!$B$4:$I$18,8,FALSE)</f>
        <v>rpm, frp, exh_T, TC_RPM</v>
      </c>
    </row>
    <row r="28" spans="1:18">
      <c r="A28" s="7">
        <v>22</v>
      </c>
      <c r="B28" s="8">
        <v>1.599725118142246E-3</v>
      </c>
      <c r="C28" s="8">
        <v>3.0747092067178562E-4</v>
      </c>
      <c r="D28" s="8">
        <v>3.9668143843211518E-4</v>
      </c>
      <c r="E28" s="8">
        <f>VLOOKUP(A28,features!$B$4:$I$18,3,FALSE)</f>
        <v>2</v>
      </c>
      <c r="F28" s="9" t="str">
        <f>VLOOKUP(A28,features!$B$4:$I$18,8,FALSE)</f>
        <v>frp, exh_T</v>
      </c>
      <c r="G28" s="7">
        <v>22</v>
      </c>
      <c r="H28" s="8">
        <v>1.599725118142246E-3</v>
      </c>
      <c r="I28" s="8">
        <v>3.0747092067178562E-4</v>
      </c>
      <c r="J28" s="8">
        <v>3.9668143843211518E-4</v>
      </c>
      <c r="K28" s="8">
        <f>VLOOKUP(G28,features!$B$4:$I$18,3,FALSE)</f>
        <v>2</v>
      </c>
      <c r="L28" s="9" t="str">
        <f>VLOOKUP(G28,features!$B$4:$I$18,8,FALSE)</f>
        <v>frp, exh_T</v>
      </c>
      <c r="M28" s="7">
        <v>19</v>
      </c>
      <c r="N28" s="8">
        <v>1.908299305479381E-3</v>
      </c>
      <c r="O28" s="8">
        <v>4.6068476797624358E-4</v>
      </c>
      <c r="P28" s="8">
        <v>4.6503075849431229E-4</v>
      </c>
      <c r="Q28" s="8">
        <f>VLOOKUP(M28,features!$B$4:$I$18,3,FALSE)</f>
        <v>2</v>
      </c>
      <c r="R28" s="9" t="str">
        <f>VLOOKUP(M28,features!$B$4:$I$18,8,FALSE)</f>
        <v>rpm, frp</v>
      </c>
    </row>
    <row r="29" spans="1:18">
      <c r="A29" s="7">
        <v>19</v>
      </c>
      <c r="B29" s="8">
        <v>1.908299305479381E-3</v>
      </c>
      <c r="C29" s="8">
        <v>4.6068476797624358E-4</v>
      </c>
      <c r="D29" s="8">
        <v>4.6503075849431229E-4</v>
      </c>
      <c r="E29" s="8">
        <f>VLOOKUP(A29,features!$B$4:$I$18,3,FALSE)</f>
        <v>2</v>
      </c>
      <c r="F29" s="9" t="str">
        <f>VLOOKUP(A29,features!$B$4:$I$18,8,FALSE)</f>
        <v>rpm, frp</v>
      </c>
      <c r="G29" s="7">
        <v>21</v>
      </c>
      <c r="H29" s="8">
        <v>2.652170188890599E-3</v>
      </c>
      <c r="I29" s="8">
        <v>3.437791740932994E-4</v>
      </c>
      <c r="J29" s="8">
        <v>4.866625419778831E-4</v>
      </c>
      <c r="K29" s="8">
        <f>VLOOKUP(G29,features!$B$4:$I$18,3,FALSE)</f>
        <v>2</v>
      </c>
      <c r="L29" s="9" t="str">
        <f>VLOOKUP(G29,features!$B$4:$I$18,8,FALSE)</f>
        <v>rpm, TC_rpm</v>
      </c>
      <c r="M29" s="7">
        <v>25</v>
      </c>
      <c r="N29" s="8">
        <v>1.063239251728418E-3</v>
      </c>
      <c r="O29" s="8">
        <v>2.9294505217046637E-4</v>
      </c>
      <c r="P29" s="8">
        <v>4.7357376486644338E-4</v>
      </c>
      <c r="Q29" s="8">
        <f>VLOOKUP(M29,features!$B$4:$I$18,3,FALSE)</f>
        <v>3</v>
      </c>
      <c r="R29" s="9" t="str">
        <f>VLOOKUP(M29,features!$B$4:$I$18,8,FALSE)</f>
        <v>rpm, frp, exh_T</v>
      </c>
    </row>
    <row r="30" spans="1:18">
      <c r="A30" s="7">
        <v>24</v>
      </c>
      <c r="B30" s="8">
        <v>2.2135384883186109E-3</v>
      </c>
      <c r="C30" s="8">
        <v>3.652362640172111E-4</v>
      </c>
      <c r="D30" s="8">
        <v>6.3211388047521684E-4</v>
      </c>
      <c r="E30" s="8">
        <f>VLOOKUP(A30,features!$B$4:$I$18,3,FALSE)</f>
        <v>2</v>
      </c>
      <c r="F30" s="9" t="str">
        <f>VLOOKUP(A30,features!$B$4:$I$18,8,FALSE)</f>
        <v>exh_T, TC_rpm</v>
      </c>
      <c r="G30" s="7">
        <v>24</v>
      </c>
      <c r="H30" s="8">
        <v>2.2135384883186109E-3</v>
      </c>
      <c r="I30" s="8">
        <v>3.652362640172111E-4</v>
      </c>
      <c r="J30" s="8">
        <v>6.3211388047521684E-4</v>
      </c>
      <c r="K30" s="8">
        <f>VLOOKUP(G30,features!$B$4:$I$18,3,FALSE)</f>
        <v>2</v>
      </c>
      <c r="L30" s="9" t="str">
        <f>VLOOKUP(G30,features!$B$4:$I$18,8,FALSE)</f>
        <v>exh_T, TC_rpm</v>
      </c>
      <c r="M30" s="7">
        <v>21</v>
      </c>
      <c r="N30" s="8">
        <v>2.652170188890599E-3</v>
      </c>
      <c r="O30" s="8">
        <v>3.437791740932994E-4</v>
      </c>
      <c r="P30" s="8">
        <v>4.866625419778831E-4</v>
      </c>
      <c r="Q30" s="8">
        <f>VLOOKUP(M30,features!$B$4:$I$18,3,FALSE)</f>
        <v>2</v>
      </c>
      <c r="R30" s="9" t="str">
        <f>VLOOKUP(M30,features!$B$4:$I$18,8,FALSE)</f>
        <v>rpm, TC_rpm</v>
      </c>
    </row>
    <row r="31" spans="1:18">
      <c r="A31" s="7">
        <v>21</v>
      </c>
      <c r="B31" s="8">
        <v>2.652170188890599E-3</v>
      </c>
      <c r="C31" s="8">
        <v>3.437791740932994E-4</v>
      </c>
      <c r="D31" s="8">
        <v>4.866625419778831E-4</v>
      </c>
      <c r="E31" s="8">
        <f>VLOOKUP(A31,features!$B$4:$I$18,3,FALSE)</f>
        <v>2</v>
      </c>
      <c r="F31" s="9" t="str">
        <f>VLOOKUP(A31,features!$B$4:$I$18,8,FALSE)</f>
        <v>rpm, TC_rpm</v>
      </c>
      <c r="G31" s="7">
        <v>18</v>
      </c>
      <c r="H31" s="8">
        <v>3.6932029202371851E-3</v>
      </c>
      <c r="I31" s="8">
        <v>4.5102312632157971E-4</v>
      </c>
      <c r="J31" s="8">
        <v>5.8270447179553544E-4</v>
      </c>
      <c r="K31" s="8">
        <f>VLOOKUP(G31,features!$B$4:$I$18,3,FALSE)</f>
        <v>1</v>
      </c>
      <c r="L31" s="9" t="str">
        <f>VLOOKUP(G31,features!$B$4:$I$18,8,FALSE)</f>
        <v>TC_rpm</v>
      </c>
      <c r="M31" s="7">
        <v>18</v>
      </c>
      <c r="N31" s="8">
        <v>3.6932029202371851E-3</v>
      </c>
      <c r="O31" s="8">
        <v>4.5102312632157971E-4</v>
      </c>
      <c r="P31" s="8">
        <v>5.8270447179553544E-4</v>
      </c>
      <c r="Q31" s="8">
        <f>VLOOKUP(M31,features!$B$4:$I$18,3,FALSE)</f>
        <v>1</v>
      </c>
      <c r="R31" s="9" t="str">
        <f>VLOOKUP(M31,features!$B$4:$I$18,8,FALSE)</f>
        <v>TC_rpm</v>
      </c>
    </row>
    <row r="32" spans="1:18">
      <c r="A32" s="7">
        <v>18</v>
      </c>
      <c r="B32" s="8">
        <v>3.6932029202371851E-3</v>
      </c>
      <c r="C32" s="8">
        <v>4.5102312632157971E-4</v>
      </c>
      <c r="D32" s="8">
        <v>5.8270447179553544E-4</v>
      </c>
      <c r="E32" s="8">
        <f>VLOOKUP(A32,features!$B$4:$I$18,3,FALSE)</f>
        <v>1</v>
      </c>
      <c r="F32" s="9" t="str">
        <f>VLOOKUP(A32,features!$B$4:$I$18,8,FALSE)</f>
        <v>TC_rpm</v>
      </c>
      <c r="G32" s="7">
        <v>19</v>
      </c>
      <c r="H32" s="8">
        <v>1.908299305479381E-3</v>
      </c>
      <c r="I32" s="8">
        <v>4.6068476797624358E-4</v>
      </c>
      <c r="J32" s="8">
        <v>4.6503075849431229E-4</v>
      </c>
      <c r="K32" s="8">
        <f>VLOOKUP(G32,features!$B$4:$I$18,3,FALSE)</f>
        <v>2</v>
      </c>
      <c r="L32" s="9" t="str">
        <f>VLOOKUP(G32,features!$B$4:$I$18,8,FALSE)</f>
        <v>rpm, frp</v>
      </c>
      <c r="M32" s="7">
        <v>24</v>
      </c>
      <c r="N32" s="8">
        <v>2.2135384883186109E-3</v>
      </c>
      <c r="O32" s="8">
        <v>3.652362640172111E-4</v>
      </c>
      <c r="P32" s="8">
        <v>6.3211388047521684E-4</v>
      </c>
      <c r="Q32" s="8">
        <f>VLOOKUP(M32,features!$B$4:$I$18,3,FALSE)</f>
        <v>2</v>
      </c>
      <c r="R32" s="9" t="str">
        <f>VLOOKUP(M32,features!$B$4:$I$18,8,FALSE)</f>
        <v>exh_T, TC_rpm</v>
      </c>
    </row>
    <row r="33" spans="1:18">
      <c r="A33" s="7">
        <v>16</v>
      </c>
      <c r="B33" s="8">
        <v>4.0235152314230648E-3</v>
      </c>
      <c r="C33" s="8">
        <v>8.2249710135241241E-4</v>
      </c>
      <c r="D33" s="8">
        <v>1.012722357929044E-3</v>
      </c>
      <c r="E33" s="8">
        <f>VLOOKUP(A33,features!$B$4:$I$18,3,FALSE)</f>
        <v>1</v>
      </c>
      <c r="F33" s="9" t="str">
        <f>VLOOKUP(A33,features!$B$4:$I$18,8,FALSE)</f>
        <v>frp</v>
      </c>
      <c r="G33" s="7">
        <v>20</v>
      </c>
      <c r="H33" s="8">
        <v>9.9471202454448626E-3</v>
      </c>
      <c r="I33" s="8">
        <v>5.8006241356594885E-4</v>
      </c>
      <c r="J33" s="8">
        <v>8.3844004400462501E-4</v>
      </c>
      <c r="K33" s="8">
        <f>VLOOKUP(G33,features!$B$4:$I$18,3,FALSE)</f>
        <v>2</v>
      </c>
      <c r="L33" s="9" t="str">
        <f>VLOOKUP(G33,features!$B$4:$I$18,8,FALSE)</f>
        <v>rpm, exh_T</v>
      </c>
      <c r="M33" s="7">
        <v>20</v>
      </c>
      <c r="N33" s="8">
        <v>9.9471202454448626E-3</v>
      </c>
      <c r="O33" s="8">
        <v>5.8006241356594885E-4</v>
      </c>
      <c r="P33" s="8">
        <v>8.3844004400462501E-4</v>
      </c>
      <c r="Q33" s="8">
        <f>VLOOKUP(M33,features!$B$4:$I$18,3,FALSE)</f>
        <v>2</v>
      </c>
      <c r="R33" s="9" t="str">
        <f>VLOOKUP(M33,features!$B$4:$I$18,8,FALSE)</f>
        <v>rpm, exh_T</v>
      </c>
    </row>
    <row r="34" spans="1:18">
      <c r="A34" s="7">
        <v>20</v>
      </c>
      <c r="B34" s="8">
        <v>9.9471202454448626E-3</v>
      </c>
      <c r="C34" s="8">
        <v>5.8006241356594885E-4</v>
      </c>
      <c r="D34" s="8">
        <v>8.3844004400462501E-4</v>
      </c>
      <c r="E34" s="8">
        <f>VLOOKUP(A34,features!$B$4:$I$18,3,FALSE)</f>
        <v>2</v>
      </c>
      <c r="F34" s="9" t="str">
        <f>VLOOKUP(A34,features!$B$4:$I$18,8,FALSE)</f>
        <v>rpm, exh_T</v>
      </c>
      <c r="G34" s="7">
        <v>16</v>
      </c>
      <c r="H34" s="8">
        <v>4.0235152314230648E-3</v>
      </c>
      <c r="I34" s="8">
        <v>8.2249710135241241E-4</v>
      </c>
      <c r="J34" s="8">
        <v>1.012722357929044E-3</v>
      </c>
      <c r="K34" s="8">
        <f>VLOOKUP(G34,features!$B$4:$I$18,3,FALSE)</f>
        <v>1</v>
      </c>
      <c r="L34" s="9" t="str">
        <f>VLOOKUP(G34,features!$B$4:$I$18,8,FALSE)</f>
        <v>frp</v>
      </c>
      <c r="M34" s="7">
        <v>16</v>
      </c>
      <c r="N34" s="8">
        <v>4.0235152314230648E-3</v>
      </c>
      <c r="O34" s="8">
        <v>8.2249710135241241E-4</v>
      </c>
      <c r="P34" s="8">
        <v>1.012722357929044E-3</v>
      </c>
      <c r="Q34" s="8">
        <f>VLOOKUP(M34,features!$B$4:$I$18,3,FALSE)</f>
        <v>1</v>
      </c>
      <c r="R34" s="9" t="str">
        <f>VLOOKUP(M34,features!$B$4:$I$18,8,FALSE)</f>
        <v>frp</v>
      </c>
    </row>
    <row r="35" spans="1:18">
      <c r="A35" s="7">
        <v>15</v>
      </c>
      <c r="B35" s="8">
        <v>2.1935940856046061E-2</v>
      </c>
      <c r="C35" s="8">
        <v>3.4491997737030379E-3</v>
      </c>
      <c r="D35" s="8">
        <v>3.6465356052260028E-3</v>
      </c>
      <c r="E35" s="8">
        <f>VLOOKUP(A35,features!$B$4:$I$18,3,FALSE)</f>
        <v>1</v>
      </c>
      <c r="F35" s="9" t="str">
        <f>VLOOKUP(A35,features!$B$4:$I$18,8,FALSE)</f>
        <v>rpm</v>
      </c>
      <c r="G35" s="7">
        <v>15</v>
      </c>
      <c r="H35" s="8">
        <v>2.1935940856046061E-2</v>
      </c>
      <c r="I35" s="8">
        <v>3.4491997737030379E-3</v>
      </c>
      <c r="J35" s="8">
        <v>3.6465356052260028E-3</v>
      </c>
      <c r="K35" s="8">
        <f>VLOOKUP(G35,features!$B$4:$I$18,3,FALSE)</f>
        <v>1</v>
      </c>
      <c r="L35" s="9" t="str">
        <f>VLOOKUP(G35,features!$B$4:$I$18,8,FALSE)</f>
        <v>rpm</v>
      </c>
      <c r="M35" s="7">
        <v>15</v>
      </c>
      <c r="N35" s="8">
        <v>2.1935940856046061E-2</v>
      </c>
      <c r="O35" s="8">
        <v>3.4491997737030379E-3</v>
      </c>
      <c r="P35" s="8">
        <v>3.6465356052260028E-3</v>
      </c>
      <c r="Q35" s="8">
        <f>VLOOKUP(M35,features!$B$4:$I$18,3,FALSE)</f>
        <v>1</v>
      </c>
      <c r="R35" s="9" t="str">
        <f>VLOOKUP(M35,features!$B$4:$I$18,8,FALSE)</f>
        <v>rpm</v>
      </c>
    </row>
    <row r="36" spans="1:18" ht="16" thickBot="1">
      <c r="A36" s="10">
        <v>17</v>
      </c>
      <c r="B36" s="11">
        <v>2.4263503488967091E-2</v>
      </c>
      <c r="C36" s="11">
        <v>3.8425496417263299E-3</v>
      </c>
      <c r="D36" s="11">
        <v>4.4496751388160413E-3</v>
      </c>
      <c r="E36" s="11">
        <f>VLOOKUP(A36,features!$B$4:$I$18,3,FALSE)</f>
        <v>1</v>
      </c>
      <c r="F36" s="12" t="str">
        <f>VLOOKUP(A36,features!$B$4:$I$18,8,FALSE)</f>
        <v>exh_T</v>
      </c>
      <c r="G36" s="10">
        <v>17</v>
      </c>
      <c r="H36" s="11">
        <v>2.4263503488967091E-2</v>
      </c>
      <c r="I36" s="11">
        <v>3.8425496417263299E-3</v>
      </c>
      <c r="J36" s="11">
        <v>4.4496751388160413E-3</v>
      </c>
      <c r="K36" s="11">
        <f>VLOOKUP(G36,features!$B$4:$I$18,3,FALSE)</f>
        <v>1</v>
      </c>
      <c r="L36" s="12" t="str">
        <f>VLOOKUP(G36,features!$B$4:$I$18,8,FALSE)</f>
        <v>exh_T</v>
      </c>
      <c r="M36" s="10">
        <v>17</v>
      </c>
      <c r="N36" s="11">
        <v>2.4263503488967091E-2</v>
      </c>
      <c r="O36" s="11">
        <v>3.8425496417263299E-3</v>
      </c>
      <c r="P36" s="11">
        <v>4.4496751388160413E-3</v>
      </c>
      <c r="Q36" s="11">
        <f>VLOOKUP(M36,features!$B$4:$I$18,3,FALSE)</f>
        <v>1</v>
      </c>
      <c r="R36" s="12" t="str">
        <f>VLOOKUP(M36,features!$B$4:$I$18,8,FALSE)</f>
        <v>exh_T</v>
      </c>
    </row>
    <row r="37" spans="1:18">
      <c r="H37">
        <f>AVERAGE(H22:H36)</f>
        <v>5.1680993228382455E-3</v>
      </c>
      <c r="I37">
        <f t="shared" ref="I37" si="1">AVERAGE(I22:I36)</f>
        <v>8.159536244584678E-4</v>
      </c>
      <c r="J37">
        <f t="shared" ref="J37" si="2">AVERAGE(J22:J36)</f>
        <v>1.007154154224809E-3</v>
      </c>
    </row>
  </sheetData>
  <autoFilter ref="A4:R37"/>
  <sortState ref="G22:J36">
    <sortCondition ref="I22:I36"/>
  </sortState>
  <conditionalFormatting sqref="B5:B1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1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P1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B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:I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:P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A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:M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:G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:A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J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7:J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H11"/>
  <sheetViews>
    <sheetView tabSelected="1" workbookViewId="0">
      <selection activeCell="H30" sqref="H30"/>
    </sheetView>
  </sheetViews>
  <sheetFormatPr baseColWidth="10" defaultRowHeight="15"/>
  <sheetData>
    <row r="8" spans="2:8" ht="16">
      <c r="B8" s="20" t="s">
        <v>38</v>
      </c>
      <c r="C8" s="20" t="s">
        <v>39</v>
      </c>
      <c r="D8" s="20" t="s">
        <v>40</v>
      </c>
      <c r="E8" s="20" t="s">
        <v>41</v>
      </c>
      <c r="F8" s="20" t="s">
        <v>42</v>
      </c>
      <c r="G8" s="20" t="s">
        <v>43</v>
      </c>
      <c r="H8" s="20" t="s">
        <v>44</v>
      </c>
    </row>
    <row r="9" spans="2:8">
      <c r="B9">
        <v>1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</row>
    <row r="10" spans="2:8">
      <c r="B10">
        <v>2</v>
      </c>
      <c r="C10" t="s">
        <v>30</v>
      </c>
      <c r="D10" t="s">
        <v>30</v>
      </c>
      <c r="E10" t="s">
        <v>30</v>
      </c>
      <c r="F10" t="s">
        <v>30</v>
      </c>
      <c r="G10" t="s">
        <v>30</v>
      </c>
      <c r="H10" t="s">
        <v>30</v>
      </c>
    </row>
    <row r="11" spans="2:8">
      <c r="B11">
        <v>3</v>
      </c>
      <c r="C11" t="s">
        <v>29</v>
      </c>
      <c r="D11" t="s">
        <v>29</v>
      </c>
      <c r="E11" t="s">
        <v>28</v>
      </c>
      <c r="F11" t="s">
        <v>28</v>
      </c>
      <c r="G11" t="s">
        <v>33</v>
      </c>
      <c r="H11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F12" sqref="F12"/>
    </sheetView>
  </sheetViews>
  <sheetFormatPr baseColWidth="10" defaultRowHeight="15"/>
  <sheetData>
    <row r="1" spans="1:6">
      <c r="A1" t="s">
        <v>9</v>
      </c>
      <c r="B1" s="1" t="s">
        <v>8</v>
      </c>
      <c r="C1" t="s">
        <v>9</v>
      </c>
      <c r="D1" s="1" t="s">
        <v>7</v>
      </c>
      <c r="E1" t="s">
        <v>9</v>
      </c>
      <c r="F1" s="1" t="s">
        <v>10</v>
      </c>
    </row>
    <row r="2" spans="1:6">
      <c r="A2">
        <v>29</v>
      </c>
      <c r="B2">
        <v>6.0334888935434209E-4</v>
      </c>
      <c r="C2">
        <v>29</v>
      </c>
      <c r="D2">
        <v>2.3079022201625521E-4</v>
      </c>
      <c r="E2">
        <v>26</v>
      </c>
      <c r="F2">
        <v>3.9514066358586528E-4</v>
      </c>
    </row>
    <row r="3" spans="1:6">
      <c r="A3">
        <v>26</v>
      </c>
      <c r="B3">
        <v>6.0601600637398187E-4</v>
      </c>
      <c r="C3">
        <v>26</v>
      </c>
      <c r="D3">
        <v>2.368343955642174E-4</v>
      </c>
      <c r="E3">
        <v>22</v>
      </c>
      <c r="F3">
        <v>3.9668143843211518E-4</v>
      </c>
    </row>
    <row r="4" spans="1:6">
      <c r="A4">
        <v>28</v>
      </c>
      <c r="B4">
        <v>6.6645563815637978E-4</v>
      </c>
      <c r="C4">
        <v>28</v>
      </c>
      <c r="D4">
        <v>2.663153781497017E-4</v>
      </c>
      <c r="E4">
        <v>27</v>
      </c>
      <c r="F4">
        <v>4.0096363377727529E-4</v>
      </c>
    </row>
    <row r="5" spans="1:6">
      <c r="A5">
        <v>23</v>
      </c>
      <c r="B5">
        <v>8.8453691236425565E-4</v>
      </c>
      <c r="C5">
        <v>25</v>
      </c>
      <c r="D5">
        <v>2.9294505217046637E-4</v>
      </c>
      <c r="E5">
        <v>28</v>
      </c>
      <c r="F5">
        <v>4.336491693295412E-4</v>
      </c>
    </row>
    <row r="6" spans="1:6">
      <c r="A6">
        <v>25</v>
      </c>
      <c r="B6">
        <v>1.063239251728418E-3</v>
      </c>
      <c r="C6">
        <v>23</v>
      </c>
      <c r="D6">
        <v>2.9481781542152398E-4</v>
      </c>
      <c r="E6">
        <v>23</v>
      </c>
      <c r="F6">
        <v>4.3775980311493178E-4</v>
      </c>
    </row>
    <row r="7" spans="1:6">
      <c r="A7">
        <v>27</v>
      </c>
      <c r="B7">
        <v>1.4608773016472E-3</v>
      </c>
      <c r="C7">
        <v>27</v>
      </c>
      <c r="D7">
        <v>2.9509832012700638E-4</v>
      </c>
      <c r="E7">
        <v>29</v>
      </c>
      <c r="F7">
        <v>4.5565904154730181E-4</v>
      </c>
    </row>
    <row r="8" spans="1:6">
      <c r="A8">
        <v>22</v>
      </c>
      <c r="B8">
        <v>1.599725118142246E-3</v>
      </c>
      <c r="C8">
        <v>22</v>
      </c>
      <c r="D8">
        <v>3.0747092067178562E-4</v>
      </c>
      <c r="E8">
        <v>19</v>
      </c>
      <c r="F8">
        <v>4.6503075849431229E-4</v>
      </c>
    </row>
    <row r="9" spans="1:6">
      <c r="A9">
        <v>19</v>
      </c>
      <c r="B9">
        <v>1.908299305479381E-3</v>
      </c>
      <c r="C9">
        <v>21</v>
      </c>
      <c r="D9">
        <v>3.437791740932994E-4</v>
      </c>
      <c r="E9">
        <v>25</v>
      </c>
      <c r="F9">
        <v>4.7357376486644338E-4</v>
      </c>
    </row>
    <row r="10" spans="1:6">
      <c r="A10">
        <v>24</v>
      </c>
      <c r="B10">
        <v>2.2135384883186109E-3</v>
      </c>
      <c r="C10">
        <v>24</v>
      </c>
      <c r="D10">
        <v>3.652362640172111E-4</v>
      </c>
      <c r="E10">
        <v>21</v>
      </c>
      <c r="F10">
        <v>4.866625419778831E-4</v>
      </c>
    </row>
    <row r="11" spans="1:6">
      <c r="A11">
        <v>14</v>
      </c>
      <c r="B11">
        <v>2.3109893512973088E-3</v>
      </c>
      <c r="C11">
        <v>11</v>
      </c>
      <c r="D11">
        <v>3.8531300893224207E-4</v>
      </c>
      <c r="E11">
        <v>14</v>
      </c>
      <c r="F11">
        <v>5.1908278753759376E-4</v>
      </c>
    </row>
    <row r="12" spans="1:6">
      <c r="A12">
        <v>11</v>
      </c>
      <c r="B12">
        <v>2.465145045259401E-3</v>
      </c>
      <c r="C12">
        <v>13</v>
      </c>
      <c r="D12">
        <v>3.9464893426124703E-4</v>
      </c>
      <c r="E12">
        <v>18</v>
      </c>
      <c r="F12">
        <v>5.8270447179553544E-4</v>
      </c>
    </row>
    <row r="13" spans="1:6">
      <c r="A13">
        <v>13</v>
      </c>
      <c r="B13">
        <v>2.4779036455080589E-3</v>
      </c>
      <c r="C13">
        <v>8</v>
      </c>
      <c r="D13">
        <v>4.257637700849581E-4</v>
      </c>
      <c r="E13">
        <v>24</v>
      </c>
      <c r="F13">
        <v>6.3211388047521684E-4</v>
      </c>
    </row>
    <row r="14" spans="1:6">
      <c r="A14">
        <v>21</v>
      </c>
      <c r="B14">
        <v>2.652170188890599E-3</v>
      </c>
      <c r="C14">
        <v>14</v>
      </c>
      <c r="D14">
        <v>4.3457965125412429E-4</v>
      </c>
      <c r="E14">
        <v>8</v>
      </c>
      <c r="F14">
        <v>6.7358406086584228E-4</v>
      </c>
    </row>
    <row r="15" spans="1:6">
      <c r="A15">
        <v>8</v>
      </c>
      <c r="B15">
        <v>2.9408774612666591E-3</v>
      </c>
      <c r="C15">
        <v>7</v>
      </c>
      <c r="D15">
        <v>4.4476382500995102E-4</v>
      </c>
      <c r="E15">
        <v>10</v>
      </c>
      <c r="F15">
        <v>6.846474128561833E-4</v>
      </c>
    </row>
    <row r="16" spans="1:6">
      <c r="A16">
        <v>12</v>
      </c>
      <c r="B16">
        <v>3.0986859070445882E-3</v>
      </c>
      <c r="C16">
        <v>18</v>
      </c>
      <c r="D16">
        <v>4.5102312632157971E-4</v>
      </c>
      <c r="E16">
        <v>13</v>
      </c>
      <c r="F16">
        <v>7.4282368415762344E-4</v>
      </c>
    </row>
    <row r="17" spans="1:6">
      <c r="A17">
        <v>18</v>
      </c>
      <c r="B17">
        <v>3.6932029202371851E-3</v>
      </c>
      <c r="C17">
        <v>19</v>
      </c>
      <c r="D17">
        <v>4.6068476797624358E-4</v>
      </c>
      <c r="E17">
        <v>11</v>
      </c>
      <c r="F17">
        <v>7.6432276680055958E-4</v>
      </c>
    </row>
    <row r="18" spans="1:6">
      <c r="A18">
        <v>9</v>
      </c>
      <c r="B18">
        <v>3.8465148958425838E-3</v>
      </c>
      <c r="C18">
        <v>10</v>
      </c>
      <c r="D18">
        <v>4.9101751210176004E-4</v>
      </c>
      <c r="E18">
        <v>7</v>
      </c>
      <c r="F18">
        <v>7.7457062820667888E-4</v>
      </c>
    </row>
    <row r="19" spans="1:6">
      <c r="A19">
        <v>16</v>
      </c>
      <c r="B19">
        <v>4.0235152314230648E-3</v>
      </c>
      <c r="C19">
        <v>12</v>
      </c>
      <c r="D19">
        <v>5.7083657897610471E-4</v>
      </c>
      <c r="E19">
        <v>20</v>
      </c>
      <c r="F19">
        <v>8.3844004400462501E-4</v>
      </c>
    </row>
    <row r="20" spans="1:6">
      <c r="A20">
        <v>10</v>
      </c>
      <c r="B20">
        <v>4.1201570704097034E-3</v>
      </c>
      <c r="C20">
        <v>20</v>
      </c>
      <c r="D20">
        <v>5.8006241356594885E-4</v>
      </c>
      <c r="E20">
        <v>12</v>
      </c>
      <c r="F20">
        <v>1.001838857284178E-3</v>
      </c>
    </row>
    <row r="21" spans="1:6">
      <c r="A21">
        <v>6</v>
      </c>
      <c r="B21">
        <v>4.1923505583805389E-3</v>
      </c>
      <c r="C21">
        <v>9</v>
      </c>
      <c r="D21">
        <v>6.6512203480015265E-4</v>
      </c>
      <c r="E21">
        <v>16</v>
      </c>
      <c r="F21">
        <v>1.012722357929044E-3</v>
      </c>
    </row>
    <row r="22" spans="1:6">
      <c r="A22">
        <v>7</v>
      </c>
      <c r="B22">
        <v>4.2785152092667447E-3</v>
      </c>
      <c r="C22">
        <v>16</v>
      </c>
      <c r="D22">
        <v>8.2249710135241241E-4</v>
      </c>
      <c r="E22">
        <v>9</v>
      </c>
      <c r="F22">
        <v>1.0491169848116471E-3</v>
      </c>
    </row>
    <row r="23" spans="1:6">
      <c r="A23">
        <v>4</v>
      </c>
      <c r="B23">
        <v>4.7613747309468131E-3</v>
      </c>
      <c r="C23">
        <v>5</v>
      </c>
      <c r="D23">
        <v>9.1756674293753926E-4</v>
      </c>
      <c r="E23">
        <v>5</v>
      </c>
      <c r="F23">
        <v>1.0753026625400729E-3</v>
      </c>
    </row>
    <row r="24" spans="1:6">
      <c r="A24">
        <v>3</v>
      </c>
      <c r="B24">
        <v>5.2999309985060257E-3</v>
      </c>
      <c r="C24">
        <v>6</v>
      </c>
      <c r="D24">
        <v>1.3111605814276239E-3</v>
      </c>
      <c r="E24">
        <v>4</v>
      </c>
      <c r="F24">
        <v>1.413594374709935E-3</v>
      </c>
    </row>
    <row r="25" spans="1:6">
      <c r="A25">
        <v>1</v>
      </c>
      <c r="B25">
        <v>8.8447922049689886E-3</v>
      </c>
      <c r="C25">
        <v>4</v>
      </c>
      <c r="D25">
        <v>1.392201310385828E-3</v>
      </c>
      <c r="E25">
        <v>6</v>
      </c>
      <c r="F25">
        <v>1.4685441631276969E-3</v>
      </c>
    </row>
    <row r="26" spans="1:6">
      <c r="A26">
        <v>20</v>
      </c>
      <c r="B26">
        <v>9.9471202454448626E-3</v>
      </c>
      <c r="C26">
        <v>3</v>
      </c>
      <c r="D26">
        <v>1.720791973285509E-3</v>
      </c>
      <c r="E26">
        <v>3</v>
      </c>
      <c r="F26">
        <v>1.889045810376195E-3</v>
      </c>
    </row>
    <row r="27" spans="1:6">
      <c r="A27">
        <v>5</v>
      </c>
      <c r="B27">
        <v>1.349672612320805E-2</v>
      </c>
      <c r="C27">
        <v>1</v>
      </c>
      <c r="D27">
        <v>2.0336345339154759E-3</v>
      </c>
      <c r="E27">
        <v>1</v>
      </c>
      <c r="F27">
        <v>2.085900228725322E-3</v>
      </c>
    </row>
    <row r="28" spans="1:6">
      <c r="A28">
        <v>0</v>
      </c>
      <c r="B28">
        <v>2.0751914179531351E-2</v>
      </c>
      <c r="C28">
        <v>15</v>
      </c>
      <c r="D28">
        <v>3.4491997737030379E-3</v>
      </c>
      <c r="E28">
        <v>15</v>
      </c>
      <c r="F28">
        <v>3.6465356052260028E-3</v>
      </c>
    </row>
    <row r="29" spans="1:6">
      <c r="A29">
        <v>15</v>
      </c>
      <c r="B29">
        <v>2.1935940856046061E-2</v>
      </c>
      <c r="C29">
        <v>17</v>
      </c>
      <c r="D29">
        <v>3.8425496417263299E-3</v>
      </c>
      <c r="E29">
        <v>0</v>
      </c>
      <c r="F29">
        <v>4.2006830682505131E-3</v>
      </c>
    </row>
    <row r="30" spans="1:6">
      <c r="A30">
        <v>17</v>
      </c>
      <c r="B30">
        <v>2.4263503488967091E-2</v>
      </c>
      <c r="C30">
        <v>0</v>
      </c>
      <c r="D30">
        <v>4.0484785811118118E-3</v>
      </c>
      <c r="E30">
        <v>17</v>
      </c>
      <c r="F30">
        <v>4.4496751388160413E-3</v>
      </c>
    </row>
    <row r="31" spans="1:6">
      <c r="A31">
        <v>2</v>
      </c>
      <c r="B31">
        <v>2.5050562652610318E-2</v>
      </c>
      <c r="C31">
        <v>2</v>
      </c>
      <c r="D31">
        <v>4.8336235342787042E-3</v>
      </c>
      <c r="E31">
        <v>2</v>
      </c>
      <c r="F31">
        <v>5.5722361111231484E-3</v>
      </c>
    </row>
  </sheetData>
  <sortState ref="E2:F31">
    <sortCondition ref="F2:F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G21" sqref="G21"/>
    </sheetView>
  </sheetViews>
  <sheetFormatPr baseColWidth="10" defaultRowHeight="15"/>
  <cols>
    <col min="4" max="4" width="14" bestFit="1" customWidth="1"/>
    <col min="6" max="6" width="19.6640625" bestFit="1" customWidth="1"/>
  </cols>
  <sheetData>
    <row r="1" spans="1:14" s="15" customFormat="1">
      <c r="A1" s="15" t="s">
        <v>9</v>
      </c>
      <c r="B1" s="15" t="s">
        <v>8</v>
      </c>
      <c r="C1" s="15" t="s">
        <v>7</v>
      </c>
      <c r="D1" s="15" t="s">
        <v>10</v>
      </c>
      <c r="E1" s="15" t="s">
        <v>12</v>
      </c>
      <c r="F1" s="15" t="s">
        <v>23</v>
      </c>
      <c r="I1" s="15" t="s">
        <v>9</v>
      </c>
      <c r="J1" s="15" t="s">
        <v>8</v>
      </c>
      <c r="K1" s="15" t="s">
        <v>7</v>
      </c>
      <c r="L1" s="15" t="s">
        <v>10</v>
      </c>
      <c r="M1" s="15" t="s">
        <v>12</v>
      </c>
      <c r="N1" s="15" t="s">
        <v>23</v>
      </c>
    </row>
    <row r="2" spans="1:14">
      <c r="A2">
        <v>14</v>
      </c>
      <c r="B2">
        <v>2.3109893512973088E-3</v>
      </c>
      <c r="C2">
        <v>4.3457965125412429E-4</v>
      </c>
      <c r="D2">
        <v>5.1908278753759376E-4</v>
      </c>
      <c r="E2">
        <v>4</v>
      </c>
      <c r="F2" t="s">
        <v>27</v>
      </c>
      <c r="I2">
        <v>29</v>
      </c>
      <c r="J2">
        <v>6.0334888935434209E-4</v>
      </c>
      <c r="K2">
        <v>2.3079022201625521E-4</v>
      </c>
      <c r="L2">
        <v>4.5565904154730181E-4</v>
      </c>
      <c r="M2">
        <v>4</v>
      </c>
      <c r="N2" t="s">
        <v>27</v>
      </c>
    </row>
    <row r="3" spans="1:14">
      <c r="A3">
        <v>11</v>
      </c>
      <c r="B3">
        <v>2.465145045259401E-3</v>
      </c>
      <c r="C3">
        <v>3.8531300893224207E-4</v>
      </c>
      <c r="D3">
        <v>7.6432276680055958E-4</v>
      </c>
      <c r="E3">
        <v>3</v>
      </c>
      <c r="F3" t="s">
        <v>28</v>
      </c>
      <c r="I3">
        <v>26</v>
      </c>
      <c r="J3">
        <v>6.0601600637398187E-4</v>
      </c>
      <c r="K3">
        <v>2.368343955642174E-4</v>
      </c>
      <c r="L3">
        <v>3.9514066358586528E-4</v>
      </c>
      <c r="M3">
        <v>3</v>
      </c>
      <c r="N3" t="s">
        <v>28</v>
      </c>
    </row>
    <row r="4" spans="1:14">
      <c r="A4">
        <v>13</v>
      </c>
      <c r="B4">
        <v>2.4779036455080589E-3</v>
      </c>
      <c r="C4">
        <v>3.9464893426124703E-4</v>
      </c>
      <c r="D4">
        <v>7.4282368415762344E-4</v>
      </c>
      <c r="E4">
        <v>3</v>
      </c>
      <c r="F4" t="s">
        <v>29</v>
      </c>
      <c r="I4">
        <v>28</v>
      </c>
      <c r="J4">
        <v>6.6645563815637978E-4</v>
      </c>
      <c r="K4">
        <v>2.663153781497017E-4</v>
      </c>
      <c r="L4">
        <v>4.336491693295412E-4</v>
      </c>
      <c r="M4">
        <v>3</v>
      </c>
      <c r="N4" t="s">
        <v>29</v>
      </c>
    </row>
    <row r="5" spans="1:14">
      <c r="A5">
        <v>8</v>
      </c>
      <c r="B5">
        <v>2.9408774612666591E-3</v>
      </c>
      <c r="C5">
        <v>4.257637700849581E-4</v>
      </c>
      <c r="D5">
        <v>6.7358406086584228E-4</v>
      </c>
      <c r="E5">
        <v>2</v>
      </c>
      <c r="F5" t="s">
        <v>30</v>
      </c>
      <c r="I5">
        <v>23</v>
      </c>
      <c r="J5">
        <v>8.8453691236425565E-4</v>
      </c>
      <c r="K5">
        <v>2.9481781542152398E-4</v>
      </c>
      <c r="L5">
        <v>4.3775980311493178E-4</v>
      </c>
      <c r="M5">
        <v>2</v>
      </c>
      <c r="N5" t="s">
        <v>30</v>
      </c>
    </row>
    <row r="6" spans="1:14">
      <c r="A6">
        <v>12</v>
      </c>
      <c r="B6">
        <v>3.0986859070445882E-3</v>
      </c>
      <c r="C6">
        <v>5.7083657897610471E-4</v>
      </c>
      <c r="D6">
        <v>1.001838857284178E-3</v>
      </c>
      <c r="E6">
        <v>3</v>
      </c>
      <c r="F6" t="s">
        <v>31</v>
      </c>
      <c r="I6">
        <v>25</v>
      </c>
      <c r="J6">
        <v>1.063239251728418E-3</v>
      </c>
      <c r="K6">
        <v>2.9294505217046637E-4</v>
      </c>
      <c r="L6">
        <v>4.7357376486644338E-4</v>
      </c>
      <c r="M6">
        <v>3</v>
      </c>
      <c r="N6" t="s">
        <v>33</v>
      </c>
    </row>
    <row r="7" spans="1:14">
      <c r="A7">
        <v>9</v>
      </c>
      <c r="B7">
        <v>3.8465148958425838E-3</v>
      </c>
      <c r="C7">
        <v>6.6512203480015265E-4</v>
      </c>
      <c r="D7">
        <v>1.0491169848116471E-3</v>
      </c>
      <c r="E7">
        <v>2</v>
      </c>
      <c r="F7" t="s">
        <v>32</v>
      </c>
      <c r="I7">
        <v>27</v>
      </c>
      <c r="J7">
        <v>1.4608773016472E-3</v>
      </c>
      <c r="K7">
        <v>2.9509832012700638E-4</v>
      </c>
      <c r="L7">
        <v>4.0096363377727529E-4</v>
      </c>
      <c r="M7">
        <v>3</v>
      </c>
      <c r="N7" t="s">
        <v>31</v>
      </c>
    </row>
    <row r="8" spans="1:14">
      <c r="A8">
        <v>10</v>
      </c>
      <c r="B8">
        <v>4.1201570704097034E-3</v>
      </c>
      <c r="C8">
        <v>4.9101751210176004E-4</v>
      </c>
      <c r="D8">
        <v>6.846474128561833E-4</v>
      </c>
      <c r="E8">
        <v>3</v>
      </c>
      <c r="F8" t="s">
        <v>33</v>
      </c>
      <c r="I8">
        <v>22</v>
      </c>
      <c r="J8">
        <v>1.599725118142246E-3</v>
      </c>
      <c r="K8">
        <v>3.0747092067178562E-4</v>
      </c>
      <c r="L8">
        <v>3.9668143843211518E-4</v>
      </c>
      <c r="M8">
        <v>2</v>
      </c>
      <c r="N8" t="s">
        <v>35</v>
      </c>
    </row>
    <row r="9" spans="1:14">
      <c r="A9">
        <v>6</v>
      </c>
      <c r="B9">
        <v>4.1923505583805389E-3</v>
      </c>
      <c r="C9">
        <v>1.3111605814276239E-3</v>
      </c>
      <c r="D9">
        <v>1.4685441631276969E-3</v>
      </c>
      <c r="E9">
        <v>2</v>
      </c>
      <c r="F9" t="s">
        <v>34</v>
      </c>
      <c r="I9">
        <v>19</v>
      </c>
      <c r="J9">
        <v>1.908299305479381E-3</v>
      </c>
      <c r="K9">
        <v>4.6068476797624358E-4</v>
      </c>
      <c r="L9">
        <v>4.6503075849431229E-4</v>
      </c>
      <c r="M9">
        <v>2</v>
      </c>
      <c r="N9" t="s">
        <v>36</v>
      </c>
    </row>
    <row r="10" spans="1:14">
      <c r="A10">
        <v>7</v>
      </c>
      <c r="B10">
        <v>4.2785152092667447E-3</v>
      </c>
      <c r="C10">
        <v>4.4476382500995102E-4</v>
      </c>
      <c r="D10">
        <v>7.7457062820667888E-4</v>
      </c>
      <c r="E10">
        <v>2</v>
      </c>
      <c r="F10" t="s">
        <v>35</v>
      </c>
      <c r="I10">
        <v>24</v>
      </c>
      <c r="J10">
        <v>2.2135384883186109E-3</v>
      </c>
      <c r="K10">
        <v>3.652362640172111E-4</v>
      </c>
      <c r="L10">
        <v>6.3211388047521684E-4</v>
      </c>
      <c r="M10">
        <v>2</v>
      </c>
      <c r="N10" t="s">
        <v>32</v>
      </c>
    </row>
    <row r="11" spans="1:14">
      <c r="A11">
        <v>4</v>
      </c>
      <c r="B11">
        <v>4.7613747309468131E-3</v>
      </c>
      <c r="C11">
        <v>1.392201310385828E-3</v>
      </c>
      <c r="D11">
        <v>1.413594374709935E-3</v>
      </c>
      <c r="E11">
        <v>2</v>
      </c>
      <c r="F11" t="s">
        <v>36</v>
      </c>
      <c r="I11">
        <v>21</v>
      </c>
      <c r="J11">
        <v>2.652170188890599E-3</v>
      </c>
      <c r="K11">
        <v>3.437791740932994E-4</v>
      </c>
      <c r="L11">
        <v>4.866625419778831E-4</v>
      </c>
      <c r="M11">
        <v>2</v>
      </c>
      <c r="N11" t="s">
        <v>34</v>
      </c>
    </row>
    <row r="12" spans="1:14">
      <c r="A12">
        <v>3</v>
      </c>
      <c r="B12">
        <v>5.2999309985060257E-3</v>
      </c>
      <c r="C12">
        <v>1.720791973285509E-3</v>
      </c>
      <c r="D12">
        <v>1.889045810376195E-3</v>
      </c>
      <c r="E12">
        <v>1</v>
      </c>
      <c r="F12" t="s">
        <v>20</v>
      </c>
      <c r="I12">
        <v>18</v>
      </c>
      <c r="J12">
        <v>3.6932029202371851E-3</v>
      </c>
      <c r="K12">
        <v>4.5102312632157971E-4</v>
      </c>
      <c r="L12">
        <v>5.8270447179553544E-4</v>
      </c>
      <c r="M12">
        <v>1</v>
      </c>
      <c r="N12" t="s">
        <v>20</v>
      </c>
    </row>
    <row r="13" spans="1:14">
      <c r="A13">
        <v>1</v>
      </c>
      <c r="B13">
        <v>8.8447922049689886E-3</v>
      </c>
      <c r="C13">
        <v>2.0336345339154759E-3</v>
      </c>
      <c r="D13">
        <v>2.085900228725322E-3</v>
      </c>
      <c r="E13">
        <v>1</v>
      </c>
      <c r="F13" t="s">
        <v>18</v>
      </c>
      <c r="I13">
        <v>16</v>
      </c>
      <c r="J13">
        <v>4.0235152314230648E-3</v>
      </c>
      <c r="K13">
        <v>8.2249710135241241E-4</v>
      </c>
      <c r="L13">
        <v>1.012722357929044E-3</v>
      </c>
      <c r="M13">
        <v>1</v>
      </c>
      <c r="N13" t="s">
        <v>18</v>
      </c>
    </row>
    <row r="14" spans="1:14">
      <c r="A14">
        <v>5</v>
      </c>
      <c r="B14">
        <v>1.349672612320805E-2</v>
      </c>
      <c r="C14">
        <v>9.1756674293753926E-4</v>
      </c>
      <c r="D14">
        <v>1.0753026625400729E-3</v>
      </c>
      <c r="E14">
        <v>2</v>
      </c>
      <c r="F14" t="s">
        <v>37</v>
      </c>
      <c r="I14">
        <v>20</v>
      </c>
      <c r="J14">
        <v>9.9471202454448626E-3</v>
      </c>
      <c r="K14">
        <v>5.8006241356594885E-4</v>
      </c>
      <c r="L14">
        <v>8.3844004400462501E-4</v>
      </c>
      <c r="M14">
        <v>2</v>
      </c>
      <c r="N14" t="s">
        <v>37</v>
      </c>
    </row>
    <row r="15" spans="1:14">
      <c r="A15">
        <v>0</v>
      </c>
      <c r="B15">
        <v>2.0751914179531351E-2</v>
      </c>
      <c r="C15">
        <v>4.0484785811118118E-3</v>
      </c>
      <c r="D15">
        <v>4.2006830682505131E-3</v>
      </c>
      <c r="E15">
        <v>1</v>
      </c>
      <c r="F15" t="s">
        <v>17</v>
      </c>
      <c r="I15">
        <v>15</v>
      </c>
      <c r="J15">
        <v>2.1935940856046061E-2</v>
      </c>
      <c r="K15">
        <v>3.4491997737030379E-3</v>
      </c>
      <c r="L15">
        <v>3.6465356052260028E-3</v>
      </c>
      <c r="M15">
        <v>1</v>
      </c>
      <c r="N15" t="s">
        <v>17</v>
      </c>
    </row>
    <row r="16" spans="1:14">
      <c r="A16">
        <v>2</v>
      </c>
      <c r="B16">
        <v>2.5050562652610318E-2</v>
      </c>
      <c r="C16">
        <v>4.8336235342787042E-3</v>
      </c>
      <c r="D16">
        <v>5.5722361111231484E-3</v>
      </c>
      <c r="E16">
        <v>1</v>
      </c>
      <c r="F16" t="s">
        <v>19</v>
      </c>
      <c r="I16">
        <v>17</v>
      </c>
      <c r="J16">
        <v>2.4263503488967091E-2</v>
      </c>
      <c r="K16">
        <v>3.8425496417263299E-3</v>
      </c>
      <c r="L16">
        <v>4.4496751388160413E-3</v>
      </c>
      <c r="M16">
        <v>1</v>
      </c>
      <c r="N16" t="s">
        <v>19</v>
      </c>
    </row>
  </sheetData>
  <autoFilter ref="A1:F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6"/>
  <sheetViews>
    <sheetView workbookViewId="0">
      <selection activeCell="E30" sqref="E30"/>
    </sheetView>
  </sheetViews>
  <sheetFormatPr baseColWidth="10" defaultRowHeight="15"/>
  <sheetData>
    <row r="3" spans="1:2" ht="16" thickBot="1"/>
    <row r="4" spans="1:2">
      <c r="A4" s="16" t="s">
        <v>9</v>
      </c>
      <c r="B4" s="6" t="s">
        <v>8</v>
      </c>
    </row>
    <row r="5" spans="1:2">
      <c r="A5" s="7">
        <v>14</v>
      </c>
      <c r="B5" s="8">
        <v>2.3109893512973088E-3</v>
      </c>
    </row>
    <row r="6" spans="1:2">
      <c r="A6" s="7">
        <v>11</v>
      </c>
      <c r="B6" s="8">
        <v>2.465145045259401E-3</v>
      </c>
    </row>
    <row r="7" spans="1:2">
      <c r="A7" s="7">
        <v>13</v>
      </c>
      <c r="B7" s="8">
        <v>2.4779036455080589E-3</v>
      </c>
    </row>
    <row r="8" spans="1:2">
      <c r="A8" s="7">
        <v>8</v>
      </c>
      <c r="B8" s="8">
        <v>2.9408774612666591E-3</v>
      </c>
    </row>
    <row r="9" spans="1:2">
      <c r="A9" s="7">
        <v>12</v>
      </c>
      <c r="B9" s="8">
        <v>3.0986859070445882E-3</v>
      </c>
    </row>
    <row r="10" spans="1:2">
      <c r="A10" s="7">
        <v>9</v>
      </c>
      <c r="B10" s="8">
        <v>3.8465148958425838E-3</v>
      </c>
    </row>
    <row r="11" spans="1:2">
      <c r="A11" s="7">
        <v>10</v>
      </c>
      <c r="B11" s="8">
        <v>4.1201570704097034E-3</v>
      </c>
    </row>
    <row r="12" spans="1:2">
      <c r="A12" s="7">
        <v>6</v>
      </c>
      <c r="B12" s="8">
        <v>4.1923505583805389E-3</v>
      </c>
    </row>
    <row r="13" spans="1:2">
      <c r="A13" s="7">
        <v>7</v>
      </c>
      <c r="B13" s="8">
        <v>4.2785152092667447E-3</v>
      </c>
    </row>
    <row r="14" spans="1:2">
      <c r="A14" s="7">
        <v>4</v>
      </c>
      <c r="B14" s="8">
        <v>4.7613747309468131E-3</v>
      </c>
    </row>
    <row r="15" spans="1:2">
      <c r="A15" s="7">
        <v>3</v>
      </c>
      <c r="B15" s="8">
        <v>5.2999309985060257E-3</v>
      </c>
    </row>
    <row r="16" spans="1:2">
      <c r="A16" s="7">
        <v>1</v>
      </c>
      <c r="B16" s="8">
        <v>8.8447922049689886E-3</v>
      </c>
    </row>
    <row r="17" spans="1:4">
      <c r="A17" s="7">
        <v>5</v>
      </c>
      <c r="B17" s="8">
        <v>1.349672612320805E-2</v>
      </c>
    </row>
    <row r="18" spans="1:4">
      <c r="A18" s="7">
        <v>0</v>
      </c>
      <c r="B18" s="8">
        <v>2.0751914179531351E-2</v>
      </c>
    </row>
    <row r="19" spans="1:4" ht="16" thickBot="1">
      <c r="A19" s="10">
        <v>2</v>
      </c>
      <c r="B19" s="11">
        <v>2.5050562652610318E-2</v>
      </c>
    </row>
    <row r="20" spans="1:4" ht="16" thickBot="1"/>
    <row r="21" spans="1:4">
      <c r="A21" s="16" t="s">
        <v>9</v>
      </c>
      <c r="B21" t="s">
        <v>25</v>
      </c>
      <c r="D21" s="6" t="s">
        <v>8</v>
      </c>
    </row>
    <row r="22" spans="1:4">
      <c r="A22" s="7">
        <v>29</v>
      </c>
      <c r="B22">
        <f>A22-15</f>
        <v>14</v>
      </c>
      <c r="C22">
        <f>B22-A5</f>
        <v>0</v>
      </c>
      <c r="D22" s="8">
        <v>6.0334888935434209E-4</v>
      </c>
    </row>
    <row r="23" spans="1:4">
      <c r="A23" s="7">
        <v>26</v>
      </c>
      <c r="B23">
        <f t="shared" ref="B23:B36" si="0">A23-15</f>
        <v>11</v>
      </c>
      <c r="C23">
        <f t="shared" ref="C23:C36" si="1">B23-A6</f>
        <v>0</v>
      </c>
      <c r="D23" s="8">
        <v>6.0601600637398187E-4</v>
      </c>
    </row>
    <row r="24" spans="1:4">
      <c r="A24" s="7">
        <v>28</v>
      </c>
      <c r="B24">
        <f t="shared" si="0"/>
        <v>13</v>
      </c>
      <c r="C24">
        <f t="shared" si="1"/>
        <v>0</v>
      </c>
      <c r="D24" s="8">
        <v>6.6645563815637978E-4</v>
      </c>
    </row>
    <row r="25" spans="1:4">
      <c r="A25" s="7">
        <v>23</v>
      </c>
      <c r="B25">
        <f t="shared" si="0"/>
        <v>8</v>
      </c>
      <c r="C25">
        <f t="shared" si="1"/>
        <v>0</v>
      </c>
      <c r="D25" s="8">
        <v>8.8453691236425565E-4</v>
      </c>
    </row>
    <row r="26" spans="1:4">
      <c r="A26" s="7">
        <v>25</v>
      </c>
      <c r="B26">
        <f t="shared" si="0"/>
        <v>10</v>
      </c>
      <c r="C26">
        <f t="shared" si="1"/>
        <v>-2</v>
      </c>
      <c r="D26" s="8">
        <v>1.063239251728418E-3</v>
      </c>
    </row>
    <row r="27" spans="1:4">
      <c r="A27" s="7">
        <v>27</v>
      </c>
      <c r="B27">
        <f t="shared" si="0"/>
        <v>12</v>
      </c>
      <c r="C27">
        <f t="shared" si="1"/>
        <v>3</v>
      </c>
      <c r="D27" s="8">
        <v>1.4608773016472E-3</v>
      </c>
    </row>
    <row r="28" spans="1:4">
      <c r="A28" s="7">
        <v>22</v>
      </c>
      <c r="B28">
        <f t="shared" si="0"/>
        <v>7</v>
      </c>
      <c r="C28">
        <f t="shared" si="1"/>
        <v>-3</v>
      </c>
      <c r="D28" s="8">
        <v>1.599725118142246E-3</v>
      </c>
    </row>
    <row r="29" spans="1:4">
      <c r="A29" s="7">
        <v>19</v>
      </c>
      <c r="B29">
        <f t="shared" si="0"/>
        <v>4</v>
      </c>
      <c r="C29">
        <f t="shared" si="1"/>
        <v>-2</v>
      </c>
      <c r="D29" s="8">
        <v>1.908299305479381E-3</v>
      </c>
    </row>
    <row r="30" spans="1:4">
      <c r="A30" s="7">
        <v>24</v>
      </c>
      <c r="B30">
        <f t="shared" si="0"/>
        <v>9</v>
      </c>
      <c r="C30">
        <f t="shared" si="1"/>
        <v>2</v>
      </c>
      <c r="D30" s="8">
        <v>2.2135384883186109E-3</v>
      </c>
    </row>
    <row r="31" spans="1:4">
      <c r="A31" s="7">
        <v>21</v>
      </c>
      <c r="B31">
        <f t="shared" si="0"/>
        <v>6</v>
      </c>
      <c r="C31">
        <f t="shared" si="1"/>
        <v>2</v>
      </c>
      <c r="D31" s="8">
        <v>2.652170188890599E-3</v>
      </c>
    </row>
    <row r="32" spans="1:4">
      <c r="A32" s="7">
        <v>18</v>
      </c>
      <c r="B32">
        <f t="shared" si="0"/>
        <v>3</v>
      </c>
      <c r="C32">
        <f t="shared" si="1"/>
        <v>0</v>
      </c>
      <c r="D32" s="8">
        <v>3.6932029202371851E-3</v>
      </c>
    </row>
    <row r="33" spans="1:4">
      <c r="A33" s="7">
        <v>16</v>
      </c>
      <c r="B33">
        <f t="shared" si="0"/>
        <v>1</v>
      </c>
      <c r="C33">
        <f t="shared" si="1"/>
        <v>0</v>
      </c>
      <c r="D33" s="8">
        <v>4.0235152314230648E-3</v>
      </c>
    </row>
    <row r="34" spans="1:4">
      <c r="A34" s="7">
        <v>20</v>
      </c>
      <c r="B34">
        <f t="shared" si="0"/>
        <v>5</v>
      </c>
      <c r="C34">
        <f t="shared" si="1"/>
        <v>0</v>
      </c>
      <c r="D34" s="8">
        <v>9.9471202454448626E-3</v>
      </c>
    </row>
    <row r="35" spans="1:4">
      <c r="A35" s="7">
        <v>15</v>
      </c>
      <c r="B35">
        <f t="shared" si="0"/>
        <v>0</v>
      </c>
      <c r="C35">
        <f t="shared" si="1"/>
        <v>0</v>
      </c>
      <c r="D35" s="8">
        <v>2.1935940856046061E-2</v>
      </c>
    </row>
    <row r="36" spans="1:4" ht="16" thickBot="1">
      <c r="A36" s="10">
        <v>17</v>
      </c>
      <c r="B36">
        <f t="shared" si="0"/>
        <v>2</v>
      </c>
      <c r="C36">
        <f t="shared" si="1"/>
        <v>0</v>
      </c>
      <c r="D36" s="11">
        <v>2.4263503488967091E-2</v>
      </c>
    </row>
  </sheetData>
  <conditionalFormatting sqref="B5:B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D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A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:A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8"/>
  <sheetViews>
    <sheetView workbookViewId="0">
      <selection activeCell="C3" sqref="C3:I18"/>
    </sheetView>
  </sheetViews>
  <sheetFormatPr baseColWidth="10" defaultRowHeight="15"/>
  <cols>
    <col min="9" max="9" width="19.6640625" bestFit="1" customWidth="1"/>
  </cols>
  <sheetData>
    <row r="3" spans="1:9">
      <c r="C3" s="15" t="s">
        <v>0</v>
      </c>
      <c r="D3" s="15" t="s">
        <v>12</v>
      </c>
      <c r="E3" s="15" t="s">
        <v>13</v>
      </c>
      <c r="F3" s="15" t="s">
        <v>14</v>
      </c>
      <c r="G3" s="15" t="s">
        <v>15</v>
      </c>
      <c r="H3" s="15" t="s">
        <v>16</v>
      </c>
      <c r="I3" s="15" t="s">
        <v>24</v>
      </c>
    </row>
    <row r="4" spans="1:9">
      <c r="A4">
        <v>0</v>
      </c>
      <c r="B4">
        <v>15</v>
      </c>
      <c r="C4" t="str">
        <f>A4&amp;" and "&amp;B4</f>
        <v>0 and 15</v>
      </c>
      <c r="D4">
        <v>1</v>
      </c>
      <c r="E4" t="s">
        <v>17</v>
      </c>
      <c r="I4" t="str">
        <f>E4</f>
        <v>rpm</v>
      </c>
    </row>
    <row r="5" spans="1:9">
      <c r="A5">
        <v>1</v>
      </c>
      <c r="B5">
        <v>16</v>
      </c>
      <c r="C5" t="str">
        <f t="shared" ref="C5:C18" si="0">A5&amp;" and "&amp;B5</f>
        <v>1 and 16</v>
      </c>
      <c r="D5">
        <v>1</v>
      </c>
      <c r="E5" t="s">
        <v>18</v>
      </c>
      <c r="I5" t="str">
        <f t="shared" ref="I5:I7" si="1">E5</f>
        <v>frp</v>
      </c>
    </row>
    <row r="6" spans="1:9">
      <c r="A6">
        <v>2</v>
      </c>
      <c r="B6">
        <v>17</v>
      </c>
      <c r="C6" t="str">
        <f t="shared" si="0"/>
        <v>2 and 17</v>
      </c>
      <c r="D6">
        <v>1</v>
      </c>
      <c r="E6" t="s">
        <v>19</v>
      </c>
      <c r="I6" t="str">
        <f t="shared" si="1"/>
        <v>exh_T</v>
      </c>
    </row>
    <row r="7" spans="1:9">
      <c r="A7">
        <v>3</v>
      </c>
      <c r="B7">
        <v>18</v>
      </c>
      <c r="C7" t="str">
        <f t="shared" si="0"/>
        <v>3 and 18</v>
      </c>
      <c r="D7">
        <v>1</v>
      </c>
      <c r="E7" t="s">
        <v>20</v>
      </c>
      <c r="I7" t="str">
        <f t="shared" si="1"/>
        <v>TC_rpm</v>
      </c>
    </row>
    <row r="8" spans="1:9">
      <c r="A8">
        <v>4</v>
      </c>
      <c r="B8">
        <v>19</v>
      </c>
      <c r="C8" t="str">
        <f t="shared" si="0"/>
        <v>4 and 19</v>
      </c>
      <c r="D8">
        <v>2</v>
      </c>
      <c r="E8" t="s">
        <v>17</v>
      </c>
      <c r="F8" t="s">
        <v>18</v>
      </c>
      <c r="I8" t="str">
        <f>E8&amp;", "&amp;F8</f>
        <v>rpm, frp</v>
      </c>
    </row>
    <row r="9" spans="1:9">
      <c r="A9">
        <v>5</v>
      </c>
      <c r="B9">
        <v>20</v>
      </c>
      <c r="C9" t="str">
        <f t="shared" si="0"/>
        <v>5 and 20</v>
      </c>
      <c r="D9">
        <v>2</v>
      </c>
      <c r="E9" t="s">
        <v>17</v>
      </c>
      <c r="F9" t="s">
        <v>19</v>
      </c>
      <c r="I9" t="str">
        <f t="shared" ref="I9:I18" si="2">E9&amp;", "&amp;F9</f>
        <v>rpm, exh_T</v>
      </c>
    </row>
    <row r="10" spans="1:9">
      <c r="A10">
        <v>6</v>
      </c>
      <c r="B10">
        <v>21</v>
      </c>
      <c r="C10" t="str">
        <f t="shared" si="0"/>
        <v>6 and 21</v>
      </c>
      <c r="D10">
        <v>2</v>
      </c>
      <c r="E10" t="s">
        <v>17</v>
      </c>
      <c r="F10" t="s">
        <v>20</v>
      </c>
      <c r="I10" t="str">
        <f t="shared" si="2"/>
        <v>rpm, TC_rpm</v>
      </c>
    </row>
    <row r="11" spans="1:9">
      <c r="A11">
        <v>7</v>
      </c>
      <c r="B11">
        <v>22</v>
      </c>
      <c r="C11" t="str">
        <f t="shared" si="0"/>
        <v>7 and 22</v>
      </c>
      <c r="D11">
        <v>2</v>
      </c>
      <c r="E11" t="s">
        <v>18</v>
      </c>
      <c r="F11" t="s">
        <v>19</v>
      </c>
      <c r="I11" t="str">
        <f t="shared" si="2"/>
        <v>frp, exh_T</v>
      </c>
    </row>
    <row r="12" spans="1:9">
      <c r="A12">
        <v>8</v>
      </c>
      <c r="B12">
        <v>23</v>
      </c>
      <c r="C12" t="str">
        <f t="shared" si="0"/>
        <v>8 and 23</v>
      </c>
      <c r="D12">
        <v>2</v>
      </c>
      <c r="E12" t="s">
        <v>18</v>
      </c>
      <c r="F12" t="s">
        <v>20</v>
      </c>
      <c r="I12" t="str">
        <f t="shared" si="2"/>
        <v>frp, TC_rpm</v>
      </c>
    </row>
    <row r="13" spans="1:9">
      <c r="A13">
        <v>9</v>
      </c>
      <c r="B13">
        <v>24</v>
      </c>
      <c r="C13" t="str">
        <f t="shared" si="0"/>
        <v>9 and 24</v>
      </c>
      <c r="D13">
        <v>2</v>
      </c>
      <c r="E13" t="s">
        <v>19</v>
      </c>
      <c r="F13" t="s">
        <v>20</v>
      </c>
      <c r="I13" t="str">
        <f t="shared" si="2"/>
        <v>exh_T, TC_rpm</v>
      </c>
    </row>
    <row r="14" spans="1:9">
      <c r="A14">
        <v>10</v>
      </c>
      <c r="B14">
        <v>25</v>
      </c>
      <c r="C14" t="str">
        <f t="shared" si="0"/>
        <v>10 and 25</v>
      </c>
      <c r="D14">
        <v>3</v>
      </c>
      <c r="E14" t="s">
        <v>17</v>
      </c>
      <c r="F14" t="s">
        <v>18</v>
      </c>
      <c r="G14" t="s">
        <v>19</v>
      </c>
      <c r="I14" t="str">
        <f>E14&amp;", "&amp;F14&amp;", "&amp;G14</f>
        <v>rpm, frp, exh_T</v>
      </c>
    </row>
    <row r="15" spans="1:9">
      <c r="A15">
        <v>11</v>
      </c>
      <c r="B15">
        <v>26</v>
      </c>
      <c r="C15" t="str">
        <f t="shared" si="0"/>
        <v>11 and 26</v>
      </c>
      <c r="D15">
        <v>3</v>
      </c>
      <c r="E15" t="s">
        <v>17</v>
      </c>
      <c r="F15" t="s">
        <v>18</v>
      </c>
      <c r="G15" t="s">
        <v>20</v>
      </c>
      <c r="I15" t="str">
        <f t="shared" ref="I15:I18" si="3">E15&amp;", "&amp;F15&amp;", "&amp;G15</f>
        <v>rpm, frp, TC_rpm</v>
      </c>
    </row>
    <row r="16" spans="1:9">
      <c r="A16">
        <v>12</v>
      </c>
      <c r="B16">
        <v>27</v>
      </c>
      <c r="C16" t="str">
        <f t="shared" si="0"/>
        <v>12 and 27</v>
      </c>
      <c r="D16">
        <v>3</v>
      </c>
      <c r="E16" t="s">
        <v>17</v>
      </c>
      <c r="F16" t="s">
        <v>19</v>
      </c>
      <c r="G16" t="s">
        <v>20</v>
      </c>
      <c r="I16" t="str">
        <f t="shared" si="3"/>
        <v>rpm, exh_T, TC_rpm</v>
      </c>
    </row>
    <row r="17" spans="1:9">
      <c r="A17">
        <v>13</v>
      </c>
      <c r="B17">
        <v>28</v>
      </c>
      <c r="C17" t="str">
        <f t="shared" si="0"/>
        <v>13 and 28</v>
      </c>
      <c r="D17">
        <v>3</v>
      </c>
      <c r="E17" t="s">
        <v>18</v>
      </c>
      <c r="F17" t="s">
        <v>19</v>
      </c>
      <c r="G17" t="s">
        <v>20</v>
      </c>
      <c r="I17" t="str">
        <f t="shared" si="3"/>
        <v>frp, exh_T, TC_rpm</v>
      </c>
    </row>
    <row r="18" spans="1:9">
      <c r="A18">
        <v>14</v>
      </c>
      <c r="B18">
        <v>29</v>
      </c>
      <c r="C18" t="str">
        <f t="shared" si="0"/>
        <v>14 and 29</v>
      </c>
      <c r="D18">
        <v>4</v>
      </c>
      <c r="E18" s="4" t="s">
        <v>17</v>
      </c>
      <c r="F18" s="4" t="s">
        <v>18</v>
      </c>
      <c r="G18" s="4" t="s">
        <v>19</v>
      </c>
      <c r="H18" s="4" t="s">
        <v>21</v>
      </c>
      <c r="I18" t="str">
        <f>E18&amp;", "&amp;F18&amp;", "&amp;G18&amp;", "&amp;H18</f>
        <v>rpm, frp, exh_T, TC_RPM</v>
      </c>
    </row>
  </sheetData>
  <conditionalFormatting sqref="E18:H18">
    <cfRule type="containsBlanks" dxfId="0" priority="1">
      <formula>LEN(TRIM(E18))=0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graphs-comp</vt:lpstr>
      <vt:lpstr>test ranking</vt:lpstr>
      <vt:lpstr>feature ranking short</vt:lpstr>
      <vt:lpstr>Sheet2</vt:lpstr>
      <vt:lpstr>Sheet3</vt:lpstr>
      <vt:lpstr>Sheet1</vt:lpstr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Fredrik Ahlgren</cp:lastModifiedBy>
  <dcterms:created xsi:type="dcterms:W3CDTF">2018-02-10T13:11:57Z</dcterms:created>
  <dcterms:modified xsi:type="dcterms:W3CDTF">2018-02-16T07:14:53Z</dcterms:modified>
</cp:coreProperties>
</file>