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bsmllah Winter 2022-2023\Data Analytics\Lab #6\"/>
    </mc:Choice>
  </mc:AlternateContent>
  <xr:revisionPtr revIDLastSave="0" documentId="13_ncr:1_{89466386-C6AB-4733-A773-E6135587FEB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1" sheetId="22" r:id="rId1"/>
    <sheet name="Cereal Dataset" sheetId="5" r:id="rId2"/>
    <sheet name="Cereal Dataset - Sol" sheetId="23" r:id="rId3"/>
    <sheet name="_PalUtilTempWorksheet" sheetId="3" state="hidden" r:id="rId4"/>
    <sheet name="_STDS_DG149170FD" sheetId="18" state="hidden" r:id="rId5"/>
    <sheet name="_STDS_DG27387402" sheetId="19" state="hidden" r:id="rId6"/>
    <sheet name="_STDS_DG7D91DD6" sheetId="20" state="hidden" r:id="rId7"/>
    <sheet name="_STDS_DGA73FFBD" sheetId="21" state="hidden" r:id="rId8"/>
  </sheets>
  <definedNames>
    <definedName name="ScatterX_8628">_xll.StatScatterPlot([0]!ST_Ads,[0]!ST_Sales,0)</definedName>
    <definedName name="ScatterX_CCD">_xll.StatScatterPlot([0]!ST_Ads,[0]!ST_Sales,0)</definedName>
    <definedName name="ScatterY_8628">_xll.StatScatterPlot([0]!ST_Ads,[0]!ST_Sales,1)</definedName>
    <definedName name="ScatterY_CCD">_xll.StatScatterPlot([0]!ST_Ads,[0]!ST_Sales,1)</definedName>
    <definedName name="ST_Ads">#REF!</definedName>
    <definedName name="ST_Ads_2">#REF!</definedName>
    <definedName name="ST_caloriesperserving">#REF!</definedName>
    <definedName name="ST_gramsoffat">#REF!</definedName>
    <definedName name="ST_gramsofsugars">#REF!</definedName>
    <definedName name="ST_gramsofsugars_2">#REF!</definedName>
    <definedName name="ST_gramsofsugars_4">#REF!</definedName>
    <definedName name="ST_name">#REF!</definedName>
    <definedName name="ST_name_1">#REF!</definedName>
    <definedName name="ST_name_2">#REF!</definedName>
    <definedName name="ST_Ratingofcereal">#REF!</definedName>
    <definedName name="ST_Ratingofcereal_3">#REF!</definedName>
    <definedName name="ST_Ratingofcereal_5">#REF!</definedName>
    <definedName name="ST_Sales">#REF!</definedName>
    <definedName name="ST_Sales_1">#REF!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"U_x0001_VG3340F32E494AD50_x0001_"</definedName>
    <definedName name="STWBD_StatToolsRegression_VariableListIndependent" hidden="1">1</definedName>
    <definedName name="STWBD_StatToolsRegression_VariableListIndependent_1" hidden="1">"U_x0001_VG3423CB91389E937E_x0001_"</definedName>
    <definedName name="STWBD_StatToolsRegression_VarSelectorDefaultDataSet" hidden="1">"DGA73FFBD"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"DG149170FD"</definedName>
    <definedName name="STWBD_StatToolsScatterplot_XVariableList" hidden="1">1</definedName>
    <definedName name="STWBD_StatToolsScatterplot_XVariableList_1" hidden="1">"U_x0001_VG62B6A702A8EA527_x0001_"</definedName>
    <definedName name="STWBD_StatToolsScatterplot_YVariableList" hidden="1">1</definedName>
    <definedName name="STWBD_StatToolsScatterplot_YVariableList_1" hidden="1">"U_x0001_VG6E9FE781EBEBCF1_x0001_"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3" l="1"/>
  <c r="K12" i="23"/>
  <c r="H7" i="22"/>
  <c r="H3" i="22"/>
  <c r="H4" i="22"/>
  <c r="H5" i="22"/>
  <c r="H6" i="22"/>
  <c r="H2" i="22"/>
  <c r="G3" i="22"/>
  <c r="G4" i="22"/>
  <c r="G5" i="22"/>
  <c r="G6" i="22"/>
  <c r="G2" i="22"/>
  <c r="A7" i="22"/>
  <c r="H19" i="22"/>
  <c r="D3" i="22"/>
  <c r="E3" i="22" s="1"/>
  <c r="D6" i="22"/>
  <c r="E6" i="22" s="1"/>
  <c r="C2" i="22"/>
  <c r="D2" i="22" s="1"/>
  <c r="E2" i="22" s="1"/>
  <c r="C3" i="22"/>
  <c r="C4" i="22"/>
  <c r="D4" i="22" s="1"/>
  <c r="E4" i="22" s="1"/>
  <c r="C5" i="22"/>
  <c r="D5" i="22" s="1"/>
  <c r="E5" i="22" s="1"/>
  <c r="C6" i="22"/>
  <c r="E7" i="22" l="1"/>
  <c r="B9" i="21" l="1"/>
  <c r="B9" i="20"/>
  <c r="B9" i="19"/>
  <c r="B9" i="18"/>
  <c r="B3" i="21"/>
  <c r="B3" i="20"/>
  <c r="B16" i="19"/>
  <c r="B13" i="19"/>
  <c r="B7" i="19"/>
  <c r="B3" i="19"/>
  <c r="B16" i="18"/>
  <c r="B13" i="18"/>
  <c r="B7" i="18"/>
  <c r="B3" i="18"/>
  <c r="B9" i="3"/>
</calcChain>
</file>

<file path=xl/sharedStrings.xml><?xml version="1.0" encoding="utf-8"?>
<sst xmlns="http://schemas.openxmlformats.org/spreadsheetml/2006/main" count="495" uniqueCount="234">
  <si>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</si>
  <si>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</si>
  <si>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</si>
  <si>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</si>
  <si>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</si>
  <si>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</si>
  <si>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</si>
  <si>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</si>
  <si>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</si>
  <si>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</si>
  <si>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</si>
  <si>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</si>
  <si>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DG149170FD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</si>
  <si>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</si>
  <si>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</si>
  <si>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</si>
  <si>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</si>
  <si>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</si>
  <si>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</si>
  <si>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</si>
  <si>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</si>
  <si>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</si>
  <si>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</si>
  <si>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VG6E9FE781EBEBCF1</t>
  </si>
  <si>
    <t>var1</t>
  </si>
  <si>
    <t>ST_Sales</t>
  </si>
  <si>
    <t>1 : Ranges</t>
  </si>
  <si>
    <t>1 : MultiRefs</t>
  </si>
  <si>
    <t>2 : Info</t>
  </si>
  <si>
    <t>VG62B6A702A8EA527</t>
  </si>
  <si>
    <t>var2</t>
  </si>
  <si>
    <t>ST_Ads</t>
  </si>
  <si>
    <t>2 : Ranges</t>
  </si>
  <si>
    <t>2 : MultiRefs</t>
  </si>
  <si>
    <t>name</t>
  </si>
  <si>
    <t>Manufacturer</t>
  </si>
  <si>
    <t>type</t>
  </si>
  <si>
    <t>calories per serving</t>
  </si>
  <si>
    <t>grams of protein</t>
  </si>
  <si>
    <t>grams of fat</t>
  </si>
  <si>
    <t>milligrams of sodium</t>
  </si>
  <si>
    <t>grams of dietary fiber</t>
  </si>
  <si>
    <t>grams of complex carbohydrates</t>
  </si>
  <si>
    <t>grams of sugars</t>
  </si>
  <si>
    <t>milligrams of potassium</t>
  </si>
  <si>
    <t>vitamins and minerals (% of FDA recommendation)</t>
  </si>
  <si>
    <t>Display shelf</t>
  </si>
  <si>
    <t>Weight in ounces per one serving</t>
  </si>
  <si>
    <t>Number of cups in one serving</t>
  </si>
  <si>
    <t>Rating of cereal</t>
  </si>
  <si>
    <t>Apple Cinnamon Cheerios</t>
  </si>
  <si>
    <t>General Mills</t>
  </si>
  <si>
    <t>Cold</t>
  </si>
  <si>
    <t>Basic 4</t>
  </si>
  <si>
    <t>Cheerios</t>
  </si>
  <si>
    <t>Cinnamon Toast Crunch</t>
  </si>
  <si>
    <t>Clusters</t>
  </si>
  <si>
    <t>Cocoa Puffs</t>
  </si>
  <si>
    <t>Count Chocula</t>
  </si>
  <si>
    <t>Crispy Wheat &amp; Raisins</t>
  </si>
  <si>
    <t>Golden Grahams</t>
  </si>
  <si>
    <t>Honey Nut Cheerios</t>
  </si>
  <si>
    <t>Kix</t>
  </si>
  <si>
    <t>Lucky Charms</t>
  </si>
  <si>
    <t>Multi-Grain Cheerios</t>
  </si>
  <si>
    <t>Oatmeal Raisin Crisp</t>
  </si>
  <si>
    <t>Raisin Nut Bran</t>
  </si>
  <si>
    <t>Total Corn Flakes</t>
  </si>
  <si>
    <t>Total Raisin Bran</t>
  </si>
  <si>
    <t>Total Whole Grain</t>
  </si>
  <si>
    <t>Triples</t>
  </si>
  <si>
    <t>Trix</t>
  </si>
  <si>
    <t>Wheaties</t>
  </si>
  <si>
    <t>Wheaties Honey Gold</t>
  </si>
  <si>
    <t>All-Bran</t>
  </si>
  <si>
    <t>Kelloggs</t>
  </si>
  <si>
    <t>All-Bran with Extra Fiber</t>
  </si>
  <si>
    <t>Apple Jacks</t>
  </si>
  <si>
    <t>Corn Flakes</t>
  </si>
  <si>
    <t>Corn Pops</t>
  </si>
  <si>
    <t>Cracklin' Oat Bran</t>
  </si>
  <si>
    <t>Crispix</t>
  </si>
  <si>
    <t>Froot Loops</t>
  </si>
  <si>
    <t>Frosted Flakes</t>
  </si>
  <si>
    <t>Frosted Mini-Wheats</t>
  </si>
  <si>
    <t>Fruitful Bran</t>
  </si>
  <si>
    <t>Just Right Crunchy  Nuggets</t>
  </si>
  <si>
    <t>Just Right Fruit &amp; Nut</t>
  </si>
  <si>
    <t>Mueslix Crispy Blend</t>
  </si>
  <si>
    <t>Nut&amp;Honey Crunch</t>
  </si>
  <si>
    <t>Nutri-Grain Almond-Raisin</t>
  </si>
  <si>
    <t>Nutri-grain Wheat</t>
  </si>
  <si>
    <t>Product 19</t>
  </si>
  <si>
    <t>Raisin Bran</t>
  </si>
  <si>
    <t>Raisin Squares</t>
  </si>
  <si>
    <t>Rice Krispies</t>
  </si>
  <si>
    <t>Smacks</t>
  </si>
  <si>
    <t>Special K</t>
  </si>
  <si>
    <t>100% Bran</t>
  </si>
  <si>
    <t>Nabisco</t>
  </si>
  <si>
    <t>Shredded Wheat</t>
  </si>
  <si>
    <t>Shredded Wheat 'n'Bran</t>
  </si>
  <si>
    <t>Shredded Wheat spoon size</t>
  </si>
  <si>
    <t>Strawberry Fruit Wheats</t>
  </si>
  <si>
    <t>Bran Flakes</t>
  </si>
  <si>
    <t>Post</t>
  </si>
  <si>
    <t>Fruit &amp; Fibre Dates; Walnuts; and Oats</t>
  </si>
  <si>
    <t>Fruity Pebbles</t>
  </si>
  <si>
    <t>Golden Crisp</t>
  </si>
  <si>
    <t>Grape Nuts Flakes</t>
  </si>
  <si>
    <t>Grape-Nuts</t>
  </si>
  <si>
    <t>Great Grains Pecan</t>
  </si>
  <si>
    <t>Honey-comb</t>
  </si>
  <si>
    <t>Post Nat. Raisin Bran</t>
  </si>
  <si>
    <t>100% Natural Bran</t>
  </si>
  <si>
    <t>Quaker Oats</t>
  </si>
  <si>
    <t>Cap'n'Crunch</t>
  </si>
  <si>
    <t>Honey Graham Ohs</t>
  </si>
  <si>
    <t>Life</t>
  </si>
  <si>
    <t>Puffed Rice</t>
  </si>
  <si>
    <t>Puffed Wheat</t>
  </si>
  <si>
    <t>Quaker Oat Squares</t>
  </si>
  <si>
    <t>Almond Delight</t>
  </si>
  <si>
    <t>Ralston Purina</t>
  </si>
  <si>
    <t>Bran Chex</t>
  </si>
  <si>
    <t>Corn Chex</t>
  </si>
  <si>
    <t>Double Chex</t>
  </si>
  <si>
    <t>Muesli Raisins; Dates; &amp; Almonds</t>
  </si>
  <si>
    <t>Muesli Raisins; Peaches; &amp; Pecans</t>
  </si>
  <si>
    <t>Rice Chex</t>
  </si>
  <si>
    <t>Wheat Chex</t>
  </si>
  <si>
    <t>Maypo</t>
  </si>
  <si>
    <t>American Home Food Products</t>
  </si>
  <si>
    <t>Hot</t>
  </si>
  <si>
    <t>Cream of Wheat (Quick)</t>
  </si>
  <si>
    <t>Quaker Oatmeal</t>
  </si>
  <si>
    <t>Data Set #2</t>
  </si>
  <si>
    <t>3 : Info</t>
  </si>
  <si>
    <t>var3</t>
  </si>
  <si>
    <t>3 : Ranges</t>
  </si>
  <si>
    <t>3 : MultiRefs</t>
  </si>
  <si>
    <t>Data Set #3</t>
  </si>
  <si>
    <t>DG7D91DD6</t>
  </si>
  <si>
    <t>VGC040A4C3ABC44F5</t>
  </si>
  <si>
    <t>ST_name_1</t>
  </si>
  <si>
    <t>VG57F78A445AB527</t>
  </si>
  <si>
    <t>ST_caloriesperserving</t>
  </si>
  <si>
    <t>VGE5CAB31351A804</t>
  </si>
  <si>
    <t>ST_gramsoffat</t>
  </si>
  <si>
    <t>4 : Info</t>
  </si>
  <si>
    <t>VGE4E5AABA151677</t>
  </si>
  <si>
    <t>var4</t>
  </si>
  <si>
    <t>ST_gramsofsugars_4</t>
  </si>
  <si>
    <t>4 : Ranges</t>
  </si>
  <si>
    <t>4 : MultiRefs</t>
  </si>
  <si>
    <t>5 : Info</t>
  </si>
  <si>
    <t>VG1A42AC7D1070B83</t>
  </si>
  <si>
    <t>var5</t>
  </si>
  <si>
    <t>ST_Ratingofcereal_5</t>
  </si>
  <si>
    <t>5 : Ranges</t>
  </si>
  <si>
    <t>5 : MultiRefs</t>
  </si>
  <si>
    <t>='Ex.3 Multiple'!$A$1:$E$78</t>
  </si>
  <si>
    <t>='Ex.3 Multiple'!$A$1:$A$78</t>
  </si>
  <si>
    <t>='Ex.3 Multiple'!$B$1:$B$78</t>
  </si>
  <si>
    <t>='Ex.3 Multiple'!$C$1:$C$78</t>
  </si>
  <si>
    <t>='Ex.3 Multiple'!$D$1:$D$78</t>
  </si>
  <si>
    <t>='Ex.3 Multiple'!$E$1:$E$78</t>
  </si>
  <si>
    <t>DG27387402</t>
  </si>
  <si>
    <t>VGB91B9592061FD94</t>
  </si>
  <si>
    <t>ST_Sales_1</t>
  </si>
  <si>
    <t>VG1DD26DB88859978</t>
  </si>
  <si>
    <t>ST_Ads_2</t>
  </si>
  <si>
    <t>Data Set #4</t>
  </si>
  <si>
    <t>DGA73FFBD</t>
  </si>
  <si>
    <t>VGA119DC023CBD938</t>
  </si>
  <si>
    <t>ST_name_2</t>
  </si>
  <si>
    <t>VG3423CB91389E937E</t>
  </si>
  <si>
    <t>ST_gramsofsugars_2</t>
  </si>
  <si>
    <t>VG3340F32E494AD50</t>
  </si>
  <si>
    <t>ST_Ratingofcereal_3</t>
  </si>
  <si>
    <t>='Sheet5'!$A$1:$C$78</t>
  </si>
  <si>
    <t>='Sheet5'!$A$1:$A$78</t>
  </si>
  <si>
    <t>='Sheet5'!$B$1:$B$78</t>
  </si>
  <si>
    <t>='Sheet5'!$C$1:$C$78</t>
  </si>
  <si>
    <t>Ads (x)</t>
  </si>
  <si>
    <t>Sales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</si>
  <si>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</si>
  <si>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</si>
  <si>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</si>
  <si>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</si>
  <si>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</si>
  <si>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</si>
  <si>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</si>
  <si>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</si>
  <si>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</si>
  <si>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</si>
  <si>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</si>
  <si>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</si>
  <si>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</si>
  <si>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</si>
  <si>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</si>
  <si>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</si>
  <si>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</si>
  <si>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</si>
  <si>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</si>
  <si>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</si>
  <si>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</si>
  <si>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</si>
  <si>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</si>
  <si>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</si>
  <si>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</si>
  <si>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y=4 + 30</t>
  </si>
  <si>
    <t>r=0.9</t>
  </si>
  <si>
    <t>sign (-ve or +ve)</t>
  </si>
  <si>
    <t>&gt;0.7 or &lt;0.5</t>
  </si>
  <si>
    <t>pos: direct rel, neg: indirect rel,</t>
  </si>
  <si>
    <t>&gt;0.7 strong, &lt;0.5 weak</t>
  </si>
  <si>
    <t>Sum Squared</t>
  </si>
  <si>
    <t>Sales y= 4 + x</t>
  </si>
  <si>
    <t>error</t>
  </si>
  <si>
    <t>sq</t>
  </si>
  <si>
    <t>SSE</t>
  </si>
  <si>
    <t>reg-average</t>
  </si>
  <si>
    <t>SSR</t>
  </si>
  <si>
    <t>grams of sugars (x)</t>
  </si>
  <si>
    <t>Rating of cereal (y)</t>
  </si>
  <si>
    <t>r=0.7</t>
  </si>
  <si>
    <t>strong direct rel</t>
  </si>
  <si>
    <t>r2=0.5</t>
  </si>
  <si>
    <t>n=77</t>
  </si>
  <si>
    <t>57% of rating depending on sugar</t>
  </si>
  <si>
    <t>y=59 - 2.4x</t>
  </si>
  <si>
    <t>F(alpha,df1,df2)</t>
  </si>
  <si>
    <t>F(0.05,1,75)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</si>
</sst>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Helvetica Neue"/>
    </font>
    <font>
      <b/>
      <sz val="10"/>
      <name val="Helvetica Neue"/>
    </font>
    <font>
      <sz val="14"/>
      <name val="Helvetica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3" borderId="2" xfId="0" applyNumberFormat="1" applyFont="1" applyFill="1" applyBorder="1" applyAlignment="1">
      <alignment vertical="top"/>
    </xf>
    <xf numFmtId="49" fontId="4" fillId="0" borderId="3" xfId="0" applyNumberFormat="1" applyFont="1" applyBorder="1" applyAlignment="1">
      <alignment horizontal="left" vertical="top" readingOrder="1"/>
    </xf>
    <xf numFmtId="49" fontId="5" fillId="0" borderId="4" xfId="0" applyNumberFormat="1" applyFont="1" applyBorder="1" applyAlignment="1">
      <alignment vertical="top"/>
    </xf>
    <xf numFmtId="0" fontId="5" fillId="0" borderId="4" xfId="0" applyNumberFormat="1" applyFont="1" applyBorder="1" applyAlignment="1">
      <alignment vertical="top"/>
    </xf>
    <xf numFmtId="49" fontId="3" fillId="3" borderId="5" xfId="0" applyNumberFormat="1" applyFont="1" applyFill="1" applyBorder="1" applyAlignment="1">
      <alignment vertical="top"/>
    </xf>
    <xf numFmtId="49" fontId="4" fillId="0" borderId="6" xfId="0" applyNumberFormat="1" applyFont="1" applyBorder="1" applyAlignment="1">
      <alignment horizontal="left" vertical="top" readingOrder="1"/>
    </xf>
    <xf numFmtId="49" fontId="5" fillId="0" borderId="7" xfId="0" applyNumberFormat="1" applyFont="1" applyBorder="1" applyAlignment="1">
      <alignment vertical="top"/>
    </xf>
    <xf numFmtId="0" fontId="5" fillId="0" borderId="7" xfId="0" applyNumberFormat="1" applyFont="1" applyBorder="1" applyAlignment="1">
      <alignment vertical="top"/>
    </xf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Continuous"/>
    </xf>
    <xf numFmtId="9" fontId="0" fillId="0" borderId="0" xfId="0" applyNumberFormat="1"/>
    <xf numFmtId="0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'Q1'!$B$2:$B$6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xVal>
          <c:yVal>
            <c:numRef>
              <c:f>'Q1'!$A$2:$A$6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45FF-BAB7-CEB63B4B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75344"/>
        <c:axId val="1345876592"/>
      </c:scatterChart>
      <c:valAx>
        <c:axId val="1345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76592"/>
        <c:crosses val="autoZero"/>
        <c:crossBetween val="midCat"/>
      </c:valAx>
      <c:valAx>
        <c:axId val="13458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10</xdr:row>
      <xdr:rowOff>188383</xdr:rowOff>
    </xdr:from>
    <xdr:to>
      <xdr:col>14</xdr:col>
      <xdr:colOff>380999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2A90F-296E-46DB-B053-C16752537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07FA7-1943-46C7-8127-3FB236B8F317}" name="Table1" displayName="Table1" ref="A1:C7" totalsRowCount="1" headerRowDxfId="7" dataDxfId="6">
  <autoFilter ref="A1:C6" xr:uid="{AC807FA7-1943-46C7-8127-3FB236B8F317}"/>
  <tableColumns count="3">
    <tableColumn id="1" xr3:uid="{6A129AE7-839C-47E4-ACCE-004EDCDE6757}" name="Sales (y)" totalsRowFunction="custom" dataDxfId="5" totalsRowDxfId="2">
      <totalsRowFormula>AVERAGE(Table1[Sales (y)])</totalsRowFormula>
    </tableColumn>
    <tableColumn id="2" xr3:uid="{CA263B81-033F-4BB4-A68C-D017FBCF66DB}" name="Ads (x)" dataDxfId="4" totalsRowDxfId="1"/>
    <tableColumn id="3" xr3:uid="{08F48F91-AFDD-4645-B3A7-4ABF1562E6D1}" name="Sales y= 4 + x" dataDxfId="3" totalsRowDxfId="0">
      <calculatedColumnFormula>4+Table1[[#This Row],[Ads (x)]]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2384-4777-4071-BE8E-749A59B719EC}">
  <dimension ref="A1:I28"/>
  <sheetViews>
    <sheetView zoomScaleNormal="100" workbookViewId="0">
      <selection activeCell="H8" sqref="H8"/>
    </sheetView>
  </sheetViews>
  <sheetFormatPr defaultRowHeight="15.5"/>
  <cols>
    <col min="1" max="1" width="17.1640625" customWidth="1"/>
    <col min="2" max="2" width="14.1640625" customWidth="1"/>
    <col min="3" max="3" width="13.1640625" bestFit="1" customWidth="1"/>
    <col min="4" max="4" width="13.6640625" bestFit="1" customWidth="1"/>
    <col min="6" max="6" width="12.33203125" bestFit="1" customWidth="1"/>
  </cols>
  <sheetData>
    <row r="1" spans="1:8" s="9" customFormat="1">
      <c r="A1" s="10" t="s">
        <v>185</v>
      </c>
      <c r="B1" s="10" t="s">
        <v>184</v>
      </c>
      <c r="C1" s="10" t="s">
        <v>218</v>
      </c>
      <c r="D1" s="9" t="s">
        <v>219</v>
      </c>
      <c r="E1" s="9" t="s">
        <v>220</v>
      </c>
      <c r="G1" s="9" t="s">
        <v>222</v>
      </c>
      <c r="H1" s="9" t="s">
        <v>220</v>
      </c>
    </row>
    <row r="2" spans="1:8">
      <c r="A2" s="11">
        <v>11</v>
      </c>
      <c r="B2" s="11">
        <v>5</v>
      </c>
      <c r="C2" s="11">
        <f>4+Table1[[#This Row],[Ads (x)]]</f>
        <v>9</v>
      </c>
      <c r="D2">
        <f>Table1[[#This Row],[Sales (y)]]-Table1[[#This Row],[Sales y= 4 + x]]</f>
        <v>2</v>
      </c>
      <c r="E2">
        <f>D2^2</f>
        <v>4</v>
      </c>
      <c r="G2">
        <f>Table1[[#This Row],[Sales y= 4 + x]]-9</f>
        <v>0</v>
      </c>
      <c r="H2">
        <f>G2^2</f>
        <v>0</v>
      </c>
    </row>
    <row r="3" spans="1:8">
      <c r="A3" s="11">
        <v>6</v>
      </c>
      <c r="B3" s="11">
        <v>3</v>
      </c>
      <c r="C3" s="11">
        <f>4+Table1[[#This Row],[Ads (x)]]</f>
        <v>7</v>
      </c>
      <c r="D3">
        <f>Table1[[#This Row],[Sales (y)]]-Table1[[#This Row],[Sales y= 4 + x]]</f>
        <v>-1</v>
      </c>
      <c r="E3">
        <f t="shared" ref="E3:E6" si="0">D3^2</f>
        <v>1</v>
      </c>
      <c r="G3">
        <f>Table1[[#This Row],[Sales y= 4 + x]]-9</f>
        <v>-2</v>
      </c>
      <c r="H3">
        <f t="shared" ref="H3:H6" si="1">G3^2</f>
        <v>4</v>
      </c>
    </row>
    <row r="4" spans="1:8">
      <c r="A4" s="11">
        <v>10</v>
      </c>
      <c r="B4" s="11">
        <v>7</v>
      </c>
      <c r="C4" s="11">
        <f>4+Table1[[#This Row],[Ads (x)]]</f>
        <v>11</v>
      </c>
      <c r="D4">
        <f>Table1[[#This Row],[Sales (y)]]-Table1[[#This Row],[Sales y= 4 + x]]</f>
        <v>-1</v>
      </c>
      <c r="E4">
        <f t="shared" si="0"/>
        <v>1</v>
      </c>
      <c r="G4">
        <f>Table1[[#This Row],[Sales y= 4 + x]]-9</f>
        <v>2</v>
      </c>
      <c r="H4">
        <f t="shared" si="1"/>
        <v>4</v>
      </c>
    </row>
    <row r="5" spans="1:8">
      <c r="A5" s="11">
        <v>6</v>
      </c>
      <c r="B5" s="11">
        <v>2</v>
      </c>
      <c r="C5" s="11">
        <f>4+Table1[[#This Row],[Ads (x)]]</f>
        <v>6</v>
      </c>
      <c r="D5">
        <f>Table1[[#This Row],[Sales (y)]]-Table1[[#This Row],[Sales y= 4 + x]]</f>
        <v>0</v>
      </c>
      <c r="E5">
        <f t="shared" si="0"/>
        <v>0</v>
      </c>
      <c r="G5">
        <f>Table1[[#This Row],[Sales y= 4 + x]]-9</f>
        <v>-3</v>
      </c>
      <c r="H5">
        <f t="shared" si="1"/>
        <v>9</v>
      </c>
    </row>
    <row r="6" spans="1:8">
      <c r="A6" s="11">
        <v>12</v>
      </c>
      <c r="B6" s="11">
        <v>8</v>
      </c>
      <c r="C6" s="11">
        <f>4+Table1[[#This Row],[Ads (x)]]</f>
        <v>12</v>
      </c>
      <c r="D6">
        <f>Table1[[#This Row],[Sales (y)]]-Table1[[#This Row],[Sales y= 4 + x]]</f>
        <v>0</v>
      </c>
      <c r="E6">
        <f t="shared" si="0"/>
        <v>0</v>
      </c>
      <c r="G6">
        <f>Table1[[#This Row],[Sales y= 4 + x]]-9</f>
        <v>3</v>
      </c>
      <c r="H6">
        <f t="shared" si="1"/>
        <v>9</v>
      </c>
    </row>
    <row r="7" spans="1:8">
      <c r="A7" s="11">
        <f>AVERAGE(Table1[Sales (y)])</f>
        <v>9</v>
      </c>
      <c r="B7" s="11"/>
      <c r="C7" s="25"/>
      <c r="D7" t="s">
        <v>221</v>
      </c>
      <c r="E7">
        <f>SUM(E2:E6)</f>
        <v>6</v>
      </c>
      <c r="G7" t="s">
        <v>223</v>
      </c>
      <c r="H7">
        <f>SUM(H2:H6)</f>
        <v>26</v>
      </c>
    </row>
    <row r="8" spans="1:8">
      <c r="A8" t="s">
        <v>186</v>
      </c>
    </row>
    <row r="9" spans="1:8" ht="16" thickBot="1"/>
    <row r="10" spans="1:8">
      <c r="A10" s="23" t="s">
        <v>187</v>
      </c>
      <c r="B10" s="23"/>
    </row>
    <row r="11" spans="1:8">
      <c r="A11" s="20" t="s">
        <v>188</v>
      </c>
      <c r="B11" s="20">
        <v>0.90138781886599728</v>
      </c>
      <c r="D11" t="s">
        <v>212</v>
      </c>
    </row>
    <row r="12" spans="1:8">
      <c r="A12" s="20" t="s">
        <v>189</v>
      </c>
      <c r="B12" s="20">
        <v>0.8125</v>
      </c>
      <c r="C12" s="24">
        <v>0.81</v>
      </c>
      <c r="D12" t="s">
        <v>213</v>
      </c>
      <c r="E12" t="s">
        <v>215</v>
      </c>
    </row>
    <row r="13" spans="1:8">
      <c r="A13" s="20" t="s">
        <v>190</v>
      </c>
      <c r="B13" s="20">
        <v>0.75</v>
      </c>
      <c r="D13" t="s">
        <v>214</v>
      </c>
      <c r="E13" t="s">
        <v>216</v>
      </c>
    </row>
    <row r="14" spans="1:8">
      <c r="A14" s="20" t="s">
        <v>191</v>
      </c>
      <c r="B14" s="20">
        <v>1.4142135623730949</v>
      </c>
    </row>
    <row r="15" spans="1:8" ht="16" thickBot="1">
      <c r="A15" s="21" t="s">
        <v>192</v>
      </c>
      <c r="B15" s="21">
        <v>5</v>
      </c>
    </row>
    <row r="17" spans="1:9" ht="16" thickBot="1">
      <c r="A17" t="s">
        <v>193</v>
      </c>
      <c r="C17" t="s">
        <v>217</v>
      </c>
    </row>
    <row r="18" spans="1:9">
      <c r="A18" s="22"/>
      <c r="B18" s="22" t="s">
        <v>198</v>
      </c>
      <c r="C18" s="22" t="s">
        <v>199</v>
      </c>
      <c r="D18" s="22" t="s">
        <v>200</v>
      </c>
      <c r="E18" s="22" t="s">
        <v>201</v>
      </c>
      <c r="F18" s="22" t="s">
        <v>202</v>
      </c>
    </row>
    <row r="19" spans="1:9">
      <c r="A19" s="20" t="s">
        <v>194</v>
      </c>
      <c r="B19" s="20">
        <v>1</v>
      </c>
      <c r="C19" s="20">
        <v>26</v>
      </c>
      <c r="D19" s="20">
        <v>26</v>
      </c>
      <c r="E19" s="20">
        <v>13.000000000000002</v>
      </c>
      <c r="F19" s="20">
        <v>3.6618383330700971E-2</v>
      </c>
      <c r="H19">
        <f>C19/C21</f>
        <v>0.8125</v>
      </c>
    </row>
    <row r="20" spans="1:9">
      <c r="A20" s="20" t="s">
        <v>195</v>
      </c>
      <c r="B20" s="20">
        <v>3</v>
      </c>
      <c r="C20" s="20">
        <v>5.9999999999999991</v>
      </c>
      <c r="D20" s="20">
        <v>1.9999999999999998</v>
      </c>
      <c r="E20" s="20"/>
      <c r="F20" s="20"/>
    </row>
    <row r="21" spans="1:9" ht="16" thickBot="1">
      <c r="A21" s="21" t="s">
        <v>196</v>
      </c>
      <c r="B21" s="21">
        <v>4</v>
      </c>
      <c r="C21" s="21">
        <v>32</v>
      </c>
      <c r="D21" s="21"/>
      <c r="E21" s="21"/>
      <c r="F21" s="21"/>
    </row>
    <row r="22" spans="1:9" ht="16" thickBot="1"/>
    <row r="23" spans="1:9">
      <c r="A23" s="22"/>
      <c r="B23" s="22" t="s">
        <v>203</v>
      </c>
      <c r="C23" s="22" t="s">
        <v>191</v>
      </c>
      <c r="D23" s="22" t="s">
        <v>204</v>
      </c>
      <c r="E23" s="22" t="s">
        <v>205</v>
      </c>
      <c r="F23" s="22" t="s">
        <v>206</v>
      </c>
      <c r="G23" s="22" t="s">
        <v>207</v>
      </c>
      <c r="H23" s="22" t="s">
        <v>208</v>
      </c>
      <c r="I23" s="22" t="s">
        <v>209</v>
      </c>
    </row>
    <row r="24" spans="1:9">
      <c r="A24" s="20" t="s">
        <v>197</v>
      </c>
      <c r="B24" s="20">
        <v>4.0000000000000018</v>
      </c>
      <c r="C24" s="20">
        <v>1.5241643359811707</v>
      </c>
      <c r="D24" s="20">
        <v>2.624388922881487</v>
      </c>
      <c r="E24" s="20">
        <v>7.8703728854809515E-2</v>
      </c>
      <c r="F24" s="20">
        <v>-0.85057115968847263</v>
      </c>
      <c r="G24" s="20">
        <v>8.8505711596884762</v>
      </c>
      <c r="H24" s="20">
        <v>-0.85057115968847263</v>
      </c>
      <c r="I24" s="20">
        <v>8.8505711596884762</v>
      </c>
    </row>
    <row r="25" spans="1:9" ht="16" thickBot="1">
      <c r="A25" s="21" t="s">
        <v>210</v>
      </c>
      <c r="B25" s="21">
        <v>0.99999999999999967</v>
      </c>
      <c r="C25" s="21">
        <v>0.27735009811261452</v>
      </c>
      <c r="D25" s="21">
        <v>3.6055512754639887</v>
      </c>
      <c r="E25" s="21">
        <v>3.6618383330700992E-2</v>
      </c>
      <c r="F25" s="21">
        <v>0.11734820499143539</v>
      </c>
      <c r="G25" s="21">
        <v>1.8826517950085639</v>
      </c>
      <c r="H25" s="21">
        <v>0.11734820499143539</v>
      </c>
      <c r="I25" s="21">
        <v>1.8826517950085639</v>
      </c>
    </row>
    <row r="28" spans="1:9">
      <c r="B28" t="s">
        <v>211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78"/>
  <sheetViews>
    <sheetView topLeftCell="K1" workbookViewId="0">
      <selection activeCell="P1" sqref="P1:P1048576"/>
    </sheetView>
  </sheetViews>
  <sheetFormatPr defaultRowHeight="15.5"/>
  <cols>
    <col min="1" max="1" width="23.58203125" customWidth="1"/>
    <col min="2" max="2" width="17.08203125" customWidth="1"/>
    <col min="3" max="3" width="4.5" bestFit="1" customWidth="1"/>
    <col min="4" max="4" width="16.4140625" bestFit="1" customWidth="1"/>
    <col min="5" max="5" width="13.9140625" bestFit="1" customWidth="1"/>
    <col min="6" max="6" width="10.33203125" bestFit="1" customWidth="1"/>
    <col min="7" max="7" width="17.25" bestFit="1" customWidth="1"/>
    <col min="8" max="8" width="17.9140625" bestFit="1" customWidth="1"/>
    <col min="9" max="9" width="27.08203125" bestFit="1" customWidth="1"/>
    <col min="10" max="10" width="13.75" bestFit="1" customWidth="1"/>
    <col min="11" max="11" width="19.6640625" bestFit="1" customWidth="1"/>
    <col min="12" max="12" width="41.08203125" bestFit="1" customWidth="1"/>
    <col min="13" max="13" width="10.83203125" bestFit="1" customWidth="1"/>
    <col min="14" max="14" width="27.58203125" bestFit="1" customWidth="1"/>
    <col min="15" max="15" width="25.33203125" bestFit="1" customWidth="1"/>
    <col min="16" max="16" width="13.25" bestFit="1" customWidth="1"/>
  </cols>
  <sheetData>
    <row r="1" spans="1:256" s="6" customFormat="1" ht="20" customHeight="1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25.5" customHeight="1">
      <c r="A2" s="12" t="s">
        <v>50</v>
      </c>
      <c r="B2" s="13" t="s">
        <v>51</v>
      </c>
      <c r="C2" s="14" t="s">
        <v>52</v>
      </c>
      <c r="D2" s="15">
        <v>110</v>
      </c>
      <c r="E2" s="15">
        <v>2</v>
      </c>
      <c r="F2" s="15">
        <v>2</v>
      </c>
      <c r="G2" s="15">
        <v>180</v>
      </c>
      <c r="H2" s="15">
        <v>1.5</v>
      </c>
      <c r="I2" s="15">
        <v>10.5</v>
      </c>
      <c r="J2" s="15">
        <v>10</v>
      </c>
      <c r="K2" s="15">
        <v>70</v>
      </c>
      <c r="L2" s="15">
        <v>25</v>
      </c>
      <c r="M2" s="15">
        <v>1</v>
      </c>
      <c r="N2" s="15">
        <v>1</v>
      </c>
      <c r="O2" s="15">
        <v>0.75</v>
      </c>
      <c r="P2" s="15">
        <v>29.509540999999999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s="6" customFormat="1" ht="25.4" customHeight="1">
      <c r="A3" s="16" t="s">
        <v>53</v>
      </c>
      <c r="B3" s="17" t="s">
        <v>51</v>
      </c>
      <c r="C3" s="18" t="s">
        <v>52</v>
      </c>
      <c r="D3" s="19">
        <v>130</v>
      </c>
      <c r="E3" s="19">
        <v>3</v>
      </c>
      <c r="F3" s="19">
        <v>2</v>
      </c>
      <c r="G3" s="19">
        <v>210</v>
      </c>
      <c r="H3" s="19">
        <v>2</v>
      </c>
      <c r="I3" s="19">
        <v>18</v>
      </c>
      <c r="J3" s="19">
        <v>8</v>
      </c>
      <c r="K3" s="19">
        <v>100</v>
      </c>
      <c r="L3" s="19">
        <v>25</v>
      </c>
      <c r="M3" s="19">
        <v>3</v>
      </c>
      <c r="N3" s="19">
        <v>1.33</v>
      </c>
      <c r="O3" s="19">
        <v>0.75</v>
      </c>
      <c r="P3" s="19">
        <v>37.038561999999999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5.4" customHeight="1">
      <c r="A4" s="16" t="s">
        <v>54</v>
      </c>
      <c r="B4" s="17" t="s">
        <v>51</v>
      </c>
      <c r="C4" s="18" t="s">
        <v>52</v>
      </c>
      <c r="D4" s="19">
        <v>110</v>
      </c>
      <c r="E4" s="19">
        <v>6</v>
      </c>
      <c r="F4" s="19">
        <v>2</v>
      </c>
      <c r="G4" s="19">
        <v>290</v>
      </c>
      <c r="H4" s="19">
        <v>2</v>
      </c>
      <c r="I4" s="19">
        <v>17</v>
      </c>
      <c r="J4" s="19">
        <v>1</v>
      </c>
      <c r="K4" s="19">
        <v>105</v>
      </c>
      <c r="L4" s="19">
        <v>25</v>
      </c>
      <c r="M4" s="19">
        <v>1</v>
      </c>
      <c r="N4" s="19">
        <v>1</v>
      </c>
      <c r="O4" s="19">
        <v>1.25</v>
      </c>
      <c r="P4" s="19">
        <v>50.764999000000003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5.4" customHeight="1">
      <c r="A5" s="16" t="s">
        <v>55</v>
      </c>
      <c r="B5" s="17" t="s">
        <v>51</v>
      </c>
      <c r="C5" s="18" t="s">
        <v>52</v>
      </c>
      <c r="D5" s="19">
        <v>120</v>
      </c>
      <c r="E5" s="19">
        <v>1</v>
      </c>
      <c r="F5" s="19">
        <v>3</v>
      </c>
      <c r="G5" s="19">
        <v>210</v>
      </c>
      <c r="H5" s="19">
        <v>0</v>
      </c>
      <c r="I5" s="19">
        <v>13</v>
      </c>
      <c r="J5" s="19">
        <v>9</v>
      </c>
      <c r="K5" s="19">
        <v>45</v>
      </c>
      <c r="L5" s="19">
        <v>25</v>
      </c>
      <c r="M5" s="19">
        <v>2</v>
      </c>
      <c r="N5" s="19">
        <v>1</v>
      </c>
      <c r="O5" s="19">
        <v>0.75</v>
      </c>
      <c r="P5" s="19">
        <v>19.823573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5.4" customHeight="1">
      <c r="A6" s="16" t="s">
        <v>56</v>
      </c>
      <c r="B6" s="17" t="s">
        <v>51</v>
      </c>
      <c r="C6" s="18" t="s">
        <v>52</v>
      </c>
      <c r="D6" s="19">
        <v>110</v>
      </c>
      <c r="E6" s="19">
        <v>3</v>
      </c>
      <c r="F6" s="19">
        <v>2</v>
      </c>
      <c r="G6" s="19">
        <v>140</v>
      </c>
      <c r="H6" s="19">
        <v>2</v>
      </c>
      <c r="I6" s="19">
        <v>13</v>
      </c>
      <c r="J6" s="19">
        <v>7</v>
      </c>
      <c r="K6" s="19">
        <v>105</v>
      </c>
      <c r="L6" s="19">
        <v>25</v>
      </c>
      <c r="M6" s="19">
        <v>3</v>
      </c>
      <c r="N6" s="19">
        <v>1</v>
      </c>
      <c r="O6" s="19">
        <v>0.5</v>
      </c>
      <c r="P6" s="19">
        <v>40.400207999999999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5.4" customHeight="1">
      <c r="A7" s="16" t="s">
        <v>57</v>
      </c>
      <c r="B7" s="17" t="s">
        <v>51</v>
      </c>
      <c r="C7" s="18" t="s">
        <v>52</v>
      </c>
      <c r="D7" s="19">
        <v>110</v>
      </c>
      <c r="E7" s="19">
        <v>1</v>
      </c>
      <c r="F7" s="19">
        <v>1</v>
      </c>
      <c r="G7" s="19">
        <v>180</v>
      </c>
      <c r="H7" s="19">
        <v>0</v>
      </c>
      <c r="I7" s="19">
        <v>12</v>
      </c>
      <c r="J7" s="19">
        <v>13</v>
      </c>
      <c r="K7" s="19">
        <v>55</v>
      </c>
      <c r="L7" s="19">
        <v>25</v>
      </c>
      <c r="M7" s="19">
        <v>2</v>
      </c>
      <c r="N7" s="19">
        <v>1</v>
      </c>
      <c r="O7" s="19">
        <v>1</v>
      </c>
      <c r="P7" s="19">
        <v>22.736446000000001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5.4" customHeight="1">
      <c r="A8" s="16" t="s">
        <v>58</v>
      </c>
      <c r="B8" s="17" t="s">
        <v>51</v>
      </c>
      <c r="C8" s="18" t="s">
        <v>52</v>
      </c>
      <c r="D8" s="19">
        <v>110</v>
      </c>
      <c r="E8" s="19">
        <v>1</v>
      </c>
      <c r="F8" s="19">
        <v>1</v>
      </c>
      <c r="G8" s="19">
        <v>180</v>
      </c>
      <c r="H8" s="19">
        <v>0</v>
      </c>
      <c r="I8" s="19">
        <v>12</v>
      </c>
      <c r="J8" s="19">
        <v>13</v>
      </c>
      <c r="K8" s="19">
        <v>65</v>
      </c>
      <c r="L8" s="19">
        <v>25</v>
      </c>
      <c r="M8" s="19">
        <v>2</v>
      </c>
      <c r="N8" s="19">
        <v>1</v>
      </c>
      <c r="O8" s="19">
        <v>1</v>
      </c>
      <c r="P8" s="19">
        <v>22.396512999999999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5.4" customHeight="1">
      <c r="A9" s="16" t="s">
        <v>59</v>
      </c>
      <c r="B9" s="17" t="s">
        <v>51</v>
      </c>
      <c r="C9" s="18" t="s">
        <v>52</v>
      </c>
      <c r="D9" s="19">
        <v>100</v>
      </c>
      <c r="E9" s="19">
        <v>2</v>
      </c>
      <c r="F9" s="19">
        <v>1</v>
      </c>
      <c r="G9" s="19">
        <v>140</v>
      </c>
      <c r="H9" s="19">
        <v>2</v>
      </c>
      <c r="I9" s="19">
        <v>11</v>
      </c>
      <c r="J9" s="19">
        <v>10</v>
      </c>
      <c r="K9" s="19">
        <v>120</v>
      </c>
      <c r="L9" s="19">
        <v>25</v>
      </c>
      <c r="M9" s="19">
        <v>3</v>
      </c>
      <c r="N9" s="19">
        <v>1</v>
      </c>
      <c r="O9" s="19">
        <v>0.75</v>
      </c>
      <c r="P9" s="19">
        <v>36.176195999999997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5.4" customHeight="1">
      <c r="A10" s="16" t="s">
        <v>60</v>
      </c>
      <c r="B10" s="17" t="s">
        <v>51</v>
      </c>
      <c r="C10" s="18" t="s">
        <v>52</v>
      </c>
      <c r="D10" s="19">
        <v>110</v>
      </c>
      <c r="E10" s="19">
        <v>1</v>
      </c>
      <c r="F10" s="19">
        <v>1</v>
      </c>
      <c r="G10" s="19">
        <v>280</v>
      </c>
      <c r="H10" s="19">
        <v>0</v>
      </c>
      <c r="I10" s="19">
        <v>15</v>
      </c>
      <c r="J10" s="19">
        <v>9</v>
      </c>
      <c r="K10" s="19">
        <v>45</v>
      </c>
      <c r="L10" s="19">
        <v>25</v>
      </c>
      <c r="M10" s="19">
        <v>2</v>
      </c>
      <c r="N10" s="19">
        <v>1</v>
      </c>
      <c r="O10" s="19">
        <v>0.75</v>
      </c>
      <c r="P10" s="19">
        <v>23.804043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5.4" customHeight="1">
      <c r="A11" s="16" t="s">
        <v>61</v>
      </c>
      <c r="B11" s="17" t="s">
        <v>51</v>
      </c>
      <c r="C11" s="18" t="s">
        <v>52</v>
      </c>
      <c r="D11" s="19">
        <v>110</v>
      </c>
      <c r="E11" s="19">
        <v>3</v>
      </c>
      <c r="F11" s="19">
        <v>1</v>
      </c>
      <c r="G11" s="19">
        <v>250</v>
      </c>
      <c r="H11" s="19">
        <v>1.5</v>
      </c>
      <c r="I11" s="19">
        <v>11.5</v>
      </c>
      <c r="J11" s="19">
        <v>10</v>
      </c>
      <c r="K11" s="19">
        <v>90</v>
      </c>
      <c r="L11" s="19">
        <v>25</v>
      </c>
      <c r="M11" s="19">
        <v>1</v>
      </c>
      <c r="N11" s="19">
        <v>1</v>
      </c>
      <c r="O11" s="19">
        <v>0.75</v>
      </c>
      <c r="P11" s="19">
        <v>31.072216999999998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5.4" customHeight="1">
      <c r="A12" s="16" t="s">
        <v>62</v>
      </c>
      <c r="B12" s="17" t="s">
        <v>51</v>
      </c>
      <c r="C12" s="18" t="s">
        <v>52</v>
      </c>
      <c r="D12" s="19">
        <v>110</v>
      </c>
      <c r="E12" s="19">
        <v>2</v>
      </c>
      <c r="F12" s="19">
        <v>1</v>
      </c>
      <c r="G12" s="19">
        <v>260</v>
      </c>
      <c r="H12" s="19">
        <v>0</v>
      </c>
      <c r="I12" s="19">
        <v>21</v>
      </c>
      <c r="J12" s="19">
        <v>3</v>
      </c>
      <c r="K12" s="19">
        <v>40</v>
      </c>
      <c r="L12" s="19">
        <v>25</v>
      </c>
      <c r="M12" s="19">
        <v>2</v>
      </c>
      <c r="N12" s="19">
        <v>1</v>
      </c>
      <c r="O12" s="19">
        <v>1.5</v>
      </c>
      <c r="P12" s="19">
        <v>39.241114000000003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5.4" customHeight="1">
      <c r="A13" s="16" t="s">
        <v>63</v>
      </c>
      <c r="B13" s="17" t="s">
        <v>51</v>
      </c>
      <c r="C13" s="18" t="s">
        <v>52</v>
      </c>
      <c r="D13" s="19">
        <v>110</v>
      </c>
      <c r="E13" s="19">
        <v>2</v>
      </c>
      <c r="F13" s="19">
        <v>1</v>
      </c>
      <c r="G13" s="19">
        <v>180</v>
      </c>
      <c r="H13" s="19">
        <v>0</v>
      </c>
      <c r="I13" s="19">
        <v>12</v>
      </c>
      <c r="J13" s="19">
        <v>12</v>
      </c>
      <c r="K13" s="19">
        <v>55</v>
      </c>
      <c r="L13" s="19">
        <v>25</v>
      </c>
      <c r="M13" s="19">
        <v>2</v>
      </c>
      <c r="N13" s="19">
        <v>1</v>
      </c>
      <c r="O13" s="19">
        <v>1</v>
      </c>
      <c r="P13" s="19">
        <v>26.734514999999998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5.4" customHeight="1">
      <c r="A14" s="16" t="s">
        <v>64</v>
      </c>
      <c r="B14" s="17" t="s">
        <v>51</v>
      </c>
      <c r="C14" s="18" t="s">
        <v>52</v>
      </c>
      <c r="D14" s="19">
        <v>100</v>
      </c>
      <c r="E14" s="19">
        <v>2</v>
      </c>
      <c r="F14" s="19">
        <v>1</v>
      </c>
      <c r="G14" s="19">
        <v>220</v>
      </c>
      <c r="H14" s="19">
        <v>2</v>
      </c>
      <c r="I14" s="19">
        <v>15</v>
      </c>
      <c r="J14" s="19">
        <v>6</v>
      </c>
      <c r="K14" s="19">
        <v>90</v>
      </c>
      <c r="L14" s="19">
        <v>25</v>
      </c>
      <c r="M14" s="19">
        <v>1</v>
      </c>
      <c r="N14" s="19">
        <v>1</v>
      </c>
      <c r="O14" s="19">
        <v>1</v>
      </c>
      <c r="P14" s="19">
        <v>40.105964999999998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5.4" customHeight="1">
      <c r="A15" s="16" t="s">
        <v>65</v>
      </c>
      <c r="B15" s="17" t="s">
        <v>51</v>
      </c>
      <c r="C15" s="18" t="s">
        <v>52</v>
      </c>
      <c r="D15" s="19">
        <v>130</v>
      </c>
      <c r="E15" s="19">
        <v>3</v>
      </c>
      <c r="F15" s="19">
        <v>2</v>
      </c>
      <c r="G15" s="19">
        <v>170</v>
      </c>
      <c r="H15" s="19">
        <v>1.5</v>
      </c>
      <c r="I15" s="19">
        <v>13.5</v>
      </c>
      <c r="J15" s="19">
        <v>10</v>
      </c>
      <c r="K15" s="19">
        <v>120</v>
      </c>
      <c r="L15" s="19">
        <v>25</v>
      </c>
      <c r="M15" s="19">
        <v>3</v>
      </c>
      <c r="N15" s="19">
        <v>1.25</v>
      </c>
      <c r="O15" s="19">
        <v>0.5</v>
      </c>
      <c r="P15" s="19">
        <v>30.450842999999999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5.4" customHeight="1">
      <c r="A16" s="16" t="s">
        <v>66</v>
      </c>
      <c r="B16" s="17" t="s">
        <v>51</v>
      </c>
      <c r="C16" s="18" t="s">
        <v>52</v>
      </c>
      <c r="D16" s="19">
        <v>100</v>
      </c>
      <c r="E16" s="19">
        <v>3</v>
      </c>
      <c r="F16" s="19">
        <v>2</v>
      </c>
      <c r="G16" s="19">
        <v>140</v>
      </c>
      <c r="H16" s="19">
        <v>2.5</v>
      </c>
      <c r="I16" s="19">
        <v>10.5</v>
      </c>
      <c r="J16" s="19">
        <v>8</v>
      </c>
      <c r="K16" s="19">
        <v>140</v>
      </c>
      <c r="L16" s="19">
        <v>25</v>
      </c>
      <c r="M16" s="19">
        <v>3</v>
      </c>
      <c r="N16" s="19">
        <v>1</v>
      </c>
      <c r="O16" s="19">
        <v>0.5</v>
      </c>
      <c r="P16" s="19">
        <v>39.703400000000002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5.4" customHeight="1">
      <c r="A17" s="16" t="s">
        <v>67</v>
      </c>
      <c r="B17" s="17" t="s">
        <v>51</v>
      </c>
      <c r="C17" s="18" t="s">
        <v>52</v>
      </c>
      <c r="D17" s="19">
        <v>110</v>
      </c>
      <c r="E17" s="19">
        <v>2</v>
      </c>
      <c r="F17" s="19">
        <v>1</v>
      </c>
      <c r="G17" s="19">
        <v>200</v>
      </c>
      <c r="H17" s="19">
        <v>0</v>
      </c>
      <c r="I17" s="19">
        <v>21</v>
      </c>
      <c r="J17" s="19">
        <v>3</v>
      </c>
      <c r="K17" s="19">
        <v>35</v>
      </c>
      <c r="L17" s="19">
        <v>100</v>
      </c>
      <c r="M17" s="19">
        <v>3</v>
      </c>
      <c r="N17" s="19">
        <v>1</v>
      </c>
      <c r="O17" s="19">
        <v>1</v>
      </c>
      <c r="P17" s="19">
        <v>38.839745999999998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5.4" customHeight="1">
      <c r="A18" s="16" t="s">
        <v>68</v>
      </c>
      <c r="B18" s="17" t="s">
        <v>51</v>
      </c>
      <c r="C18" s="18" t="s">
        <v>52</v>
      </c>
      <c r="D18" s="19">
        <v>140</v>
      </c>
      <c r="E18" s="19">
        <v>3</v>
      </c>
      <c r="F18" s="19">
        <v>1</v>
      </c>
      <c r="G18" s="19">
        <v>190</v>
      </c>
      <c r="H18" s="19">
        <v>4</v>
      </c>
      <c r="I18" s="19">
        <v>15</v>
      </c>
      <c r="J18" s="19">
        <v>14</v>
      </c>
      <c r="K18" s="19">
        <v>230</v>
      </c>
      <c r="L18" s="19">
        <v>100</v>
      </c>
      <c r="M18" s="19">
        <v>3</v>
      </c>
      <c r="N18" s="19">
        <v>1.5</v>
      </c>
      <c r="O18" s="19">
        <v>1</v>
      </c>
      <c r="P18" s="19">
        <v>28.592784999999999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5.4" customHeight="1">
      <c r="A19" s="16" t="s">
        <v>69</v>
      </c>
      <c r="B19" s="17" t="s">
        <v>51</v>
      </c>
      <c r="C19" s="18" t="s">
        <v>52</v>
      </c>
      <c r="D19" s="19">
        <v>100</v>
      </c>
      <c r="E19" s="19">
        <v>3</v>
      </c>
      <c r="F19" s="19">
        <v>1</v>
      </c>
      <c r="G19" s="19">
        <v>200</v>
      </c>
      <c r="H19" s="19">
        <v>3</v>
      </c>
      <c r="I19" s="19">
        <v>16</v>
      </c>
      <c r="J19" s="19">
        <v>3</v>
      </c>
      <c r="K19" s="19">
        <v>110</v>
      </c>
      <c r="L19" s="19">
        <v>100</v>
      </c>
      <c r="M19" s="19">
        <v>3</v>
      </c>
      <c r="N19" s="19">
        <v>1</v>
      </c>
      <c r="O19" s="19">
        <v>1</v>
      </c>
      <c r="P19" s="19">
        <v>46.658844000000002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5.4" customHeight="1">
      <c r="A20" s="16" t="s">
        <v>70</v>
      </c>
      <c r="B20" s="17" t="s">
        <v>51</v>
      </c>
      <c r="C20" s="18" t="s">
        <v>52</v>
      </c>
      <c r="D20" s="19">
        <v>110</v>
      </c>
      <c r="E20" s="19">
        <v>2</v>
      </c>
      <c r="F20" s="19">
        <v>1</v>
      </c>
      <c r="G20" s="19">
        <v>250</v>
      </c>
      <c r="H20" s="19">
        <v>0</v>
      </c>
      <c r="I20" s="19">
        <v>21</v>
      </c>
      <c r="J20" s="19">
        <v>3</v>
      </c>
      <c r="K20" s="19">
        <v>60</v>
      </c>
      <c r="L20" s="19">
        <v>25</v>
      </c>
      <c r="M20" s="19">
        <v>3</v>
      </c>
      <c r="N20" s="19">
        <v>1</v>
      </c>
      <c r="O20" s="19">
        <v>0.75</v>
      </c>
      <c r="P20" s="19">
        <v>39.106174000000003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5.4" customHeight="1">
      <c r="A21" s="16" t="s">
        <v>71</v>
      </c>
      <c r="B21" s="17" t="s">
        <v>51</v>
      </c>
      <c r="C21" s="18" t="s">
        <v>52</v>
      </c>
      <c r="D21" s="19">
        <v>110</v>
      </c>
      <c r="E21" s="19">
        <v>1</v>
      </c>
      <c r="F21" s="19">
        <v>1</v>
      </c>
      <c r="G21" s="19">
        <v>140</v>
      </c>
      <c r="H21" s="19">
        <v>0</v>
      </c>
      <c r="I21" s="19">
        <v>13</v>
      </c>
      <c r="J21" s="19">
        <v>12</v>
      </c>
      <c r="K21" s="19">
        <v>25</v>
      </c>
      <c r="L21" s="19">
        <v>25</v>
      </c>
      <c r="M21" s="19">
        <v>2</v>
      </c>
      <c r="N21" s="19">
        <v>1</v>
      </c>
      <c r="O21" s="19">
        <v>1</v>
      </c>
      <c r="P21" s="19">
        <v>27.753301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5.4" customHeight="1">
      <c r="A22" s="16" t="s">
        <v>72</v>
      </c>
      <c r="B22" s="17" t="s">
        <v>51</v>
      </c>
      <c r="C22" s="18" t="s">
        <v>52</v>
      </c>
      <c r="D22" s="19">
        <v>100</v>
      </c>
      <c r="E22" s="19">
        <v>3</v>
      </c>
      <c r="F22" s="19">
        <v>1</v>
      </c>
      <c r="G22" s="19">
        <v>200</v>
      </c>
      <c r="H22" s="19">
        <v>3</v>
      </c>
      <c r="I22" s="19">
        <v>17</v>
      </c>
      <c r="J22" s="19">
        <v>3</v>
      </c>
      <c r="K22" s="19">
        <v>110</v>
      </c>
      <c r="L22" s="19">
        <v>25</v>
      </c>
      <c r="M22" s="19">
        <v>1</v>
      </c>
      <c r="N22" s="19">
        <v>1</v>
      </c>
      <c r="O22" s="19">
        <v>1</v>
      </c>
      <c r="P22" s="19">
        <v>51.592193000000002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5.4" customHeight="1">
      <c r="A23" s="16" t="s">
        <v>73</v>
      </c>
      <c r="B23" s="17" t="s">
        <v>51</v>
      </c>
      <c r="C23" s="18" t="s">
        <v>52</v>
      </c>
      <c r="D23" s="19">
        <v>110</v>
      </c>
      <c r="E23" s="19">
        <v>2</v>
      </c>
      <c r="F23" s="19">
        <v>1</v>
      </c>
      <c r="G23" s="19">
        <v>200</v>
      </c>
      <c r="H23" s="19">
        <v>1</v>
      </c>
      <c r="I23" s="19">
        <v>16</v>
      </c>
      <c r="J23" s="19">
        <v>8</v>
      </c>
      <c r="K23" s="19">
        <v>60</v>
      </c>
      <c r="L23" s="19">
        <v>25</v>
      </c>
      <c r="M23" s="19">
        <v>1</v>
      </c>
      <c r="N23" s="19">
        <v>1</v>
      </c>
      <c r="O23" s="19">
        <v>0.75</v>
      </c>
      <c r="P23" s="19">
        <v>36.187559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5.4" customHeight="1">
      <c r="A24" s="16" t="s">
        <v>74</v>
      </c>
      <c r="B24" s="17" t="s">
        <v>75</v>
      </c>
      <c r="C24" s="18" t="s">
        <v>52</v>
      </c>
      <c r="D24" s="19">
        <v>70</v>
      </c>
      <c r="E24" s="19">
        <v>4</v>
      </c>
      <c r="F24" s="19">
        <v>1</v>
      </c>
      <c r="G24" s="19">
        <v>260</v>
      </c>
      <c r="H24" s="19">
        <v>9</v>
      </c>
      <c r="I24" s="19">
        <v>7</v>
      </c>
      <c r="J24" s="19">
        <v>5</v>
      </c>
      <c r="K24" s="19">
        <v>320</v>
      </c>
      <c r="L24" s="19">
        <v>25</v>
      </c>
      <c r="M24" s="19">
        <v>3</v>
      </c>
      <c r="N24" s="19">
        <v>1</v>
      </c>
      <c r="O24" s="19">
        <v>0.33</v>
      </c>
      <c r="P24" s="19">
        <v>59.425505000000001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5.4" customHeight="1">
      <c r="A25" s="16" t="s">
        <v>76</v>
      </c>
      <c r="B25" s="17" t="s">
        <v>75</v>
      </c>
      <c r="C25" s="18" t="s">
        <v>52</v>
      </c>
      <c r="D25" s="19">
        <v>50</v>
      </c>
      <c r="E25" s="19">
        <v>4</v>
      </c>
      <c r="F25" s="19">
        <v>0</v>
      </c>
      <c r="G25" s="19">
        <v>140</v>
      </c>
      <c r="H25" s="19">
        <v>14</v>
      </c>
      <c r="I25" s="19">
        <v>8</v>
      </c>
      <c r="J25" s="19">
        <v>0</v>
      </c>
      <c r="K25" s="19">
        <v>330</v>
      </c>
      <c r="L25" s="19">
        <v>25</v>
      </c>
      <c r="M25" s="19">
        <v>3</v>
      </c>
      <c r="N25" s="19">
        <v>1</v>
      </c>
      <c r="O25" s="19">
        <v>0.5</v>
      </c>
      <c r="P25" s="19">
        <v>93.704911999999993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5.4" customHeight="1">
      <c r="A26" s="16" t="s">
        <v>77</v>
      </c>
      <c r="B26" s="17" t="s">
        <v>75</v>
      </c>
      <c r="C26" s="18" t="s">
        <v>52</v>
      </c>
      <c r="D26" s="19">
        <v>110</v>
      </c>
      <c r="E26" s="19">
        <v>2</v>
      </c>
      <c r="F26" s="19">
        <v>0</v>
      </c>
      <c r="G26" s="19">
        <v>125</v>
      </c>
      <c r="H26" s="19">
        <v>1</v>
      </c>
      <c r="I26" s="19">
        <v>11</v>
      </c>
      <c r="J26" s="19">
        <v>14</v>
      </c>
      <c r="K26" s="19">
        <v>30</v>
      </c>
      <c r="L26" s="19">
        <v>25</v>
      </c>
      <c r="M26" s="19">
        <v>2</v>
      </c>
      <c r="N26" s="19">
        <v>1</v>
      </c>
      <c r="O26" s="19">
        <v>1</v>
      </c>
      <c r="P26" s="19">
        <v>33.174093999999997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5.4" customHeight="1">
      <c r="A27" s="16" t="s">
        <v>78</v>
      </c>
      <c r="B27" s="17" t="s">
        <v>75</v>
      </c>
      <c r="C27" s="18" t="s">
        <v>52</v>
      </c>
      <c r="D27" s="19">
        <v>100</v>
      </c>
      <c r="E27" s="19">
        <v>2</v>
      </c>
      <c r="F27" s="19">
        <v>0</v>
      </c>
      <c r="G27" s="19">
        <v>290</v>
      </c>
      <c r="H27" s="19">
        <v>1</v>
      </c>
      <c r="I27" s="19">
        <v>21</v>
      </c>
      <c r="J27" s="19">
        <v>2</v>
      </c>
      <c r="K27" s="19">
        <v>35</v>
      </c>
      <c r="L27" s="19">
        <v>25</v>
      </c>
      <c r="M27" s="19">
        <v>1</v>
      </c>
      <c r="N27" s="19">
        <v>1</v>
      </c>
      <c r="O27" s="19">
        <v>1</v>
      </c>
      <c r="P27" s="19">
        <v>45.863323999999999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s="6" customFormat="1" ht="25.4" customHeight="1">
      <c r="A28" s="16" t="s">
        <v>79</v>
      </c>
      <c r="B28" s="17" t="s">
        <v>75</v>
      </c>
      <c r="C28" s="18" t="s">
        <v>52</v>
      </c>
      <c r="D28" s="19">
        <v>110</v>
      </c>
      <c r="E28" s="19">
        <v>1</v>
      </c>
      <c r="F28" s="19">
        <v>0</v>
      </c>
      <c r="G28" s="19">
        <v>90</v>
      </c>
      <c r="H28" s="19">
        <v>1</v>
      </c>
      <c r="I28" s="19">
        <v>13</v>
      </c>
      <c r="J28" s="19">
        <v>12</v>
      </c>
      <c r="K28" s="19">
        <v>20</v>
      </c>
      <c r="L28" s="19">
        <v>25</v>
      </c>
      <c r="M28" s="19">
        <v>2</v>
      </c>
      <c r="N28" s="19">
        <v>1</v>
      </c>
      <c r="O28" s="19">
        <v>1</v>
      </c>
      <c r="P28" s="19">
        <v>35.782791000000003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s="6" customFormat="1" ht="25.4" customHeight="1">
      <c r="A29" s="16" t="s">
        <v>80</v>
      </c>
      <c r="B29" s="17" t="s">
        <v>75</v>
      </c>
      <c r="C29" s="18" t="s">
        <v>52</v>
      </c>
      <c r="D29" s="19">
        <v>110</v>
      </c>
      <c r="E29" s="19">
        <v>3</v>
      </c>
      <c r="F29" s="19">
        <v>3</v>
      </c>
      <c r="G29" s="19">
        <v>140</v>
      </c>
      <c r="H29" s="19">
        <v>4</v>
      </c>
      <c r="I29" s="19">
        <v>10</v>
      </c>
      <c r="J29" s="19">
        <v>7</v>
      </c>
      <c r="K29" s="19">
        <v>160</v>
      </c>
      <c r="L29" s="19">
        <v>25</v>
      </c>
      <c r="M29" s="19">
        <v>3</v>
      </c>
      <c r="N29" s="19">
        <v>1</v>
      </c>
      <c r="O29" s="19">
        <v>0.5</v>
      </c>
      <c r="P29" s="19">
        <v>40.448771999999998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s="6" customFormat="1" ht="25.4" customHeight="1">
      <c r="A30" s="16" t="s">
        <v>81</v>
      </c>
      <c r="B30" s="17" t="s">
        <v>75</v>
      </c>
      <c r="C30" s="18" t="s">
        <v>52</v>
      </c>
      <c r="D30" s="19">
        <v>110</v>
      </c>
      <c r="E30" s="19">
        <v>2</v>
      </c>
      <c r="F30" s="19">
        <v>0</v>
      </c>
      <c r="G30" s="19">
        <v>220</v>
      </c>
      <c r="H30" s="19">
        <v>1</v>
      </c>
      <c r="I30" s="19">
        <v>21</v>
      </c>
      <c r="J30" s="19">
        <v>3</v>
      </c>
      <c r="K30" s="19">
        <v>30</v>
      </c>
      <c r="L30" s="19">
        <v>25</v>
      </c>
      <c r="M30" s="19">
        <v>3</v>
      </c>
      <c r="N30" s="19">
        <v>1</v>
      </c>
      <c r="O30" s="19">
        <v>1</v>
      </c>
      <c r="P30" s="19">
        <v>46.895643999999997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s="6" customFormat="1" ht="25.4" customHeight="1">
      <c r="A31" s="16" t="s">
        <v>82</v>
      </c>
      <c r="B31" s="17" t="s">
        <v>75</v>
      </c>
      <c r="C31" s="18" t="s">
        <v>52</v>
      </c>
      <c r="D31" s="19">
        <v>110</v>
      </c>
      <c r="E31" s="19">
        <v>2</v>
      </c>
      <c r="F31" s="19">
        <v>1</v>
      </c>
      <c r="G31" s="19">
        <v>125</v>
      </c>
      <c r="H31" s="19">
        <v>1</v>
      </c>
      <c r="I31" s="19">
        <v>11</v>
      </c>
      <c r="J31" s="19">
        <v>13</v>
      </c>
      <c r="K31" s="19">
        <v>30</v>
      </c>
      <c r="L31" s="19">
        <v>25</v>
      </c>
      <c r="M31" s="19">
        <v>2</v>
      </c>
      <c r="N31" s="19">
        <v>1</v>
      </c>
      <c r="O31" s="19">
        <v>1</v>
      </c>
      <c r="P31" s="19">
        <v>32.207582000000002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s="6" customFormat="1" ht="25.4" customHeight="1">
      <c r="A32" s="16" t="s">
        <v>83</v>
      </c>
      <c r="B32" s="17" t="s">
        <v>75</v>
      </c>
      <c r="C32" s="18" t="s">
        <v>52</v>
      </c>
      <c r="D32" s="19">
        <v>110</v>
      </c>
      <c r="E32" s="19">
        <v>1</v>
      </c>
      <c r="F32" s="19">
        <v>0</v>
      </c>
      <c r="G32" s="19">
        <v>200</v>
      </c>
      <c r="H32" s="19">
        <v>1</v>
      </c>
      <c r="I32" s="19">
        <v>14</v>
      </c>
      <c r="J32" s="19">
        <v>11</v>
      </c>
      <c r="K32" s="19">
        <v>25</v>
      </c>
      <c r="L32" s="19">
        <v>25</v>
      </c>
      <c r="M32" s="19">
        <v>1</v>
      </c>
      <c r="N32" s="19">
        <v>1</v>
      </c>
      <c r="O32" s="19">
        <v>0.75</v>
      </c>
      <c r="P32" s="19">
        <v>31.435973000000001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s="6" customFormat="1" ht="25.4" customHeight="1">
      <c r="A33" s="16" t="s">
        <v>84</v>
      </c>
      <c r="B33" s="17" t="s">
        <v>75</v>
      </c>
      <c r="C33" s="18" t="s">
        <v>52</v>
      </c>
      <c r="D33" s="19">
        <v>100</v>
      </c>
      <c r="E33" s="19">
        <v>3</v>
      </c>
      <c r="F33" s="19">
        <v>0</v>
      </c>
      <c r="G33" s="19">
        <v>0</v>
      </c>
      <c r="H33" s="19">
        <v>3</v>
      </c>
      <c r="I33" s="19">
        <v>14</v>
      </c>
      <c r="J33" s="19">
        <v>7</v>
      </c>
      <c r="K33" s="19">
        <v>100</v>
      </c>
      <c r="L33" s="19">
        <v>25</v>
      </c>
      <c r="M33" s="19">
        <v>2</v>
      </c>
      <c r="N33" s="19">
        <v>1</v>
      </c>
      <c r="O33" s="19">
        <v>0.8</v>
      </c>
      <c r="P33" s="19">
        <v>58.345140999999998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s="6" customFormat="1" ht="25.4" customHeight="1">
      <c r="A34" s="16" t="s">
        <v>85</v>
      </c>
      <c r="B34" s="17" t="s">
        <v>75</v>
      </c>
      <c r="C34" s="18" t="s">
        <v>52</v>
      </c>
      <c r="D34" s="19">
        <v>120</v>
      </c>
      <c r="E34" s="19">
        <v>3</v>
      </c>
      <c r="F34" s="19">
        <v>0</v>
      </c>
      <c r="G34" s="19">
        <v>240</v>
      </c>
      <c r="H34" s="19">
        <v>5</v>
      </c>
      <c r="I34" s="19">
        <v>14</v>
      </c>
      <c r="J34" s="19">
        <v>12</v>
      </c>
      <c r="K34" s="19">
        <v>190</v>
      </c>
      <c r="L34" s="19">
        <v>25</v>
      </c>
      <c r="M34" s="19">
        <v>3</v>
      </c>
      <c r="N34" s="19">
        <v>1.33</v>
      </c>
      <c r="O34" s="19">
        <v>0.67</v>
      </c>
      <c r="P34" s="19">
        <v>41.015492000000002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s="6" customFormat="1" ht="25.4" customHeight="1">
      <c r="A35" s="16" t="s">
        <v>86</v>
      </c>
      <c r="B35" s="17" t="s">
        <v>75</v>
      </c>
      <c r="C35" s="18" t="s">
        <v>52</v>
      </c>
      <c r="D35" s="19">
        <v>110</v>
      </c>
      <c r="E35" s="19">
        <v>2</v>
      </c>
      <c r="F35" s="19">
        <v>1</v>
      </c>
      <c r="G35" s="19">
        <v>170</v>
      </c>
      <c r="H35" s="19">
        <v>1</v>
      </c>
      <c r="I35" s="19">
        <v>17</v>
      </c>
      <c r="J35" s="19">
        <v>6</v>
      </c>
      <c r="K35" s="19">
        <v>60</v>
      </c>
      <c r="L35" s="19">
        <v>100</v>
      </c>
      <c r="M35" s="19">
        <v>3</v>
      </c>
      <c r="N35" s="19">
        <v>1</v>
      </c>
      <c r="O35" s="19">
        <v>1</v>
      </c>
      <c r="P35" s="19">
        <v>36.523682999999998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s="6" customFormat="1" ht="25.4" customHeight="1">
      <c r="A36" s="16" t="s">
        <v>87</v>
      </c>
      <c r="B36" s="17" t="s">
        <v>75</v>
      </c>
      <c r="C36" s="18" t="s">
        <v>52</v>
      </c>
      <c r="D36" s="19">
        <v>140</v>
      </c>
      <c r="E36" s="19">
        <v>3</v>
      </c>
      <c r="F36" s="19">
        <v>1</v>
      </c>
      <c r="G36" s="19">
        <v>170</v>
      </c>
      <c r="H36" s="19">
        <v>2</v>
      </c>
      <c r="I36" s="19">
        <v>20</v>
      </c>
      <c r="J36" s="19">
        <v>9</v>
      </c>
      <c r="K36" s="19">
        <v>95</v>
      </c>
      <c r="L36" s="19">
        <v>100</v>
      </c>
      <c r="M36" s="19">
        <v>3</v>
      </c>
      <c r="N36" s="19">
        <v>1.3</v>
      </c>
      <c r="O36" s="19">
        <v>0.75</v>
      </c>
      <c r="P36" s="19">
        <v>36.471511999999997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s="6" customFormat="1" ht="25.4" customHeight="1">
      <c r="A37" s="16" t="s">
        <v>88</v>
      </c>
      <c r="B37" s="17" t="s">
        <v>75</v>
      </c>
      <c r="C37" s="18" t="s">
        <v>52</v>
      </c>
      <c r="D37" s="19">
        <v>160</v>
      </c>
      <c r="E37" s="19">
        <v>3</v>
      </c>
      <c r="F37" s="19">
        <v>2</v>
      </c>
      <c r="G37" s="19">
        <v>150</v>
      </c>
      <c r="H37" s="19">
        <v>3</v>
      </c>
      <c r="I37" s="19">
        <v>17</v>
      </c>
      <c r="J37" s="19">
        <v>13</v>
      </c>
      <c r="K37" s="19">
        <v>160</v>
      </c>
      <c r="L37" s="19">
        <v>25</v>
      </c>
      <c r="M37" s="19">
        <v>3</v>
      </c>
      <c r="N37" s="19">
        <v>1.5</v>
      </c>
      <c r="O37" s="19">
        <v>0.67</v>
      </c>
      <c r="P37" s="19">
        <v>30.313351000000001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s="6" customFormat="1" ht="25.4" customHeight="1">
      <c r="A38" s="16" t="s">
        <v>89</v>
      </c>
      <c r="B38" s="17" t="s">
        <v>75</v>
      </c>
      <c r="C38" s="18" t="s">
        <v>52</v>
      </c>
      <c r="D38" s="19">
        <v>120</v>
      </c>
      <c r="E38" s="19">
        <v>2</v>
      </c>
      <c r="F38" s="19">
        <v>1</v>
      </c>
      <c r="G38" s="19">
        <v>190</v>
      </c>
      <c r="H38" s="19">
        <v>0</v>
      </c>
      <c r="I38" s="19">
        <v>15</v>
      </c>
      <c r="J38" s="19">
        <v>9</v>
      </c>
      <c r="K38" s="19">
        <v>40</v>
      </c>
      <c r="L38" s="19">
        <v>25</v>
      </c>
      <c r="M38" s="19">
        <v>2</v>
      </c>
      <c r="N38" s="19">
        <v>1</v>
      </c>
      <c r="O38" s="19">
        <v>0.67</v>
      </c>
      <c r="P38" s="19">
        <v>29.924285000000001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s="6" customFormat="1" ht="25.4" customHeight="1">
      <c r="A39" s="16" t="s">
        <v>90</v>
      </c>
      <c r="B39" s="17" t="s">
        <v>75</v>
      </c>
      <c r="C39" s="18" t="s">
        <v>52</v>
      </c>
      <c r="D39" s="19">
        <v>140</v>
      </c>
      <c r="E39" s="19">
        <v>3</v>
      </c>
      <c r="F39" s="19">
        <v>2</v>
      </c>
      <c r="G39" s="19">
        <v>220</v>
      </c>
      <c r="H39" s="19">
        <v>3</v>
      </c>
      <c r="I39" s="19">
        <v>21</v>
      </c>
      <c r="J39" s="19">
        <v>7</v>
      </c>
      <c r="K39" s="19">
        <v>130</v>
      </c>
      <c r="L39" s="19">
        <v>25</v>
      </c>
      <c r="M39" s="19">
        <v>3</v>
      </c>
      <c r="N39" s="19">
        <v>1.33</v>
      </c>
      <c r="O39" s="19">
        <v>0.67</v>
      </c>
      <c r="P39" s="19">
        <v>40.692320000000002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s="6" customFormat="1" ht="25.4" customHeight="1">
      <c r="A40" s="16" t="s">
        <v>91</v>
      </c>
      <c r="B40" s="17" t="s">
        <v>75</v>
      </c>
      <c r="C40" s="18" t="s">
        <v>52</v>
      </c>
      <c r="D40" s="19">
        <v>90</v>
      </c>
      <c r="E40" s="19">
        <v>3</v>
      </c>
      <c r="F40" s="19">
        <v>0</v>
      </c>
      <c r="G40" s="19">
        <v>170</v>
      </c>
      <c r="H40" s="19">
        <v>3</v>
      </c>
      <c r="I40" s="19">
        <v>18</v>
      </c>
      <c r="J40" s="19">
        <v>2</v>
      </c>
      <c r="K40" s="19">
        <v>90</v>
      </c>
      <c r="L40" s="19">
        <v>25</v>
      </c>
      <c r="M40" s="19">
        <v>3</v>
      </c>
      <c r="N40" s="19">
        <v>1</v>
      </c>
      <c r="O40" s="19">
        <v>1</v>
      </c>
      <c r="P40" s="19">
        <v>59.642837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s="6" customFormat="1" ht="25.4" customHeight="1">
      <c r="A41" s="16" t="s">
        <v>92</v>
      </c>
      <c r="B41" s="17" t="s">
        <v>75</v>
      </c>
      <c r="C41" s="18" t="s">
        <v>52</v>
      </c>
      <c r="D41" s="19">
        <v>100</v>
      </c>
      <c r="E41" s="19">
        <v>3</v>
      </c>
      <c r="F41" s="19">
        <v>0</v>
      </c>
      <c r="G41" s="19">
        <v>320</v>
      </c>
      <c r="H41" s="19">
        <v>1</v>
      </c>
      <c r="I41" s="19">
        <v>20</v>
      </c>
      <c r="J41" s="19">
        <v>3</v>
      </c>
      <c r="K41" s="19">
        <v>45</v>
      </c>
      <c r="L41" s="19">
        <v>100</v>
      </c>
      <c r="M41" s="19">
        <v>3</v>
      </c>
      <c r="N41" s="19">
        <v>1</v>
      </c>
      <c r="O41" s="19">
        <v>1</v>
      </c>
      <c r="P41" s="19">
        <v>41.503540000000001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s="6" customFormat="1" ht="25.4" customHeight="1">
      <c r="A42" s="16" t="s">
        <v>93</v>
      </c>
      <c r="B42" s="17" t="s">
        <v>75</v>
      </c>
      <c r="C42" s="18" t="s">
        <v>52</v>
      </c>
      <c r="D42" s="19">
        <v>120</v>
      </c>
      <c r="E42" s="19">
        <v>3</v>
      </c>
      <c r="F42" s="19">
        <v>1</v>
      </c>
      <c r="G42" s="19">
        <v>210</v>
      </c>
      <c r="H42" s="19">
        <v>5</v>
      </c>
      <c r="I42" s="19">
        <v>14</v>
      </c>
      <c r="J42" s="19">
        <v>12</v>
      </c>
      <c r="K42" s="19">
        <v>240</v>
      </c>
      <c r="L42" s="19">
        <v>25</v>
      </c>
      <c r="M42" s="19">
        <v>2</v>
      </c>
      <c r="N42" s="19">
        <v>1.33</v>
      </c>
      <c r="O42" s="19">
        <v>0.75</v>
      </c>
      <c r="P42" s="19">
        <v>39.259197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s="6" customFormat="1" ht="25.4" customHeight="1">
      <c r="A43" s="16" t="s">
        <v>94</v>
      </c>
      <c r="B43" s="17" t="s">
        <v>75</v>
      </c>
      <c r="C43" s="18" t="s">
        <v>52</v>
      </c>
      <c r="D43" s="19">
        <v>90</v>
      </c>
      <c r="E43" s="19">
        <v>2</v>
      </c>
      <c r="F43" s="19">
        <v>0</v>
      </c>
      <c r="G43" s="19">
        <v>0</v>
      </c>
      <c r="H43" s="19">
        <v>2</v>
      </c>
      <c r="I43" s="19">
        <v>15</v>
      </c>
      <c r="J43" s="19">
        <v>6</v>
      </c>
      <c r="K43" s="19">
        <v>110</v>
      </c>
      <c r="L43" s="19">
        <v>25</v>
      </c>
      <c r="M43" s="19">
        <v>3</v>
      </c>
      <c r="N43" s="19">
        <v>1</v>
      </c>
      <c r="O43" s="19">
        <v>0.5</v>
      </c>
      <c r="P43" s="19">
        <v>55.333142000000002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s="6" customFormat="1" ht="25.4" customHeight="1">
      <c r="A44" s="16" t="s">
        <v>95</v>
      </c>
      <c r="B44" s="17" t="s">
        <v>75</v>
      </c>
      <c r="C44" s="18" t="s">
        <v>52</v>
      </c>
      <c r="D44" s="19">
        <v>110</v>
      </c>
      <c r="E44" s="19">
        <v>2</v>
      </c>
      <c r="F44" s="19">
        <v>0</v>
      </c>
      <c r="G44" s="19">
        <v>290</v>
      </c>
      <c r="H44" s="19">
        <v>0</v>
      </c>
      <c r="I44" s="19">
        <v>22</v>
      </c>
      <c r="J44" s="19">
        <v>3</v>
      </c>
      <c r="K44" s="19">
        <v>35</v>
      </c>
      <c r="L44" s="19">
        <v>25</v>
      </c>
      <c r="M44" s="19">
        <v>1</v>
      </c>
      <c r="N44" s="19">
        <v>1</v>
      </c>
      <c r="O44" s="19">
        <v>1</v>
      </c>
      <c r="P44" s="19">
        <v>40.560158999999999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s="6" customFormat="1" ht="25.4" customHeight="1">
      <c r="A45" s="16" t="s">
        <v>96</v>
      </c>
      <c r="B45" s="17" t="s">
        <v>75</v>
      </c>
      <c r="C45" s="18" t="s">
        <v>52</v>
      </c>
      <c r="D45" s="19">
        <v>110</v>
      </c>
      <c r="E45" s="19">
        <v>2</v>
      </c>
      <c r="F45" s="19">
        <v>1</v>
      </c>
      <c r="G45" s="19">
        <v>70</v>
      </c>
      <c r="H45" s="19">
        <v>1</v>
      </c>
      <c r="I45" s="19">
        <v>9</v>
      </c>
      <c r="J45" s="19">
        <v>15</v>
      </c>
      <c r="K45" s="19">
        <v>40</v>
      </c>
      <c r="L45" s="19">
        <v>25</v>
      </c>
      <c r="M45" s="19">
        <v>2</v>
      </c>
      <c r="N45" s="19">
        <v>1</v>
      </c>
      <c r="O45" s="19">
        <v>0.75</v>
      </c>
      <c r="P45" s="19">
        <v>31.230053999999999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s="6" customFormat="1" ht="25.4" customHeight="1">
      <c r="A46" s="16" t="s">
        <v>97</v>
      </c>
      <c r="B46" s="17" t="s">
        <v>75</v>
      </c>
      <c r="C46" s="18" t="s">
        <v>52</v>
      </c>
      <c r="D46" s="19">
        <v>110</v>
      </c>
      <c r="E46" s="19">
        <v>6</v>
      </c>
      <c r="F46" s="19">
        <v>0</v>
      </c>
      <c r="G46" s="19">
        <v>230</v>
      </c>
      <c r="H46" s="19">
        <v>1</v>
      </c>
      <c r="I46" s="19">
        <v>16</v>
      </c>
      <c r="J46" s="19">
        <v>3</v>
      </c>
      <c r="K46" s="19">
        <v>55</v>
      </c>
      <c r="L46" s="19">
        <v>25</v>
      </c>
      <c r="M46" s="19">
        <v>1</v>
      </c>
      <c r="N46" s="19">
        <v>1</v>
      </c>
      <c r="O46" s="19">
        <v>1</v>
      </c>
      <c r="P46" s="19">
        <v>53.131323999999999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s="6" customFormat="1" ht="25.4" customHeight="1">
      <c r="A47" s="16" t="s">
        <v>98</v>
      </c>
      <c r="B47" s="17" t="s">
        <v>99</v>
      </c>
      <c r="C47" s="18" t="s">
        <v>52</v>
      </c>
      <c r="D47" s="19">
        <v>70</v>
      </c>
      <c r="E47" s="19">
        <v>4</v>
      </c>
      <c r="F47" s="19">
        <v>1</v>
      </c>
      <c r="G47" s="19">
        <v>130</v>
      </c>
      <c r="H47" s="19">
        <v>10</v>
      </c>
      <c r="I47" s="19">
        <v>5</v>
      </c>
      <c r="J47" s="19">
        <v>6</v>
      </c>
      <c r="K47" s="19">
        <v>280</v>
      </c>
      <c r="L47" s="19">
        <v>25</v>
      </c>
      <c r="M47" s="19">
        <v>3</v>
      </c>
      <c r="N47" s="19">
        <v>1</v>
      </c>
      <c r="O47" s="19">
        <v>0.33</v>
      </c>
      <c r="P47" s="19">
        <v>68.402973000000003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s="6" customFormat="1" ht="25.4" customHeight="1">
      <c r="A48" s="16" t="s">
        <v>100</v>
      </c>
      <c r="B48" s="17" t="s">
        <v>99</v>
      </c>
      <c r="C48" s="18" t="s">
        <v>52</v>
      </c>
      <c r="D48" s="19">
        <v>80</v>
      </c>
      <c r="E48" s="19">
        <v>2</v>
      </c>
      <c r="F48" s="19">
        <v>0</v>
      </c>
      <c r="G48" s="19">
        <v>0</v>
      </c>
      <c r="H48" s="19">
        <v>3</v>
      </c>
      <c r="I48" s="19">
        <v>16</v>
      </c>
      <c r="J48" s="19">
        <v>0</v>
      </c>
      <c r="K48" s="19">
        <v>95</v>
      </c>
      <c r="L48" s="19">
        <v>0</v>
      </c>
      <c r="M48" s="19">
        <v>1</v>
      </c>
      <c r="N48" s="19">
        <v>0.83</v>
      </c>
      <c r="O48" s="19">
        <v>1</v>
      </c>
      <c r="P48" s="19">
        <v>68.235884999999996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s="6" customFormat="1" ht="25.4" customHeight="1">
      <c r="A49" s="16" t="s">
        <v>101</v>
      </c>
      <c r="B49" s="17" t="s">
        <v>99</v>
      </c>
      <c r="C49" s="18" t="s">
        <v>52</v>
      </c>
      <c r="D49" s="19">
        <v>90</v>
      </c>
      <c r="E49" s="19">
        <v>3</v>
      </c>
      <c r="F49" s="19">
        <v>0</v>
      </c>
      <c r="G49" s="19">
        <v>0</v>
      </c>
      <c r="H49" s="19">
        <v>4</v>
      </c>
      <c r="I49" s="19">
        <v>19</v>
      </c>
      <c r="J49" s="19">
        <v>0</v>
      </c>
      <c r="K49" s="19">
        <v>140</v>
      </c>
      <c r="L49" s="19">
        <v>0</v>
      </c>
      <c r="M49" s="19">
        <v>1</v>
      </c>
      <c r="N49" s="19">
        <v>1</v>
      </c>
      <c r="O49" s="19">
        <v>0.67</v>
      </c>
      <c r="P49" s="19">
        <v>74.472949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s="6" customFormat="1" ht="25.4" customHeight="1">
      <c r="A50" s="16" t="s">
        <v>102</v>
      </c>
      <c r="B50" s="17" t="s">
        <v>99</v>
      </c>
      <c r="C50" s="18" t="s">
        <v>52</v>
      </c>
      <c r="D50" s="19">
        <v>90</v>
      </c>
      <c r="E50" s="19">
        <v>3</v>
      </c>
      <c r="F50" s="19">
        <v>0</v>
      </c>
      <c r="G50" s="19">
        <v>0</v>
      </c>
      <c r="H50" s="19">
        <v>3</v>
      </c>
      <c r="I50" s="19">
        <v>20</v>
      </c>
      <c r="J50" s="19">
        <v>0</v>
      </c>
      <c r="K50" s="19">
        <v>120</v>
      </c>
      <c r="L50" s="19">
        <v>0</v>
      </c>
      <c r="M50" s="19">
        <v>1</v>
      </c>
      <c r="N50" s="19">
        <v>1</v>
      </c>
      <c r="O50" s="19">
        <v>0.67</v>
      </c>
      <c r="P50" s="19">
        <v>72.801787000000004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s="6" customFormat="1" ht="25.4" customHeight="1">
      <c r="A51" s="16" t="s">
        <v>103</v>
      </c>
      <c r="B51" s="17" t="s">
        <v>99</v>
      </c>
      <c r="C51" s="18" t="s">
        <v>52</v>
      </c>
      <c r="D51" s="19">
        <v>90</v>
      </c>
      <c r="E51" s="19">
        <v>2</v>
      </c>
      <c r="F51" s="19">
        <v>0</v>
      </c>
      <c r="G51" s="19">
        <v>15</v>
      </c>
      <c r="H51" s="19">
        <v>3</v>
      </c>
      <c r="I51" s="19">
        <v>15</v>
      </c>
      <c r="J51" s="19">
        <v>5</v>
      </c>
      <c r="K51" s="19">
        <v>90</v>
      </c>
      <c r="L51" s="19">
        <v>25</v>
      </c>
      <c r="M51" s="19">
        <v>2</v>
      </c>
      <c r="N51" s="19">
        <v>1</v>
      </c>
      <c r="O51" s="19">
        <v>1</v>
      </c>
      <c r="P51" s="19">
        <v>59.363993000000001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s="6" customFormat="1" ht="25.4" customHeight="1">
      <c r="A52" s="16" t="s">
        <v>104</v>
      </c>
      <c r="B52" s="17" t="s">
        <v>105</v>
      </c>
      <c r="C52" s="18" t="s">
        <v>52</v>
      </c>
      <c r="D52" s="19">
        <v>90</v>
      </c>
      <c r="E52" s="19">
        <v>3</v>
      </c>
      <c r="F52" s="19">
        <v>0</v>
      </c>
      <c r="G52" s="19">
        <v>210</v>
      </c>
      <c r="H52" s="19">
        <v>5</v>
      </c>
      <c r="I52" s="19">
        <v>13</v>
      </c>
      <c r="J52" s="19">
        <v>5</v>
      </c>
      <c r="K52" s="19">
        <v>190</v>
      </c>
      <c r="L52" s="19">
        <v>25</v>
      </c>
      <c r="M52" s="19">
        <v>3</v>
      </c>
      <c r="N52" s="19">
        <v>1</v>
      </c>
      <c r="O52" s="19">
        <v>0.67</v>
      </c>
      <c r="P52" s="19">
        <v>53.313813000000003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s="6" customFormat="1" ht="25.4" customHeight="1">
      <c r="A53" s="16" t="s">
        <v>106</v>
      </c>
      <c r="B53" s="17" t="s">
        <v>105</v>
      </c>
      <c r="C53" s="18" t="s">
        <v>52</v>
      </c>
      <c r="D53" s="19">
        <v>120</v>
      </c>
      <c r="E53" s="19">
        <v>3</v>
      </c>
      <c r="F53" s="19">
        <v>2</v>
      </c>
      <c r="G53" s="19">
        <v>160</v>
      </c>
      <c r="H53" s="19">
        <v>5</v>
      </c>
      <c r="I53" s="19">
        <v>12</v>
      </c>
      <c r="J53" s="19">
        <v>10</v>
      </c>
      <c r="K53" s="19">
        <v>200</v>
      </c>
      <c r="L53" s="19">
        <v>25</v>
      </c>
      <c r="M53" s="19">
        <v>3</v>
      </c>
      <c r="N53" s="19">
        <v>1.25</v>
      </c>
      <c r="O53" s="19">
        <v>0.67</v>
      </c>
      <c r="P53" s="19">
        <v>40.917046999999997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s="6" customFormat="1" ht="25.4" customHeight="1">
      <c r="A54" s="16" t="s">
        <v>107</v>
      </c>
      <c r="B54" s="17" t="s">
        <v>105</v>
      </c>
      <c r="C54" s="18" t="s">
        <v>52</v>
      </c>
      <c r="D54" s="19">
        <v>110</v>
      </c>
      <c r="E54" s="19">
        <v>1</v>
      </c>
      <c r="F54" s="19">
        <v>1</v>
      </c>
      <c r="G54" s="19">
        <v>135</v>
      </c>
      <c r="H54" s="19">
        <v>0</v>
      </c>
      <c r="I54" s="19">
        <v>13</v>
      </c>
      <c r="J54" s="19">
        <v>12</v>
      </c>
      <c r="K54" s="19">
        <v>25</v>
      </c>
      <c r="L54" s="19">
        <v>25</v>
      </c>
      <c r="M54" s="19">
        <v>2</v>
      </c>
      <c r="N54" s="19">
        <v>1</v>
      </c>
      <c r="O54" s="19">
        <v>0.75</v>
      </c>
      <c r="P54" s="19">
        <v>28.025765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s="6" customFormat="1" ht="25.4" customHeight="1">
      <c r="A55" s="16" t="s">
        <v>108</v>
      </c>
      <c r="B55" s="17" t="s">
        <v>105</v>
      </c>
      <c r="C55" s="18" t="s">
        <v>52</v>
      </c>
      <c r="D55" s="19">
        <v>100</v>
      </c>
      <c r="E55" s="19">
        <v>2</v>
      </c>
      <c r="F55" s="19">
        <v>0</v>
      </c>
      <c r="G55" s="19">
        <v>45</v>
      </c>
      <c r="H55" s="19">
        <v>0</v>
      </c>
      <c r="I55" s="19">
        <v>11</v>
      </c>
      <c r="J55" s="19">
        <v>15</v>
      </c>
      <c r="K55" s="19">
        <v>40</v>
      </c>
      <c r="L55" s="19">
        <v>25</v>
      </c>
      <c r="M55" s="19">
        <v>1</v>
      </c>
      <c r="N55" s="19">
        <v>1</v>
      </c>
      <c r="O55" s="19">
        <v>0.88</v>
      </c>
      <c r="P55" s="19">
        <v>35.252443999999997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s="6" customFormat="1" ht="25.4" customHeight="1">
      <c r="A56" s="16" t="s">
        <v>109</v>
      </c>
      <c r="B56" s="17" t="s">
        <v>105</v>
      </c>
      <c r="C56" s="18" t="s">
        <v>52</v>
      </c>
      <c r="D56" s="19">
        <v>100</v>
      </c>
      <c r="E56" s="19">
        <v>3</v>
      </c>
      <c r="F56" s="19">
        <v>1</v>
      </c>
      <c r="G56" s="19">
        <v>140</v>
      </c>
      <c r="H56" s="19">
        <v>3</v>
      </c>
      <c r="I56" s="19">
        <v>15</v>
      </c>
      <c r="J56" s="19">
        <v>5</v>
      </c>
      <c r="K56" s="19">
        <v>85</v>
      </c>
      <c r="L56" s="19">
        <v>25</v>
      </c>
      <c r="M56" s="19">
        <v>3</v>
      </c>
      <c r="N56" s="19">
        <v>1</v>
      </c>
      <c r="O56" s="19">
        <v>0.88</v>
      </c>
      <c r="P56" s="19">
        <v>52.076897000000002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s="6" customFormat="1" ht="25.4" customHeight="1">
      <c r="A57" s="16" t="s">
        <v>110</v>
      </c>
      <c r="B57" s="17" t="s">
        <v>105</v>
      </c>
      <c r="C57" s="18" t="s">
        <v>52</v>
      </c>
      <c r="D57" s="19">
        <v>110</v>
      </c>
      <c r="E57" s="19">
        <v>3</v>
      </c>
      <c r="F57" s="19">
        <v>0</v>
      </c>
      <c r="G57" s="19">
        <v>170</v>
      </c>
      <c r="H57" s="19">
        <v>3</v>
      </c>
      <c r="I57" s="19">
        <v>17</v>
      </c>
      <c r="J57" s="19">
        <v>3</v>
      </c>
      <c r="K57" s="19">
        <v>90</v>
      </c>
      <c r="L57" s="19">
        <v>25</v>
      </c>
      <c r="M57" s="19">
        <v>3</v>
      </c>
      <c r="N57" s="19">
        <v>1</v>
      </c>
      <c r="O57" s="19">
        <v>0.25</v>
      </c>
      <c r="P57" s="19">
        <v>53.371006999999999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s="6" customFormat="1" ht="25.4" customHeight="1">
      <c r="A58" s="16" t="s">
        <v>111</v>
      </c>
      <c r="B58" s="17" t="s">
        <v>105</v>
      </c>
      <c r="C58" s="18" t="s">
        <v>52</v>
      </c>
      <c r="D58" s="19">
        <v>120</v>
      </c>
      <c r="E58" s="19">
        <v>3</v>
      </c>
      <c r="F58" s="19">
        <v>3</v>
      </c>
      <c r="G58" s="19">
        <v>75</v>
      </c>
      <c r="H58" s="19">
        <v>3</v>
      </c>
      <c r="I58" s="19">
        <v>13</v>
      </c>
      <c r="J58" s="19">
        <v>4</v>
      </c>
      <c r="K58" s="19">
        <v>100</v>
      </c>
      <c r="L58" s="19">
        <v>25</v>
      </c>
      <c r="M58" s="19">
        <v>3</v>
      </c>
      <c r="N58" s="19">
        <v>1</v>
      </c>
      <c r="O58" s="19">
        <v>0.33</v>
      </c>
      <c r="P58" s="19">
        <v>45.811715999999997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s="6" customFormat="1" ht="25.4" customHeight="1">
      <c r="A59" s="16" t="s">
        <v>112</v>
      </c>
      <c r="B59" s="17" t="s">
        <v>105</v>
      </c>
      <c r="C59" s="18" t="s">
        <v>52</v>
      </c>
      <c r="D59" s="19">
        <v>110</v>
      </c>
      <c r="E59" s="19">
        <v>1</v>
      </c>
      <c r="F59" s="19">
        <v>0</v>
      </c>
      <c r="G59" s="19">
        <v>180</v>
      </c>
      <c r="H59" s="19">
        <v>0</v>
      </c>
      <c r="I59" s="19">
        <v>14</v>
      </c>
      <c r="J59" s="19">
        <v>11</v>
      </c>
      <c r="K59" s="19">
        <v>35</v>
      </c>
      <c r="L59" s="19">
        <v>25</v>
      </c>
      <c r="M59" s="19">
        <v>1</v>
      </c>
      <c r="N59" s="19">
        <v>1</v>
      </c>
      <c r="O59" s="19">
        <v>1.33</v>
      </c>
      <c r="P59" s="19">
        <v>28.742414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s="6" customFormat="1" ht="25.4" customHeight="1">
      <c r="A60" s="16" t="s">
        <v>113</v>
      </c>
      <c r="B60" s="17" t="s">
        <v>105</v>
      </c>
      <c r="C60" s="18" t="s">
        <v>52</v>
      </c>
      <c r="D60" s="19">
        <v>120</v>
      </c>
      <c r="E60" s="19">
        <v>3</v>
      </c>
      <c r="F60" s="19">
        <v>1</v>
      </c>
      <c r="G60" s="19">
        <v>200</v>
      </c>
      <c r="H60" s="19">
        <v>6</v>
      </c>
      <c r="I60" s="19">
        <v>11</v>
      </c>
      <c r="J60" s="19">
        <v>14</v>
      </c>
      <c r="K60" s="19">
        <v>260</v>
      </c>
      <c r="L60" s="19">
        <v>25</v>
      </c>
      <c r="M60" s="19">
        <v>3</v>
      </c>
      <c r="N60" s="19">
        <v>1.33</v>
      </c>
      <c r="O60" s="19">
        <v>0.67</v>
      </c>
      <c r="P60" s="19">
        <v>37.840594000000003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s="6" customFormat="1" ht="25.4" customHeight="1">
      <c r="A61" s="16" t="s">
        <v>114</v>
      </c>
      <c r="B61" s="17" t="s">
        <v>115</v>
      </c>
      <c r="C61" s="18" t="s">
        <v>52</v>
      </c>
      <c r="D61" s="19">
        <v>120</v>
      </c>
      <c r="E61" s="19">
        <v>3</v>
      </c>
      <c r="F61" s="19">
        <v>5</v>
      </c>
      <c r="G61" s="19">
        <v>15</v>
      </c>
      <c r="H61" s="19">
        <v>2</v>
      </c>
      <c r="I61" s="19">
        <v>8</v>
      </c>
      <c r="J61" s="19">
        <v>8</v>
      </c>
      <c r="K61" s="19">
        <v>135</v>
      </c>
      <c r="L61" s="19">
        <v>0</v>
      </c>
      <c r="M61" s="19">
        <v>3</v>
      </c>
      <c r="N61" s="19">
        <v>1</v>
      </c>
      <c r="O61" s="19">
        <v>1</v>
      </c>
      <c r="P61" s="19">
        <v>33.983679000000002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s="6" customFormat="1" ht="25.4" customHeight="1">
      <c r="A62" s="16" t="s">
        <v>116</v>
      </c>
      <c r="B62" s="17" t="s">
        <v>115</v>
      </c>
      <c r="C62" s="18" t="s">
        <v>52</v>
      </c>
      <c r="D62" s="19">
        <v>120</v>
      </c>
      <c r="E62" s="19">
        <v>1</v>
      </c>
      <c r="F62" s="19">
        <v>2</v>
      </c>
      <c r="G62" s="19">
        <v>220</v>
      </c>
      <c r="H62" s="19">
        <v>0</v>
      </c>
      <c r="I62" s="19">
        <v>12</v>
      </c>
      <c r="J62" s="19">
        <v>12</v>
      </c>
      <c r="K62" s="19">
        <v>35</v>
      </c>
      <c r="L62" s="19">
        <v>25</v>
      </c>
      <c r="M62" s="19">
        <v>2</v>
      </c>
      <c r="N62" s="19">
        <v>1</v>
      </c>
      <c r="O62" s="19">
        <v>0.75</v>
      </c>
      <c r="P62" s="19">
        <v>18.042850999999999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s="6" customFormat="1" ht="25.4" customHeight="1">
      <c r="A63" s="16" t="s">
        <v>117</v>
      </c>
      <c r="B63" s="17" t="s">
        <v>115</v>
      </c>
      <c r="C63" s="18" t="s">
        <v>52</v>
      </c>
      <c r="D63" s="19">
        <v>120</v>
      </c>
      <c r="E63" s="19">
        <v>1</v>
      </c>
      <c r="F63" s="19">
        <v>2</v>
      </c>
      <c r="G63" s="19">
        <v>220</v>
      </c>
      <c r="H63" s="19">
        <v>1</v>
      </c>
      <c r="I63" s="19">
        <v>12</v>
      </c>
      <c r="J63" s="19">
        <v>11</v>
      </c>
      <c r="K63" s="19">
        <v>45</v>
      </c>
      <c r="L63" s="19">
        <v>25</v>
      </c>
      <c r="M63" s="19">
        <v>2</v>
      </c>
      <c r="N63" s="19">
        <v>1</v>
      </c>
      <c r="O63" s="19">
        <v>1</v>
      </c>
      <c r="P63" s="19">
        <v>21.871292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s="6" customFormat="1" ht="25.4" customHeight="1">
      <c r="A64" s="16" t="s">
        <v>118</v>
      </c>
      <c r="B64" s="17" t="s">
        <v>115</v>
      </c>
      <c r="C64" s="18" t="s">
        <v>52</v>
      </c>
      <c r="D64" s="19">
        <v>100</v>
      </c>
      <c r="E64" s="19">
        <v>4</v>
      </c>
      <c r="F64" s="19">
        <v>2</v>
      </c>
      <c r="G64" s="19">
        <v>150</v>
      </c>
      <c r="H64" s="19">
        <v>2</v>
      </c>
      <c r="I64" s="19">
        <v>12</v>
      </c>
      <c r="J64" s="19">
        <v>6</v>
      </c>
      <c r="K64" s="19">
        <v>95</v>
      </c>
      <c r="L64" s="19">
        <v>25</v>
      </c>
      <c r="M64" s="19">
        <v>2</v>
      </c>
      <c r="N64" s="19">
        <v>1</v>
      </c>
      <c r="O64" s="19">
        <v>0.67</v>
      </c>
      <c r="P64" s="19">
        <v>45.328074000000001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s="6" customFormat="1" ht="25.4" customHeight="1">
      <c r="A65" s="16" t="s">
        <v>119</v>
      </c>
      <c r="B65" s="17" t="s">
        <v>115</v>
      </c>
      <c r="C65" s="18" t="s">
        <v>52</v>
      </c>
      <c r="D65" s="19">
        <v>50</v>
      </c>
      <c r="E65" s="19">
        <v>1</v>
      </c>
      <c r="F65" s="19">
        <v>0</v>
      </c>
      <c r="G65" s="19">
        <v>0</v>
      </c>
      <c r="H65" s="19">
        <v>0</v>
      </c>
      <c r="I65" s="19">
        <v>13</v>
      </c>
      <c r="J65" s="19">
        <v>0</v>
      </c>
      <c r="K65" s="19">
        <v>15</v>
      </c>
      <c r="L65" s="19">
        <v>0</v>
      </c>
      <c r="M65" s="19">
        <v>3</v>
      </c>
      <c r="N65" s="19">
        <v>0.5</v>
      </c>
      <c r="O65" s="19">
        <v>1</v>
      </c>
      <c r="P65" s="19">
        <v>60.756112000000002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s="6" customFormat="1" ht="25.4" customHeight="1">
      <c r="A66" s="16" t="s">
        <v>120</v>
      </c>
      <c r="B66" s="17" t="s">
        <v>115</v>
      </c>
      <c r="C66" s="18" t="s">
        <v>52</v>
      </c>
      <c r="D66" s="19">
        <v>50</v>
      </c>
      <c r="E66" s="19">
        <v>2</v>
      </c>
      <c r="F66" s="19">
        <v>0</v>
      </c>
      <c r="G66" s="19">
        <v>0</v>
      </c>
      <c r="H66" s="19">
        <v>1</v>
      </c>
      <c r="I66" s="19">
        <v>10</v>
      </c>
      <c r="J66" s="19">
        <v>0</v>
      </c>
      <c r="K66" s="19">
        <v>50</v>
      </c>
      <c r="L66" s="19">
        <v>0</v>
      </c>
      <c r="M66" s="19">
        <v>3</v>
      </c>
      <c r="N66" s="19">
        <v>0.5</v>
      </c>
      <c r="O66" s="19">
        <v>1</v>
      </c>
      <c r="P66" s="19">
        <v>63.005645000000001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s="6" customFormat="1" ht="25.4" customHeight="1">
      <c r="A67" s="16" t="s">
        <v>121</v>
      </c>
      <c r="B67" s="17" t="s">
        <v>115</v>
      </c>
      <c r="C67" s="18" t="s">
        <v>52</v>
      </c>
      <c r="D67" s="19">
        <v>100</v>
      </c>
      <c r="E67" s="19">
        <v>4</v>
      </c>
      <c r="F67" s="19">
        <v>1</v>
      </c>
      <c r="G67" s="19">
        <v>135</v>
      </c>
      <c r="H67" s="19">
        <v>2</v>
      </c>
      <c r="I67" s="19">
        <v>14</v>
      </c>
      <c r="J67" s="19">
        <v>6</v>
      </c>
      <c r="K67" s="19">
        <v>110</v>
      </c>
      <c r="L67" s="19">
        <v>25</v>
      </c>
      <c r="M67" s="19">
        <v>3</v>
      </c>
      <c r="N67" s="19">
        <v>1</v>
      </c>
      <c r="O67" s="19">
        <v>0.5</v>
      </c>
      <c r="P67" s="19">
        <v>49.511873999999999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s="6" customFormat="1" ht="25.4" customHeight="1">
      <c r="A68" s="16" t="s">
        <v>122</v>
      </c>
      <c r="B68" s="17" t="s">
        <v>123</v>
      </c>
      <c r="C68" s="18" t="s">
        <v>52</v>
      </c>
      <c r="D68" s="19">
        <v>110</v>
      </c>
      <c r="E68" s="19">
        <v>2</v>
      </c>
      <c r="F68" s="19">
        <v>2</v>
      </c>
      <c r="G68" s="19">
        <v>200</v>
      </c>
      <c r="H68" s="19">
        <v>1</v>
      </c>
      <c r="I68" s="19">
        <v>14</v>
      </c>
      <c r="J68" s="19">
        <v>8</v>
      </c>
      <c r="K68" s="19">
        <v>-1</v>
      </c>
      <c r="L68" s="19">
        <v>25</v>
      </c>
      <c r="M68" s="19">
        <v>3</v>
      </c>
      <c r="N68" s="19">
        <v>1</v>
      </c>
      <c r="O68" s="19">
        <v>0.75</v>
      </c>
      <c r="P68" s="19">
        <v>34.384842999999996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s="6" customFormat="1" ht="25.4" customHeight="1">
      <c r="A69" s="16" t="s">
        <v>124</v>
      </c>
      <c r="B69" s="17" t="s">
        <v>123</v>
      </c>
      <c r="C69" s="18" t="s">
        <v>52</v>
      </c>
      <c r="D69" s="19">
        <v>90</v>
      </c>
      <c r="E69" s="19">
        <v>2</v>
      </c>
      <c r="F69" s="19">
        <v>1</v>
      </c>
      <c r="G69" s="19">
        <v>200</v>
      </c>
      <c r="H69" s="19">
        <v>4</v>
      </c>
      <c r="I69" s="19">
        <v>15</v>
      </c>
      <c r="J69" s="19">
        <v>6</v>
      </c>
      <c r="K69" s="19">
        <v>125</v>
      </c>
      <c r="L69" s="19">
        <v>25</v>
      </c>
      <c r="M69" s="19">
        <v>1</v>
      </c>
      <c r="N69" s="19">
        <v>1</v>
      </c>
      <c r="O69" s="19">
        <v>0.67</v>
      </c>
      <c r="P69" s="19">
        <v>49.120252999999998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s="6" customFormat="1" ht="25.4" customHeight="1">
      <c r="A70" s="16" t="s">
        <v>125</v>
      </c>
      <c r="B70" s="17" t="s">
        <v>123</v>
      </c>
      <c r="C70" s="18" t="s">
        <v>52</v>
      </c>
      <c r="D70" s="19">
        <v>110</v>
      </c>
      <c r="E70" s="19">
        <v>2</v>
      </c>
      <c r="F70" s="19">
        <v>0</v>
      </c>
      <c r="G70" s="19">
        <v>280</v>
      </c>
      <c r="H70" s="19">
        <v>0</v>
      </c>
      <c r="I70" s="19">
        <v>22</v>
      </c>
      <c r="J70" s="19">
        <v>3</v>
      </c>
      <c r="K70" s="19">
        <v>25</v>
      </c>
      <c r="L70" s="19">
        <v>25</v>
      </c>
      <c r="M70" s="19">
        <v>1</v>
      </c>
      <c r="N70" s="19">
        <v>1</v>
      </c>
      <c r="O70" s="19">
        <v>1</v>
      </c>
      <c r="P70" s="19">
        <v>41.445019000000002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s="6" customFormat="1" ht="25.4" customHeight="1">
      <c r="A71" s="16" t="s">
        <v>126</v>
      </c>
      <c r="B71" s="17" t="s">
        <v>123</v>
      </c>
      <c r="C71" s="18" t="s">
        <v>52</v>
      </c>
      <c r="D71" s="19">
        <v>100</v>
      </c>
      <c r="E71" s="19">
        <v>2</v>
      </c>
      <c r="F71" s="19">
        <v>0</v>
      </c>
      <c r="G71" s="19">
        <v>190</v>
      </c>
      <c r="H71" s="19">
        <v>1</v>
      </c>
      <c r="I71" s="19">
        <v>18</v>
      </c>
      <c r="J71" s="19">
        <v>5</v>
      </c>
      <c r="K71" s="19">
        <v>80</v>
      </c>
      <c r="L71" s="19">
        <v>25</v>
      </c>
      <c r="M71" s="19">
        <v>3</v>
      </c>
      <c r="N71" s="19">
        <v>1</v>
      </c>
      <c r="O71" s="19">
        <v>0.75</v>
      </c>
      <c r="P71" s="19">
        <v>44.330855999999997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s="6" customFormat="1" ht="25.4" customHeight="1">
      <c r="A72" s="16" t="s">
        <v>127</v>
      </c>
      <c r="B72" s="17" t="s">
        <v>123</v>
      </c>
      <c r="C72" s="18" t="s">
        <v>52</v>
      </c>
      <c r="D72" s="19">
        <v>150</v>
      </c>
      <c r="E72" s="19">
        <v>4</v>
      </c>
      <c r="F72" s="19">
        <v>3</v>
      </c>
      <c r="G72" s="19">
        <v>95</v>
      </c>
      <c r="H72" s="19">
        <v>3</v>
      </c>
      <c r="I72" s="19">
        <v>16</v>
      </c>
      <c r="J72" s="19">
        <v>11</v>
      </c>
      <c r="K72" s="19">
        <v>170</v>
      </c>
      <c r="L72" s="19">
        <v>25</v>
      </c>
      <c r="M72" s="19">
        <v>3</v>
      </c>
      <c r="N72" s="19">
        <v>1</v>
      </c>
      <c r="O72" s="19">
        <v>1</v>
      </c>
      <c r="P72" s="19">
        <v>37.136862999999998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s="6" customFormat="1" ht="25.4" customHeight="1">
      <c r="A73" s="16" t="s">
        <v>128</v>
      </c>
      <c r="B73" s="17" t="s">
        <v>123</v>
      </c>
      <c r="C73" s="18" t="s">
        <v>52</v>
      </c>
      <c r="D73" s="19">
        <v>150</v>
      </c>
      <c r="E73" s="19">
        <v>4</v>
      </c>
      <c r="F73" s="19">
        <v>3</v>
      </c>
      <c r="G73" s="19">
        <v>150</v>
      </c>
      <c r="H73" s="19">
        <v>3</v>
      </c>
      <c r="I73" s="19">
        <v>16</v>
      </c>
      <c r="J73" s="19">
        <v>11</v>
      </c>
      <c r="K73" s="19">
        <v>170</v>
      </c>
      <c r="L73" s="19">
        <v>25</v>
      </c>
      <c r="M73" s="19">
        <v>3</v>
      </c>
      <c r="N73" s="19">
        <v>1</v>
      </c>
      <c r="O73" s="19">
        <v>1</v>
      </c>
      <c r="P73" s="19">
        <v>34.139764999999997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s="6" customFormat="1" ht="25.4" customHeight="1">
      <c r="A74" s="16" t="s">
        <v>129</v>
      </c>
      <c r="B74" s="17" t="s">
        <v>123</v>
      </c>
      <c r="C74" s="18" t="s">
        <v>52</v>
      </c>
      <c r="D74" s="19">
        <v>110</v>
      </c>
      <c r="E74" s="19">
        <v>1</v>
      </c>
      <c r="F74" s="19">
        <v>0</v>
      </c>
      <c r="G74" s="19">
        <v>240</v>
      </c>
      <c r="H74" s="19">
        <v>0</v>
      </c>
      <c r="I74" s="19">
        <v>23</v>
      </c>
      <c r="J74" s="19">
        <v>2</v>
      </c>
      <c r="K74" s="19">
        <v>30</v>
      </c>
      <c r="L74" s="19">
        <v>25</v>
      </c>
      <c r="M74" s="19">
        <v>1</v>
      </c>
      <c r="N74" s="19">
        <v>1</v>
      </c>
      <c r="O74" s="19">
        <v>1.1299999999999999</v>
      </c>
      <c r="P74" s="19">
        <v>41.998933000000001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s="6" customFormat="1" ht="25.4" customHeight="1">
      <c r="A75" s="16" t="s">
        <v>130</v>
      </c>
      <c r="B75" s="17" t="s">
        <v>123</v>
      </c>
      <c r="C75" s="18" t="s">
        <v>52</v>
      </c>
      <c r="D75" s="19">
        <v>100</v>
      </c>
      <c r="E75" s="19">
        <v>3</v>
      </c>
      <c r="F75" s="19">
        <v>1</v>
      </c>
      <c r="G75" s="19">
        <v>230</v>
      </c>
      <c r="H75" s="19">
        <v>3</v>
      </c>
      <c r="I75" s="19">
        <v>17</v>
      </c>
      <c r="J75" s="19">
        <v>3</v>
      </c>
      <c r="K75" s="19">
        <v>115</v>
      </c>
      <c r="L75" s="19">
        <v>25</v>
      </c>
      <c r="M75" s="19">
        <v>1</v>
      </c>
      <c r="N75" s="19">
        <v>1</v>
      </c>
      <c r="O75" s="19">
        <v>0.67</v>
      </c>
      <c r="P75" s="19">
        <v>49.787444999999998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s="6" customFormat="1" ht="25.4" customHeight="1">
      <c r="A76" s="16" t="s">
        <v>131</v>
      </c>
      <c r="B76" s="17" t="s">
        <v>132</v>
      </c>
      <c r="C76" s="18" t="s">
        <v>133</v>
      </c>
      <c r="D76" s="19">
        <v>100</v>
      </c>
      <c r="E76" s="19">
        <v>4</v>
      </c>
      <c r="F76" s="19">
        <v>1</v>
      </c>
      <c r="G76" s="19">
        <v>0</v>
      </c>
      <c r="H76" s="19">
        <v>0</v>
      </c>
      <c r="I76" s="19">
        <v>16</v>
      </c>
      <c r="J76" s="19">
        <v>3</v>
      </c>
      <c r="K76" s="19">
        <v>95</v>
      </c>
      <c r="L76" s="19">
        <v>25</v>
      </c>
      <c r="M76" s="19">
        <v>2</v>
      </c>
      <c r="N76" s="19">
        <v>1</v>
      </c>
      <c r="O76" s="19">
        <v>1</v>
      </c>
      <c r="P76" s="19">
        <v>54.850917000000003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s="6" customFormat="1" ht="25.4" customHeight="1">
      <c r="A77" s="16" t="s">
        <v>134</v>
      </c>
      <c r="B77" s="17" t="s">
        <v>99</v>
      </c>
      <c r="C77" s="18" t="s">
        <v>133</v>
      </c>
      <c r="D77" s="19">
        <v>100</v>
      </c>
      <c r="E77" s="19">
        <v>3</v>
      </c>
      <c r="F77" s="19">
        <v>0</v>
      </c>
      <c r="G77" s="19">
        <v>80</v>
      </c>
      <c r="H77" s="19">
        <v>1</v>
      </c>
      <c r="I77" s="19">
        <v>21</v>
      </c>
      <c r="J77" s="19">
        <v>0</v>
      </c>
      <c r="K77" s="19">
        <v>-1</v>
      </c>
      <c r="L77" s="19">
        <v>0</v>
      </c>
      <c r="M77" s="19">
        <v>2</v>
      </c>
      <c r="N77" s="19">
        <v>1</v>
      </c>
      <c r="O77" s="19">
        <v>1</v>
      </c>
      <c r="P77" s="19">
        <v>64.533816000000002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s="6" customFormat="1" ht="25.4" customHeight="1">
      <c r="A78" s="16" t="s">
        <v>135</v>
      </c>
      <c r="B78" s="17" t="s">
        <v>115</v>
      </c>
      <c r="C78" s="18" t="s">
        <v>133</v>
      </c>
      <c r="D78" s="19">
        <v>100</v>
      </c>
      <c r="E78" s="19">
        <v>5</v>
      </c>
      <c r="F78" s="19">
        <v>2</v>
      </c>
      <c r="G78" s="19">
        <v>0</v>
      </c>
      <c r="H78" s="19">
        <v>2.7</v>
      </c>
      <c r="I78" s="19">
        <v>-1</v>
      </c>
      <c r="J78" s="19">
        <v>-1</v>
      </c>
      <c r="K78" s="19">
        <v>110</v>
      </c>
      <c r="L78" s="19">
        <v>0</v>
      </c>
      <c r="M78" s="19">
        <v>1</v>
      </c>
      <c r="N78" s="19">
        <v>1</v>
      </c>
      <c r="O78" s="19">
        <v>0.67</v>
      </c>
      <c r="P78" s="19">
        <v>50.828392000000001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C314-CFD2-4290-B859-BD58C46836AB}">
  <dimension ref="A1:L78"/>
  <sheetViews>
    <sheetView tabSelected="1" workbookViewId="0">
      <selection activeCell="L5" sqref="L5"/>
    </sheetView>
  </sheetViews>
  <sheetFormatPr defaultRowHeight="15.5"/>
  <cols>
    <col min="1" max="1" width="16.33203125" bestFit="1" customWidth="1"/>
    <col min="2" max="2" width="15.83203125" bestFit="1" customWidth="1"/>
    <col min="4" max="4" width="17.08203125" bestFit="1" customWidth="1"/>
    <col min="5" max="5" width="12.33203125" bestFit="1" customWidth="1"/>
    <col min="9" max="9" width="12.33203125" bestFit="1" customWidth="1"/>
  </cols>
  <sheetData>
    <row r="1" spans="1:12">
      <c r="A1" s="7" t="s">
        <v>224</v>
      </c>
      <c r="B1" s="7" t="s">
        <v>225</v>
      </c>
      <c r="D1" t="s">
        <v>186</v>
      </c>
    </row>
    <row r="2" spans="1:12" ht="16" thickBot="1">
      <c r="A2" s="15">
        <v>10</v>
      </c>
      <c r="B2" s="15">
        <v>29.509540999999999</v>
      </c>
    </row>
    <row r="3" spans="1:12">
      <c r="A3" s="19">
        <v>8</v>
      </c>
      <c r="B3" s="19">
        <v>37.038561999999999</v>
      </c>
      <c r="D3" s="23" t="s">
        <v>187</v>
      </c>
      <c r="E3" s="23"/>
    </row>
    <row r="4" spans="1:12">
      <c r="A4" s="19">
        <v>1</v>
      </c>
      <c r="B4" s="19">
        <v>50.764999000000003</v>
      </c>
      <c r="D4" s="20" t="s">
        <v>188</v>
      </c>
      <c r="E4" s="20">
        <v>0.75967465843010784</v>
      </c>
      <c r="G4" t="s">
        <v>226</v>
      </c>
      <c r="H4" t="s">
        <v>227</v>
      </c>
    </row>
    <row r="5" spans="1:12">
      <c r="A5" s="19">
        <v>9</v>
      </c>
      <c r="B5" s="19">
        <v>19.823573</v>
      </c>
      <c r="D5" s="20" t="s">
        <v>189</v>
      </c>
      <c r="E5" s="20">
        <v>0.57710558666090095</v>
      </c>
      <c r="G5" t="s">
        <v>228</v>
      </c>
      <c r="H5" t="s">
        <v>230</v>
      </c>
    </row>
    <row r="6" spans="1:12">
      <c r="A6" s="19">
        <v>7</v>
      </c>
      <c r="B6" s="19">
        <v>40.400207999999999</v>
      </c>
      <c r="D6" s="20" t="s">
        <v>190</v>
      </c>
      <c r="E6" s="20">
        <v>0.57146699448304628</v>
      </c>
    </row>
    <row r="7" spans="1:12">
      <c r="A7" s="19">
        <v>13</v>
      </c>
      <c r="B7" s="19">
        <v>22.736446000000001</v>
      </c>
      <c r="D7" s="20" t="s">
        <v>191</v>
      </c>
      <c r="E7" s="20">
        <v>9.195696897304968</v>
      </c>
    </row>
    <row r="8" spans="1:12" ht="16" thickBot="1">
      <c r="A8" s="19">
        <v>13</v>
      </c>
      <c r="B8" s="19">
        <v>22.396512999999999</v>
      </c>
      <c r="D8" s="21" t="s">
        <v>192</v>
      </c>
      <c r="E8" s="21">
        <v>77</v>
      </c>
      <c r="G8" t="s">
        <v>229</v>
      </c>
    </row>
    <row r="9" spans="1:12">
      <c r="A9" s="19">
        <v>10</v>
      </c>
      <c r="B9" s="19">
        <v>36.176195999999997</v>
      </c>
    </row>
    <row r="10" spans="1:12" ht="16" thickBot="1">
      <c r="A10" s="19">
        <v>9</v>
      </c>
      <c r="B10" s="19">
        <v>23.804043</v>
      </c>
      <c r="D10" t="s">
        <v>193</v>
      </c>
      <c r="K10" t="s">
        <v>232</v>
      </c>
    </row>
    <row r="11" spans="1:12">
      <c r="A11" s="19">
        <v>10</v>
      </c>
      <c r="B11" s="19">
        <v>31.072216999999998</v>
      </c>
      <c r="D11" s="22"/>
      <c r="E11" s="22" t="s">
        <v>198</v>
      </c>
      <c r="F11" s="22" t="s">
        <v>199</v>
      </c>
      <c r="G11" s="22" t="s">
        <v>200</v>
      </c>
      <c r="H11" s="22" t="s">
        <v>201</v>
      </c>
      <c r="I11" s="22" t="s">
        <v>202</v>
      </c>
      <c r="K11" s="26" t="s">
        <v>233</v>
      </c>
    </row>
    <row r="12" spans="1:12">
      <c r="A12" s="19">
        <v>3</v>
      </c>
      <c r="B12" s="19">
        <v>39.241114000000003</v>
      </c>
      <c r="D12" s="20" t="s">
        <v>194</v>
      </c>
      <c r="E12" s="20">
        <v>1</v>
      </c>
      <c r="F12" s="20">
        <v>8654.7372927573215</v>
      </c>
      <c r="G12" s="20">
        <v>8654.7372927573215</v>
      </c>
      <c r="H12" s="20">
        <v>102.34923336492753</v>
      </c>
      <c r="I12" s="20">
        <v>1.153428147370973E-15</v>
      </c>
      <c r="K12">
        <f>F12/F14</f>
        <v>0.57710558666090095</v>
      </c>
    </row>
    <row r="13" spans="1:12">
      <c r="A13" s="19">
        <v>12</v>
      </c>
      <c r="B13" s="19">
        <v>26.734514999999998</v>
      </c>
      <c r="D13" s="20" t="s">
        <v>195</v>
      </c>
      <c r="E13" s="20">
        <v>75</v>
      </c>
      <c r="F13" s="20">
        <v>6342.0631070328163</v>
      </c>
      <c r="G13" s="20">
        <v>84.560841427104222</v>
      </c>
      <c r="H13" s="20"/>
      <c r="I13" s="20"/>
      <c r="K13">
        <f>G12/G13</f>
        <v>102.34923336492753</v>
      </c>
    </row>
    <row r="14" spans="1:12" ht="16" thickBot="1">
      <c r="A14" s="19">
        <v>6</v>
      </c>
      <c r="B14" s="19">
        <v>40.105964999999998</v>
      </c>
      <c r="D14" s="21" t="s">
        <v>196</v>
      </c>
      <c r="E14" s="21">
        <v>76</v>
      </c>
      <c r="F14" s="21">
        <v>14996.800399790138</v>
      </c>
      <c r="G14" s="21"/>
      <c r="H14" s="21"/>
      <c r="I14" s="21"/>
    </row>
    <row r="15" spans="1:12" ht="16" thickBot="1">
      <c r="A15" s="19">
        <v>10</v>
      </c>
      <c r="B15" s="19">
        <v>30.450842999999999</v>
      </c>
    </row>
    <row r="16" spans="1:12">
      <c r="A16" s="19">
        <v>8</v>
      </c>
      <c r="B16" s="19">
        <v>39.703400000000002</v>
      </c>
      <c r="D16" s="22"/>
      <c r="E16" s="22" t="s">
        <v>203</v>
      </c>
      <c r="F16" s="22" t="s">
        <v>191</v>
      </c>
      <c r="G16" s="22" t="s">
        <v>204</v>
      </c>
      <c r="H16" s="22" t="s">
        <v>205</v>
      </c>
      <c r="I16" s="22" t="s">
        <v>206</v>
      </c>
      <c r="J16" s="22" t="s">
        <v>207</v>
      </c>
      <c r="K16" s="22" t="s">
        <v>208</v>
      </c>
      <c r="L16" s="22" t="s">
        <v>209</v>
      </c>
    </row>
    <row r="17" spans="1:12">
      <c r="A17" s="19">
        <v>3</v>
      </c>
      <c r="B17" s="19">
        <v>38.839745999999998</v>
      </c>
      <c r="D17" s="20" t="s">
        <v>197</v>
      </c>
      <c r="E17" s="20">
        <v>59.284367372640943</v>
      </c>
      <c r="F17" s="20">
        <v>1.9484866566753802</v>
      </c>
      <c r="G17" s="20">
        <v>30.425852376015413</v>
      </c>
      <c r="H17" s="20">
        <v>6.0575166289929364E-44</v>
      </c>
      <c r="I17" s="20">
        <v>55.402782906833295</v>
      </c>
      <c r="J17" s="20">
        <v>63.165951838448592</v>
      </c>
      <c r="K17" s="20">
        <v>55.402782906833295</v>
      </c>
      <c r="L17" s="20">
        <v>63.165951838448592</v>
      </c>
    </row>
    <row r="18" spans="1:12" ht="16" thickBot="1">
      <c r="A18" s="19">
        <v>14</v>
      </c>
      <c r="B18" s="19">
        <v>28.592784999999999</v>
      </c>
      <c r="D18" s="21" t="s">
        <v>210</v>
      </c>
      <c r="E18" s="21">
        <v>-2.4008198943590089</v>
      </c>
      <c r="F18" s="21">
        <v>0.23731068024210486</v>
      </c>
      <c r="G18" s="21">
        <v>-10.116779792252448</v>
      </c>
      <c r="H18" s="21">
        <v>1.1534281473709812E-15</v>
      </c>
      <c r="I18" s="21">
        <v>-2.8735670116370429</v>
      </c>
      <c r="J18" s="21">
        <v>-1.9280727770809749</v>
      </c>
      <c r="K18" s="21">
        <v>-2.8735670116370429</v>
      </c>
      <c r="L18" s="21">
        <v>-1.9280727770809749</v>
      </c>
    </row>
    <row r="19" spans="1:12">
      <c r="A19" s="19">
        <v>3</v>
      </c>
      <c r="B19" s="19">
        <v>46.658844000000002</v>
      </c>
    </row>
    <row r="20" spans="1:12">
      <c r="A20" s="19">
        <v>3</v>
      </c>
      <c r="B20" s="19">
        <v>39.106174000000003</v>
      </c>
      <c r="E20" t="s">
        <v>231</v>
      </c>
    </row>
    <row r="21" spans="1:12">
      <c r="A21" s="19">
        <v>12</v>
      </c>
      <c r="B21" s="19">
        <v>27.753301</v>
      </c>
    </row>
    <row r="22" spans="1:12">
      <c r="A22" s="19">
        <v>3</v>
      </c>
      <c r="B22" s="19">
        <v>51.592193000000002</v>
      </c>
    </row>
    <row r="23" spans="1:12">
      <c r="A23" s="19">
        <v>8</v>
      </c>
      <c r="B23" s="19">
        <v>36.187559</v>
      </c>
    </row>
    <row r="24" spans="1:12">
      <c r="A24" s="19">
        <v>5</v>
      </c>
      <c r="B24" s="19">
        <v>59.425505000000001</v>
      </c>
    </row>
    <row r="25" spans="1:12">
      <c r="A25" s="19">
        <v>0</v>
      </c>
      <c r="B25" s="19">
        <v>93.704911999999993</v>
      </c>
    </row>
    <row r="26" spans="1:12">
      <c r="A26" s="19">
        <v>14</v>
      </c>
      <c r="B26" s="19">
        <v>33.174093999999997</v>
      </c>
    </row>
    <row r="27" spans="1:12">
      <c r="A27" s="19">
        <v>2</v>
      </c>
      <c r="B27" s="19">
        <v>45.863323999999999</v>
      </c>
    </row>
    <row r="28" spans="1:12">
      <c r="A28" s="19">
        <v>12</v>
      </c>
      <c r="B28" s="19">
        <v>35.782791000000003</v>
      </c>
    </row>
    <row r="29" spans="1:12">
      <c r="A29" s="19">
        <v>7</v>
      </c>
      <c r="B29" s="19">
        <v>40.448771999999998</v>
      </c>
    </row>
    <row r="30" spans="1:12">
      <c r="A30" s="19">
        <v>3</v>
      </c>
      <c r="B30" s="19">
        <v>46.895643999999997</v>
      </c>
    </row>
    <row r="31" spans="1:12">
      <c r="A31" s="19">
        <v>13</v>
      </c>
      <c r="B31" s="19">
        <v>32.207582000000002</v>
      </c>
    </row>
    <row r="32" spans="1:12">
      <c r="A32" s="19">
        <v>11</v>
      </c>
      <c r="B32" s="19">
        <v>31.435973000000001</v>
      </c>
    </row>
    <row r="33" spans="1:2">
      <c r="A33" s="19">
        <v>7</v>
      </c>
      <c r="B33" s="19">
        <v>58.345140999999998</v>
      </c>
    </row>
    <row r="34" spans="1:2">
      <c r="A34" s="19">
        <v>12</v>
      </c>
      <c r="B34" s="19">
        <v>41.015492000000002</v>
      </c>
    </row>
    <row r="35" spans="1:2">
      <c r="A35" s="19">
        <v>6</v>
      </c>
      <c r="B35" s="19">
        <v>36.523682999999998</v>
      </c>
    </row>
    <row r="36" spans="1:2">
      <c r="A36" s="19">
        <v>9</v>
      </c>
      <c r="B36" s="19">
        <v>36.471511999999997</v>
      </c>
    </row>
    <row r="37" spans="1:2">
      <c r="A37" s="19">
        <v>13</v>
      </c>
      <c r="B37" s="19">
        <v>30.313351000000001</v>
      </c>
    </row>
    <row r="38" spans="1:2">
      <c r="A38" s="19">
        <v>9</v>
      </c>
      <c r="B38" s="19">
        <v>29.924285000000001</v>
      </c>
    </row>
    <row r="39" spans="1:2">
      <c r="A39" s="19">
        <v>7</v>
      </c>
      <c r="B39" s="19">
        <v>40.692320000000002</v>
      </c>
    </row>
    <row r="40" spans="1:2">
      <c r="A40" s="19">
        <v>2</v>
      </c>
      <c r="B40" s="19">
        <v>59.642837</v>
      </c>
    </row>
    <row r="41" spans="1:2">
      <c r="A41" s="19">
        <v>3</v>
      </c>
      <c r="B41" s="19">
        <v>41.503540000000001</v>
      </c>
    </row>
    <row r="42" spans="1:2">
      <c r="A42" s="19">
        <v>12</v>
      </c>
      <c r="B42" s="19">
        <v>39.259197</v>
      </c>
    </row>
    <row r="43" spans="1:2">
      <c r="A43" s="19">
        <v>6</v>
      </c>
      <c r="B43" s="19">
        <v>55.333142000000002</v>
      </c>
    </row>
    <row r="44" spans="1:2">
      <c r="A44" s="19">
        <v>3</v>
      </c>
      <c r="B44" s="19">
        <v>40.560158999999999</v>
      </c>
    </row>
    <row r="45" spans="1:2">
      <c r="A45" s="19">
        <v>15</v>
      </c>
      <c r="B45" s="19">
        <v>31.230053999999999</v>
      </c>
    </row>
    <row r="46" spans="1:2">
      <c r="A46" s="19">
        <v>3</v>
      </c>
      <c r="B46" s="19">
        <v>53.131323999999999</v>
      </c>
    </row>
    <row r="47" spans="1:2">
      <c r="A47" s="19">
        <v>6</v>
      </c>
      <c r="B47" s="19">
        <v>68.402973000000003</v>
      </c>
    </row>
    <row r="48" spans="1:2">
      <c r="A48" s="19">
        <v>0</v>
      </c>
      <c r="B48" s="19">
        <v>68.235884999999996</v>
      </c>
    </row>
    <row r="49" spans="1:2">
      <c r="A49" s="19">
        <v>0</v>
      </c>
      <c r="B49" s="19">
        <v>74.472949</v>
      </c>
    </row>
    <row r="50" spans="1:2">
      <c r="A50" s="19">
        <v>0</v>
      </c>
      <c r="B50" s="19">
        <v>72.801787000000004</v>
      </c>
    </row>
    <row r="51" spans="1:2">
      <c r="A51" s="19">
        <v>5</v>
      </c>
      <c r="B51" s="19">
        <v>59.363993000000001</v>
      </c>
    </row>
    <row r="52" spans="1:2">
      <c r="A52" s="19">
        <v>5</v>
      </c>
      <c r="B52" s="19">
        <v>53.313813000000003</v>
      </c>
    </row>
    <row r="53" spans="1:2">
      <c r="A53" s="19">
        <v>10</v>
      </c>
      <c r="B53" s="19">
        <v>40.917046999999997</v>
      </c>
    </row>
    <row r="54" spans="1:2">
      <c r="A54" s="19">
        <v>12</v>
      </c>
      <c r="B54" s="19">
        <v>28.025765</v>
      </c>
    </row>
    <row r="55" spans="1:2">
      <c r="A55" s="19">
        <v>15</v>
      </c>
      <c r="B55" s="19">
        <v>35.252443999999997</v>
      </c>
    </row>
    <row r="56" spans="1:2">
      <c r="A56" s="19">
        <v>5</v>
      </c>
      <c r="B56" s="19">
        <v>52.076897000000002</v>
      </c>
    </row>
    <row r="57" spans="1:2">
      <c r="A57" s="19">
        <v>3</v>
      </c>
      <c r="B57" s="19">
        <v>53.371006999999999</v>
      </c>
    </row>
    <row r="58" spans="1:2">
      <c r="A58" s="19">
        <v>4</v>
      </c>
      <c r="B58" s="19">
        <v>45.811715999999997</v>
      </c>
    </row>
    <row r="59" spans="1:2">
      <c r="A59" s="19">
        <v>11</v>
      </c>
      <c r="B59" s="19">
        <v>28.742414</v>
      </c>
    </row>
    <row r="60" spans="1:2">
      <c r="A60" s="19">
        <v>14</v>
      </c>
      <c r="B60" s="19">
        <v>37.840594000000003</v>
      </c>
    </row>
    <row r="61" spans="1:2">
      <c r="A61" s="19">
        <v>8</v>
      </c>
      <c r="B61" s="19">
        <v>33.983679000000002</v>
      </c>
    </row>
    <row r="62" spans="1:2">
      <c r="A62" s="19">
        <v>12</v>
      </c>
      <c r="B62" s="19">
        <v>18.042850999999999</v>
      </c>
    </row>
    <row r="63" spans="1:2">
      <c r="A63" s="19">
        <v>11</v>
      </c>
      <c r="B63" s="19">
        <v>21.871292</v>
      </c>
    </row>
    <row r="64" spans="1:2">
      <c r="A64" s="19">
        <v>6</v>
      </c>
      <c r="B64" s="19">
        <v>45.328074000000001</v>
      </c>
    </row>
    <row r="65" spans="1:2">
      <c r="A65" s="19">
        <v>0</v>
      </c>
      <c r="B65" s="19">
        <v>60.756112000000002</v>
      </c>
    </row>
    <row r="66" spans="1:2">
      <c r="A66" s="19">
        <v>0</v>
      </c>
      <c r="B66" s="19">
        <v>63.005645000000001</v>
      </c>
    </row>
    <row r="67" spans="1:2">
      <c r="A67" s="19">
        <v>6</v>
      </c>
      <c r="B67" s="19">
        <v>49.511873999999999</v>
      </c>
    </row>
    <row r="68" spans="1:2">
      <c r="A68" s="19">
        <v>8</v>
      </c>
      <c r="B68" s="19">
        <v>34.384842999999996</v>
      </c>
    </row>
    <row r="69" spans="1:2">
      <c r="A69" s="19">
        <v>6</v>
      </c>
      <c r="B69" s="19">
        <v>49.120252999999998</v>
      </c>
    </row>
    <row r="70" spans="1:2">
      <c r="A70" s="19">
        <v>3</v>
      </c>
      <c r="B70" s="19">
        <v>41.445019000000002</v>
      </c>
    </row>
    <row r="71" spans="1:2">
      <c r="A71" s="19">
        <v>5</v>
      </c>
      <c r="B71" s="19">
        <v>44.330855999999997</v>
      </c>
    </row>
    <row r="72" spans="1:2">
      <c r="A72" s="19">
        <v>11</v>
      </c>
      <c r="B72" s="19">
        <v>37.136862999999998</v>
      </c>
    </row>
    <row r="73" spans="1:2">
      <c r="A73" s="19">
        <v>11</v>
      </c>
      <c r="B73" s="19">
        <v>34.139764999999997</v>
      </c>
    </row>
    <row r="74" spans="1:2">
      <c r="A74" s="19">
        <v>2</v>
      </c>
      <c r="B74" s="19">
        <v>41.998933000000001</v>
      </c>
    </row>
    <row r="75" spans="1:2">
      <c r="A75" s="19">
        <v>3</v>
      </c>
      <c r="B75" s="19">
        <v>49.787444999999998</v>
      </c>
    </row>
    <row r="76" spans="1:2">
      <c r="A76" s="19">
        <v>3</v>
      </c>
      <c r="B76" s="19">
        <v>54.850917000000003</v>
      </c>
    </row>
    <row r="77" spans="1:2">
      <c r="A77" s="19">
        <v>0</v>
      </c>
      <c r="B77" s="19">
        <v>64.533816000000002</v>
      </c>
    </row>
    <row r="78" spans="1:2">
      <c r="A78" s="19">
        <v>-1</v>
      </c>
      <c r="B78" s="19">
        <v>50.828392000000001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"/>
  <sheetViews>
    <sheetView workbookViewId="0"/>
  </sheetViews>
  <sheetFormatPr defaultRowHeight="15.5"/>
  <sheetData>
    <row r="9" spans="2:2">
      <c r="B9" s="1">
        <f>1</f>
        <v>1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/>
  </sheetViews>
  <sheetFormatPr defaultColWidth="30.58203125" defaultRowHeight="15.5"/>
  <cols>
    <col min="1" max="1" width="30.58203125" style="3"/>
    <col min="2" max="16384" width="30.58203125" style="2"/>
  </cols>
  <sheetData>
    <row r="1" spans="1:20">
      <c r="A1" s="3" t="s">
        <v>9</v>
      </c>
      <c r="B1" s="2" t="s">
        <v>10</v>
      </c>
      <c r="C1" s="2" t="s">
        <v>0</v>
      </c>
      <c r="D1" s="2">
        <v>8</v>
      </c>
      <c r="E1" s="2" t="s">
        <v>1</v>
      </c>
      <c r="F1" s="2">
        <v>2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>
      <c r="A2" s="3" t="s">
        <v>11</v>
      </c>
      <c r="B2" s="2" t="s">
        <v>12</v>
      </c>
    </row>
    <row r="3" spans="1:20">
      <c r="A3" s="3" t="s">
        <v>13</v>
      </c>
      <c r="B3" s="2" t="b">
        <f>IF(B10&gt;256,"TripUpST110AndEarlier",TRUE)</f>
        <v>1</v>
      </c>
    </row>
    <row r="4" spans="1:20">
      <c r="A4" s="3" t="s">
        <v>14</v>
      </c>
      <c r="B4" s="2" t="s">
        <v>15</v>
      </c>
    </row>
    <row r="5" spans="1:20">
      <c r="A5" s="3" t="s">
        <v>16</v>
      </c>
      <c r="B5" s="2" t="b">
        <v>1</v>
      </c>
    </row>
    <row r="6" spans="1:20">
      <c r="A6" s="3" t="s">
        <v>17</v>
      </c>
      <c r="B6" s="2" t="b">
        <v>0</v>
      </c>
    </row>
    <row r="7" spans="1:20">
      <c r="A7" s="3" t="s">
        <v>18</v>
      </c>
      <c r="B7" s="2" t="e">
        <f>#REF!</f>
        <v>#REF!</v>
      </c>
    </row>
    <row r="8" spans="1:20">
      <c r="A8" s="3" t="s">
        <v>19</v>
      </c>
      <c r="B8" s="2">
        <v>2</v>
      </c>
    </row>
    <row r="9" spans="1:20">
      <c r="A9" s="3" t="s">
        <v>20</v>
      </c>
      <c r="B9" s="4">
        <f>1</f>
        <v>1</v>
      </c>
    </row>
    <row r="10" spans="1:20">
      <c r="A10" s="3" t="s">
        <v>21</v>
      </c>
      <c r="B10" s="2">
        <v>2</v>
      </c>
    </row>
    <row r="12" spans="1:20">
      <c r="A12" s="3" t="s">
        <v>22</v>
      </c>
      <c r="B12" s="2" t="s">
        <v>23</v>
      </c>
      <c r="C12" s="2" t="s">
        <v>24</v>
      </c>
      <c r="D12" s="2" t="s">
        <v>25</v>
      </c>
      <c r="E12" s="2" t="b">
        <v>1</v>
      </c>
      <c r="F12" s="2">
        <v>0</v>
      </c>
      <c r="G12" s="2">
        <v>4</v>
      </c>
      <c r="H12" s="2">
        <v>0</v>
      </c>
    </row>
    <row r="13" spans="1:20">
      <c r="A13" s="3" t="s">
        <v>26</v>
      </c>
      <c r="B13" s="2" t="e">
        <f>#REF!</f>
        <v>#REF!</v>
      </c>
    </row>
    <row r="14" spans="1:20">
      <c r="A14" s="3" t="s">
        <v>27</v>
      </c>
    </row>
    <row r="15" spans="1:20">
      <c r="A15" s="3" t="s">
        <v>28</v>
      </c>
      <c r="B15" s="2" t="s">
        <v>29</v>
      </c>
      <c r="C15" s="2" t="s">
        <v>30</v>
      </c>
      <c r="D15" s="2" t="s">
        <v>31</v>
      </c>
      <c r="E15" s="2" t="b">
        <v>1</v>
      </c>
      <c r="F15" s="2">
        <v>0</v>
      </c>
      <c r="G15" s="2">
        <v>4</v>
      </c>
      <c r="H15" s="2">
        <v>0</v>
      </c>
    </row>
    <row r="16" spans="1:20">
      <c r="A16" s="3" t="s">
        <v>32</v>
      </c>
      <c r="B16" s="2" t="e">
        <f>#REF!</f>
        <v>#REF!</v>
      </c>
    </row>
    <row r="17" spans="1:1">
      <c r="A17" s="3" t="s">
        <v>33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/>
  </sheetViews>
  <sheetFormatPr defaultColWidth="30.58203125" defaultRowHeight="15.5"/>
  <cols>
    <col min="1" max="1" width="30.58203125" style="3"/>
    <col min="2" max="16384" width="30.58203125" style="2"/>
  </cols>
  <sheetData>
    <row r="1" spans="1:20">
      <c r="A1" s="3" t="s">
        <v>9</v>
      </c>
      <c r="B1" s="2" t="s">
        <v>136</v>
      </c>
      <c r="C1" s="2" t="s">
        <v>0</v>
      </c>
      <c r="D1" s="2">
        <v>8</v>
      </c>
      <c r="E1" s="2" t="s">
        <v>1</v>
      </c>
      <c r="F1" s="2">
        <v>2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>
      <c r="A2" s="3" t="s">
        <v>11</v>
      </c>
      <c r="B2" s="2" t="s">
        <v>167</v>
      </c>
    </row>
    <row r="3" spans="1:20">
      <c r="A3" s="3" t="s">
        <v>13</v>
      </c>
      <c r="B3" s="2" t="b">
        <f>IF(B10&gt;256,"TripUpST110AndEarlier",TRUE)</f>
        <v>1</v>
      </c>
    </row>
    <row r="4" spans="1:20">
      <c r="A4" s="3" t="s">
        <v>14</v>
      </c>
      <c r="B4" s="2" t="s">
        <v>15</v>
      </c>
    </row>
    <row r="5" spans="1:20">
      <c r="A5" s="3" t="s">
        <v>16</v>
      </c>
      <c r="B5" s="2" t="b">
        <v>1</v>
      </c>
    </row>
    <row r="6" spans="1:20">
      <c r="A6" s="3" t="s">
        <v>17</v>
      </c>
      <c r="B6" s="2" t="b">
        <v>0</v>
      </c>
    </row>
    <row r="7" spans="1:20">
      <c r="A7" s="3" t="s">
        <v>18</v>
      </c>
      <c r="B7" s="2" t="e">
        <f>#REF!</f>
        <v>#REF!</v>
      </c>
    </row>
    <row r="8" spans="1:20">
      <c r="A8" s="3" t="s">
        <v>19</v>
      </c>
      <c r="B8" s="2">
        <v>2</v>
      </c>
    </row>
    <row r="9" spans="1:20">
      <c r="A9" s="3" t="s">
        <v>20</v>
      </c>
      <c r="B9" s="4">
        <f>1</f>
        <v>1</v>
      </c>
    </row>
    <row r="10" spans="1:20">
      <c r="A10" s="3" t="s">
        <v>21</v>
      </c>
      <c r="B10" s="2">
        <v>2</v>
      </c>
    </row>
    <row r="12" spans="1:20">
      <c r="A12" s="3" t="s">
        <v>22</v>
      </c>
      <c r="B12" s="2" t="s">
        <v>168</v>
      </c>
      <c r="C12" s="2" t="s">
        <v>24</v>
      </c>
      <c r="D12" s="2" t="s">
        <v>169</v>
      </c>
      <c r="E12" s="2" t="b">
        <v>1</v>
      </c>
      <c r="F12" s="2">
        <v>0</v>
      </c>
      <c r="G12" s="2">
        <v>4</v>
      </c>
      <c r="H12" s="2">
        <v>0</v>
      </c>
    </row>
    <row r="13" spans="1:20">
      <c r="A13" s="3" t="s">
        <v>26</v>
      </c>
      <c r="B13" s="2" t="e">
        <f>#REF!</f>
        <v>#REF!</v>
      </c>
    </row>
    <row r="14" spans="1:20">
      <c r="A14" s="3" t="s">
        <v>27</v>
      </c>
    </row>
    <row r="15" spans="1:20">
      <c r="A15" s="3" t="s">
        <v>28</v>
      </c>
      <c r="B15" s="2" t="s">
        <v>170</v>
      </c>
      <c r="C15" s="2" t="s">
        <v>30</v>
      </c>
      <c r="D15" s="2" t="s">
        <v>171</v>
      </c>
      <c r="E15" s="2" t="b">
        <v>1</v>
      </c>
      <c r="F15" s="2">
        <v>0</v>
      </c>
      <c r="G15" s="2">
        <v>4</v>
      </c>
      <c r="H15" s="2">
        <v>0</v>
      </c>
    </row>
    <row r="16" spans="1:20">
      <c r="A16" s="3" t="s">
        <v>32</v>
      </c>
      <c r="B16" s="2" t="e">
        <f>#REF!</f>
        <v>#REF!</v>
      </c>
    </row>
    <row r="17" spans="1:1">
      <c r="A17" s="3" t="s">
        <v>33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workbookViewId="0"/>
  </sheetViews>
  <sheetFormatPr defaultColWidth="30.58203125" defaultRowHeight="15.5"/>
  <cols>
    <col min="1" max="1" width="30.58203125" style="3"/>
    <col min="2" max="16384" width="30.58203125" style="2"/>
  </cols>
  <sheetData>
    <row r="1" spans="1:20">
      <c r="A1" s="3" t="s">
        <v>9</v>
      </c>
      <c r="B1" s="2" t="s">
        <v>141</v>
      </c>
      <c r="C1" s="2" t="s">
        <v>0</v>
      </c>
      <c r="D1" s="2">
        <v>8</v>
      </c>
      <c r="E1" s="2" t="s">
        <v>1</v>
      </c>
      <c r="F1" s="2">
        <v>2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>
      <c r="A2" s="3" t="s">
        <v>11</v>
      </c>
      <c r="B2" s="2" t="s">
        <v>142</v>
      </c>
    </row>
    <row r="3" spans="1:20">
      <c r="A3" s="3" t="s">
        <v>13</v>
      </c>
      <c r="B3" s="2" t="b">
        <f>IF(B10&gt;256,"TripUpST110AndEarlier",TRUE)</f>
        <v>1</v>
      </c>
    </row>
    <row r="4" spans="1:20">
      <c r="A4" s="3" t="s">
        <v>14</v>
      </c>
      <c r="B4" s="2" t="s">
        <v>15</v>
      </c>
    </row>
    <row r="5" spans="1:20">
      <c r="A5" s="3" t="s">
        <v>16</v>
      </c>
      <c r="B5" s="2" t="b">
        <v>1</v>
      </c>
    </row>
    <row r="6" spans="1:20">
      <c r="A6" s="3" t="s">
        <v>17</v>
      </c>
      <c r="B6" s="2" t="b">
        <v>0</v>
      </c>
    </row>
    <row r="7" spans="1:20">
      <c r="A7" s="3" t="s">
        <v>18</v>
      </c>
      <c r="B7" s="8" t="s">
        <v>161</v>
      </c>
    </row>
    <row r="8" spans="1:20">
      <c r="A8" s="3" t="s">
        <v>19</v>
      </c>
      <c r="B8" s="2">
        <v>2</v>
      </c>
    </row>
    <row r="9" spans="1:20">
      <c r="A9" s="3" t="s">
        <v>20</v>
      </c>
      <c r="B9" s="4">
        <f>1</f>
        <v>1</v>
      </c>
    </row>
    <row r="10" spans="1:20">
      <c r="A10" s="3" t="s">
        <v>21</v>
      </c>
      <c r="B10" s="2">
        <v>5</v>
      </c>
    </row>
    <row r="12" spans="1:20">
      <c r="A12" s="3" t="s">
        <v>22</v>
      </c>
      <c r="B12" s="2" t="s">
        <v>143</v>
      </c>
      <c r="C12" s="2" t="s">
        <v>24</v>
      </c>
      <c r="D12" s="2" t="s">
        <v>144</v>
      </c>
      <c r="E12" s="2" t="b">
        <v>1</v>
      </c>
      <c r="F12" s="2">
        <v>0</v>
      </c>
      <c r="G12" s="2">
        <v>4</v>
      </c>
      <c r="H12" s="2">
        <v>1</v>
      </c>
    </row>
    <row r="13" spans="1:20">
      <c r="A13" s="3" t="s">
        <v>26</v>
      </c>
      <c r="B13" s="8" t="s">
        <v>162</v>
      </c>
    </row>
    <row r="14" spans="1:20">
      <c r="A14" s="3" t="s">
        <v>27</v>
      </c>
    </row>
    <row r="15" spans="1:20">
      <c r="A15" s="3" t="s">
        <v>28</v>
      </c>
      <c r="B15" s="2" t="s">
        <v>145</v>
      </c>
      <c r="C15" s="2" t="s">
        <v>30</v>
      </c>
      <c r="D15" s="2" t="s">
        <v>146</v>
      </c>
      <c r="E15" s="2" t="b">
        <v>1</v>
      </c>
      <c r="F15" s="2">
        <v>0</v>
      </c>
      <c r="G15" s="2">
        <v>4</v>
      </c>
      <c r="H15" s="2">
        <v>0</v>
      </c>
    </row>
    <row r="16" spans="1:20">
      <c r="A16" s="3" t="s">
        <v>32</v>
      </c>
      <c r="B16" s="8" t="s">
        <v>163</v>
      </c>
    </row>
    <row r="17" spans="1:8">
      <c r="A17" s="3" t="s">
        <v>33</v>
      </c>
    </row>
    <row r="18" spans="1:8">
      <c r="A18" s="3" t="s">
        <v>137</v>
      </c>
      <c r="B18" s="2" t="s">
        <v>147</v>
      </c>
      <c r="C18" s="2" t="s">
        <v>138</v>
      </c>
      <c r="D18" s="2" t="s">
        <v>148</v>
      </c>
      <c r="E18" s="2" t="b">
        <v>1</v>
      </c>
      <c r="F18" s="2">
        <v>0</v>
      </c>
      <c r="G18" s="2">
        <v>4</v>
      </c>
      <c r="H18" s="2">
        <v>0</v>
      </c>
    </row>
    <row r="19" spans="1:8">
      <c r="A19" s="3" t="s">
        <v>139</v>
      </c>
      <c r="B19" s="8" t="s">
        <v>164</v>
      </c>
    </row>
    <row r="20" spans="1:8">
      <c r="A20" s="3" t="s">
        <v>140</v>
      </c>
    </row>
    <row r="21" spans="1:8">
      <c r="A21" s="3" t="s">
        <v>149</v>
      </c>
      <c r="B21" s="2" t="s">
        <v>150</v>
      </c>
      <c r="C21" s="2" t="s">
        <v>151</v>
      </c>
      <c r="D21" s="2" t="s">
        <v>152</v>
      </c>
      <c r="E21" s="2" t="b">
        <v>1</v>
      </c>
      <c r="F21" s="2">
        <v>0</v>
      </c>
      <c r="G21" s="2">
        <v>4</v>
      </c>
      <c r="H21" s="2">
        <v>0</v>
      </c>
    </row>
    <row r="22" spans="1:8">
      <c r="A22" s="3" t="s">
        <v>153</v>
      </c>
      <c r="B22" s="8" t="s">
        <v>165</v>
      </c>
    </row>
    <row r="23" spans="1:8">
      <c r="A23" s="3" t="s">
        <v>154</v>
      </c>
    </row>
    <row r="24" spans="1:8">
      <c r="A24" s="3" t="s">
        <v>155</v>
      </c>
      <c r="B24" s="2" t="s">
        <v>156</v>
      </c>
      <c r="C24" s="2" t="s">
        <v>157</v>
      </c>
      <c r="D24" s="2" t="s">
        <v>158</v>
      </c>
      <c r="E24" s="2" t="b">
        <v>1</v>
      </c>
      <c r="F24" s="2">
        <v>0</v>
      </c>
      <c r="G24" s="2">
        <v>4</v>
      </c>
      <c r="H24" s="2">
        <v>0</v>
      </c>
    </row>
    <row r="25" spans="1:8">
      <c r="A25" s="3" t="s">
        <v>159</v>
      </c>
      <c r="B25" s="8" t="s">
        <v>166</v>
      </c>
    </row>
    <row r="26" spans="1:8">
      <c r="A26" s="3" t="s">
        <v>160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"/>
  <sheetViews>
    <sheetView workbookViewId="0"/>
  </sheetViews>
  <sheetFormatPr defaultColWidth="30.58203125" defaultRowHeight="15.5"/>
  <cols>
    <col min="1" max="1" width="30.58203125" style="3"/>
    <col min="2" max="16384" width="30.58203125" style="2"/>
  </cols>
  <sheetData>
    <row r="1" spans="1:20">
      <c r="A1" s="3" t="s">
        <v>9</v>
      </c>
      <c r="B1" s="2" t="s">
        <v>172</v>
      </c>
      <c r="C1" s="2" t="s">
        <v>0</v>
      </c>
      <c r="D1" s="2">
        <v>8</v>
      </c>
      <c r="E1" s="2" t="s">
        <v>1</v>
      </c>
      <c r="F1" s="2">
        <v>2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>
      <c r="A2" s="3" t="s">
        <v>11</v>
      </c>
      <c r="B2" s="2" t="s">
        <v>173</v>
      </c>
    </row>
    <row r="3" spans="1:20">
      <c r="A3" s="3" t="s">
        <v>13</v>
      </c>
      <c r="B3" s="2" t="b">
        <f>IF(B10&gt;256,"TripUpST110AndEarlier",TRUE)</f>
        <v>1</v>
      </c>
    </row>
    <row r="4" spans="1:20">
      <c r="A4" s="3" t="s">
        <v>14</v>
      </c>
      <c r="B4" s="2" t="s">
        <v>15</v>
      </c>
    </row>
    <row r="5" spans="1:20">
      <c r="A5" s="3" t="s">
        <v>16</v>
      </c>
      <c r="B5" s="2" t="b">
        <v>1</v>
      </c>
    </row>
    <row r="6" spans="1:20">
      <c r="A6" s="3" t="s">
        <v>17</v>
      </c>
      <c r="B6" s="2" t="b">
        <v>0</v>
      </c>
    </row>
    <row r="7" spans="1:20">
      <c r="A7" s="3" t="s">
        <v>18</v>
      </c>
      <c r="B7" s="8" t="s">
        <v>180</v>
      </c>
    </row>
    <row r="8" spans="1:20">
      <c r="A8" s="3" t="s">
        <v>19</v>
      </c>
      <c r="B8" s="2">
        <v>2</v>
      </c>
    </row>
    <row r="9" spans="1:20">
      <c r="A9" s="3" t="s">
        <v>20</v>
      </c>
      <c r="B9" s="4">
        <f>1</f>
        <v>1</v>
      </c>
    </row>
    <row r="10" spans="1:20">
      <c r="A10" s="3" t="s">
        <v>21</v>
      </c>
      <c r="B10" s="2">
        <v>3</v>
      </c>
    </row>
    <row r="12" spans="1:20">
      <c r="A12" s="3" t="s">
        <v>22</v>
      </c>
      <c r="B12" s="2" t="s">
        <v>174</v>
      </c>
      <c r="C12" s="2" t="s">
        <v>24</v>
      </c>
      <c r="D12" s="2" t="s">
        <v>175</v>
      </c>
      <c r="E12" s="2" t="b">
        <v>1</v>
      </c>
      <c r="F12" s="2">
        <v>0</v>
      </c>
      <c r="G12" s="2">
        <v>4</v>
      </c>
      <c r="H12" s="2">
        <v>1</v>
      </c>
    </row>
    <row r="13" spans="1:20">
      <c r="A13" s="3" t="s">
        <v>26</v>
      </c>
      <c r="B13" s="8" t="s">
        <v>181</v>
      </c>
    </row>
    <row r="14" spans="1:20">
      <c r="A14" s="3" t="s">
        <v>27</v>
      </c>
    </row>
    <row r="15" spans="1:20">
      <c r="A15" s="3" t="s">
        <v>28</v>
      </c>
      <c r="B15" s="2" t="s">
        <v>176</v>
      </c>
      <c r="C15" s="2" t="s">
        <v>30</v>
      </c>
      <c r="D15" s="2" t="s">
        <v>177</v>
      </c>
      <c r="E15" s="2" t="b">
        <v>1</v>
      </c>
      <c r="F15" s="2">
        <v>0</v>
      </c>
      <c r="G15" s="2">
        <v>4</v>
      </c>
      <c r="H15" s="2">
        <v>0</v>
      </c>
    </row>
    <row r="16" spans="1:20">
      <c r="A16" s="3" t="s">
        <v>32</v>
      </c>
      <c r="B16" s="8" t="s">
        <v>182</v>
      </c>
    </row>
    <row r="17" spans="1:8">
      <c r="A17" s="3" t="s">
        <v>33</v>
      </c>
    </row>
    <row r="18" spans="1:8">
      <c r="A18" s="3" t="s">
        <v>137</v>
      </c>
      <c r="B18" s="2" t="s">
        <v>178</v>
      </c>
      <c r="C18" s="2" t="s">
        <v>138</v>
      </c>
      <c r="D18" s="2" t="s">
        <v>179</v>
      </c>
      <c r="E18" s="2" t="b">
        <v>1</v>
      </c>
      <c r="F18" s="2">
        <v>0</v>
      </c>
      <c r="G18" s="2">
        <v>4</v>
      </c>
      <c r="H18" s="2">
        <v>0</v>
      </c>
    </row>
    <row r="19" spans="1:8">
      <c r="A19" s="3" t="s">
        <v>139</v>
      </c>
      <c r="B19" s="8" t="s">
        <v>183</v>
      </c>
    </row>
    <row r="20" spans="1:8">
      <c r="A20" s="3" t="s">
        <v>140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Cereal Dataset</vt:lpstr>
      <vt:lpstr>Cereal Dataset - Sol</vt:lpstr>
      <vt:lpstr>_PalUtilTempWorksheet</vt:lpstr>
      <vt:lpstr>_STDS_DG149170FD</vt:lpstr>
      <vt:lpstr>_STDS_DG27387402</vt:lpstr>
      <vt:lpstr>_STDS_DG7D91DD6</vt:lpstr>
      <vt:lpstr>_STDS_DGA73FFBD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Mostafa, Yousra, Vodafone Egypt</cp:lastModifiedBy>
  <dcterms:created xsi:type="dcterms:W3CDTF">2021-04-30T13:17:15Z</dcterms:created>
  <dcterms:modified xsi:type="dcterms:W3CDTF">2022-12-24T18:34:59Z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373536-36c5-4fd9-8140-7ddebb8b4638_Enabled">
    <vt:lpwstr>true</vt:lpwstr>
  </property>
  <property fmtid="{D5CDD505-2E9C-101B-9397-08002B2CF9AE}" pid="3" name="MSIP_Label_7f373536-36c5-4fd9-8140-7ddebb8b4638_SetDate">
    <vt:lpwstr>2022-12-24T18:34:59Z</vt:lpwstr>
  </property>
  <property fmtid="{D5CDD505-2E9C-101B-9397-08002B2CF9AE}" pid="4" name="MSIP_Label_7f373536-36c5-4fd9-8140-7ddebb8b4638_Method">
    <vt:lpwstr>Standard</vt:lpwstr>
  </property>
  <property fmtid="{D5CDD505-2E9C-101B-9397-08002B2CF9AE}" pid="5" name="MSIP_Label_7f373536-36c5-4fd9-8140-7ddebb8b4638_Name">
    <vt:lpwstr>C2 General</vt:lpwstr>
  </property>
  <property fmtid="{D5CDD505-2E9C-101B-9397-08002B2CF9AE}" pid="6" name="MSIP_Label_7f373536-36c5-4fd9-8140-7ddebb8b4638_SiteId">
    <vt:lpwstr>28d54ec7-2221-4717-acb0-7f8c37359048</vt:lpwstr>
  </property>
  <property fmtid="{D5CDD505-2E9C-101B-9397-08002B2CF9AE}" pid="7" name="MSIP_Label_7f373536-36c5-4fd9-8140-7ddebb8b4638_ActionId">
    <vt:lpwstr>da2f5d7e-ce76-4d57-909f-a66b82332fd8</vt:lpwstr>
  </property>
  <property fmtid="{D5CDD505-2E9C-101B-9397-08002B2CF9AE}" pid="8" name="MSIP_Label_7f373536-36c5-4fd9-8140-7ddebb8b4638_ContentBits">
    <vt:lpwstr>2</vt:lpwstr>
  </property>
</Properties>
</file>