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D:\coding\projects\المجموعة التطوعية بجامعه الامام\"/>
    </mc:Choice>
  </mc:AlternateContent>
  <xr:revisionPtr revIDLastSave="0" documentId="13_ncr:1_{259CEB4B-1C4E-40DB-B068-D1939EE98C00}" xr6:coauthVersionLast="47" xr6:coauthVersionMax="47" xr10:uidLastSave="{00000000-0000-0000-0000-000000000000}"/>
  <bookViews>
    <workbookView xWindow="-108" yWindow="-108" windowWidth="23256" windowHeight="12456" firstSheet="2" activeTab="4" xr2:uid="{47A784D8-0CE6-4E59-B51E-3E50035EDD32}"/>
  </bookViews>
  <sheets>
    <sheet name="Sheet3" sheetId="3" state="hidden" r:id="rId1"/>
    <sheet name="Sheet4" sheetId="4" state="hidden" r:id="rId2"/>
    <sheet name="Data" sheetId="1" r:id="rId3"/>
    <sheet name="Pivot" sheetId="6" r:id="rId4"/>
    <sheet name="Dashboard" sheetId="5" r:id="rId5"/>
  </sheets>
  <definedNames>
    <definedName name="_xlcn.WorksheetConnection_البيانات.xlsxTable1" hidden="1">Table1[]</definedName>
    <definedName name="Slicer_الجنسية">#N/A</definedName>
    <definedName name="Slicer_تاريخ_الإلتحاق">#N/A</definedName>
    <definedName name="Slicer_تاريخ_الإلتحاق__Year">#N/A</definedName>
  </definedNames>
  <calcPr calcId="191029"/>
  <pivotCaches>
    <pivotCache cacheId="0" r:id="rId6"/>
    <pivotCache cacheId="1" r:id="rId7"/>
    <pivotCache cacheId="2" r:id="rId8"/>
    <pivotCache cacheId="3" r:id="rId9"/>
  </pivotCaches>
  <extLst>
    <ext xmlns:x14="http://schemas.microsoft.com/office/spreadsheetml/2009/9/main" uri="{876F7934-8845-4945-9796-88D515C7AA90}">
      <x14:pivotCaches>
        <pivotCache cacheId="4"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البيانات.xlsx!Table1"/>
        </x15:modelTables>
        <x15:extLst>
          <ext xmlns:x16="http://schemas.microsoft.com/office/spreadsheetml/2014/11/main" uri="{9835A34E-60A6-4A7C-AAB8-D5F71C897F49}">
            <x16:modelTimeGroupings>
              <x16:modelTimeGrouping tableName="Table1" columnName="تاريخ الإلتحاق" columnId="تاريخ الإلتحاق">
                <x16:calculatedTimeColumn columnName="تاريخ الإلتحاق (Year)" columnId="تاريخ الإلتحاق (Year)" contentType="years" isSelected="1"/>
                <x16:calculatedTimeColumn columnName="تاريخ الإلتحاق (Quarter)" columnId="تاريخ الإلتحاق (Quarter)" contentType="quarters" isSelected="1"/>
                <x16:calculatedTimeColumn columnName="تاريخ الإلتحاق (Month Index)" columnId="تاريخ الإلتحاق (Month Index)" contentType="monthsindex" isSelected="1"/>
                <x16:calculatedTimeColumn columnName="تاريخ الإلتحاق (Month)" columnId="تاريخ الإلتحاق (Month)" contentType="months" isSelected="1"/>
              </x16:modelTimeGrouping>
            </x16:modelTimeGroupings>
          </ext>
        </x15:extLst>
      </x15:dataModel>
    </ext>
  </extLst>
</workbook>
</file>

<file path=xl/calcChain.xml><?xml version="1.0" encoding="utf-8"?>
<calcChain xmlns="http://schemas.openxmlformats.org/spreadsheetml/2006/main">
  <c r="H101" i="1" l="1"/>
  <c r="I29" i="1"/>
  <c r="J29" i="1" s="1"/>
  <c r="K29" i="1" s="1"/>
  <c r="I95" i="1"/>
  <c r="J95" i="1" s="1"/>
  <c r="K95" i="1" s="1"/>
  <c r="I11" i="1"/>
  <c r="J11" i="1" s="1"/>
  <c r="K11" i="1" s="1"/>
  <c r="I4" i="1"/>
  <c r="J4" i="1" s="1"/>
  <c r="K4" i="1" s="1"/>
  <c r="I31" i="1"/>
  <c r="J31" i="1" s="1"/>
  <c r="K31" i="1" s="1"/>
  <c r="I57" i="1"/>
  <c r="J57" i="1" s="1"/>
  <c r="K57" i="1" s="1"/>
  <c r="I65" i="1"/>
  <c r="J65" i="1" s="1"/>
  <c r="K65" i="1" s="1"/>
  <c r="I21" i="1"/>
  <c r="J21" i="1" s="1"/>
  <c r="K21" i="1" s="1"/>
  <c r="I97" i="1"/>
  <c r="J97" i="1" s="1"/>
  <c r="K97" i="1" s="1"/>
  <c r="I56" i="1"/>
  <c r="J56" i="1" s="1"/>
  <c r="K56" i="1" s="1"/>
  <c r="I49" i="1"/>
  <c r="J49" i="1" s="1"/>
  <c r="K49" i="1" s="1"/>
  <c r="I66" i="1"/>
  <c r="J66" i="1" s="1"/>
  <c r="K66" i="1" s="1"/>
  <c r="I8" i="1"/>
  <c r="J8" i="1" s="1"/>
  <c r="K8" i="1" s="1"/>
  <c r="I32" i="1"/>
  <c r="J32" i="1" s="1"/>
  <c r="K32" i="1" s="1"/>
  <c r="I78" i="1"/>
  <c r="J78" i="1" s="1"/>
  <c r="K78" i="1" s="1"/>
  <c r="I80" i="1"/>
  <c r="J80" i="1" s="1"/>
  <c r="K80" i="1" s="1"/>
  <c r="I18" i="1"/>
  <c r="J18" i="1" s="1"/>
  <c r="K18" i="1" s="1"/>
  <c r="I85" i="1"/>
  <c r="J85" i="1" s="1"/>
  <c r="K85" i="1" s="1"/>
  <c r="I51" i="1"/>
  <c r="J51" i="1" s="1"/>
  <c r="K51" i="1" s="1"/>
  <c r="I3" i="1"/>
  <c r="J3" i="1" s="1"/>
  <c r="K3" i="1" s="1"/>
  <c r="I73" i="1"/>
  <c r="J73" i="1" s="1"/>
  <c r="K73" i="1" s="1"/>
  <c r="I81" i="1"/>
  <c r="J81" i="1" s="1"/>
  <c r="K81" i="1" s="1"/>
  <c r="I33" i="1"/>
  <c r="J33" i="1" s="1"/>
  <c r="K33" i="1" s="1"/>
  <c r="I46" i="1"/>
  <c r="J46" i="1" s="1"/>
  <c r="K46" i="1" s="1"/>
  <c r="I34" i="1"/>
  <c r="J34" i="1" s="1"/>
  <c r="K34" i="1" s="1"/>
  <c r="I52" i="1"/>
  <c r="J52" i="1" s="1"/>
  <c r="K52" i="1" s="1"/>
  <c r="I99" i="1"/>
  <c r="J99" i="1" s="1"/>
  <c r="K99" i="1" s="1"/>
  <c r="I45" i="1"/>
  <c r="J45" i="1" s="1"/>
  <c r="K45" i="1" s="1"/>
  <c r="I71" i="1"/>
  <c r="J71" i="1" s="1"/>
  <c r="K71" i="1" s="1"/>
  <c r="I15" i="1"/>
  <c r="J15" i="1" s="1"/>
  <c r="K15" i="1" s="1"/>
  <c r="I84" i="1"/>
  <c r="J84" i="1" s="1"/>
  <c r="K84" i="1" s="1"/>
  <c r="I10" i="1"/>
  <c r="J10" i="1" s="1"/>
  <c r="K10" i="1" s="1"/>
  <c r="I42" i="1"/>
  <c r="J42" i="1" s="1"/>
  <c r="K42" i="1" s="1"/>
  <c r="I44" i="1"/>
  <c r="J44" i="1" s="1"/>
  <c r="K44" i="1" s="1"/>
  <c r="I16" i="1"/>
  <c r="J16" i="1" s="1"/>
  <c r="K16" i="1" s="1"/>
  <c r="I47" i="1"/>
  <c r="J47" i="1" s="1"/>
  <c r="K47" i="1" s="1"/>
  <c r="I98" i="1"/>
  <c r="J98" i="1" s="1"/>
  <c r="K98" i="1" s="1"/>
  <c r="I35" i="1"/>
  <c r="J35" i="1" s="1"/>
  <c r="K35" i="1" s="1"/>
  <c r="I63" i="1"/>
  <c r="J63" i="1" s="1"/>
  <c r="K63" i="1" s="1"/>
  <c r="I76" i="1"/>
  <c r="J76" i="1" s="1"/>
  <c r="K76" i="1" s="1"/>
  <c r="I28" i="1"/>
  <c r="J28" i="1" s="1"/>
  <c r="K28" i="1" s="1"/>
  <c r="I36" i="1"/>
  <c r="J36" i="1" s="1"/>
  <c r="K36" i="1" s="1"/>
  <c r="I72" i="1"/>
  <c r="J72" i="1" s="1"/>
  <c r="K72" i="1" s="1"/>
  <c r="I22" i="1"/>
  <c r="J22" i="1" s="1"/>
  <c r="K22" i="1" s="1"/>
  <c r="I88" i="1"/>
  <c r="J88" i="1" s="1"/>
  <c r="K88" i="1" s="1"/>
  <c r="I86" i="1"/>
  <c r="J86" i="1" s="1"/>
  <c r="K86" i="1" s="1"/>
  <c r="I93" i="1"/>
  <c r="J93" i="1" s="1"/>
  <c r="K93" i="1" s="1"/>
  <c r="I19" i="1"/>
  <c r="J19" i="1" s="1"/>
  <c r="K19" i="1" s="1"/>
  <c r="I87" i="1"/>
  <c r="J87" i="1" s="1"/>
  <c r="K87" i="1" s="1"/>
  <c r="I82" i="1"/>
  <c r="J82" i="1" s="1"/>
  <c r="K82" i="1" s="1"/>
  <c r="I54" i="1"/>
  <c r="J54" i="1" s="1"/>
  <c r="K54" i="1" s="1"/>
  <c r="I68" i="1"/>
  <c r="J68" i="1" s="1"/>
  <c r="K68" i="1" s="1"/>
  <c r="I13" i="1"/>
  <c r="J13" i="1" s="1"/>
  <c r="K13" i="1" s="1"/>
  <c r="I43" i="1"/>
  <c r="J43" i="1" s="1"/>
  <c r="K43" i="1" s="1"/>
  <c r="I67" i="1"/>
  <c r="J67" i="1" s="1"/>
  <c r="K67" i="1" s="1"/>
  <c r="I74" i="1"/>
  <c r="J74" i="1" s="1"/>
  <c r="K74" i="1" s="1"/>
  <c r="I92" i="1"/>
  <c r="J92" i="1" s="1"/>
  <c r="K92" i="1" s="1"/>
  <c r="I30" i="1"/>
  <c r="J30" i="1" s="1"/>
  <c r="K30" i="1" s="1"/>
  <c r="I23" i="1"/>
  <c r="J23" i="1" s="1"/>
  <c r="K23" i="1" s="1"/>
  <c r="I48" i="1"/>
  <c r="J48" i="1" s="1"/>
  <c r="K48" i="1" s="1"/>
  <c r="I91" i="1"/>
  <c r="J91" i="1" s="1"/>
  <c r="K91" i="1" s="1"/>
  <c r="I75" i="1"/>
  <c r="J75" i="1" s="1"/>
  <c r="K75" i="1" s="1"/>
  <c r="I40" i="1"/>
  <c r="J40" i="1" s="1"/>
  <c r="K40" i="1" s="1"/>
  <c r="I90" i="1"/>
  <c r="J90" i="1" s="1"/>
  <c r="K90" i="1" s="1"/>
  <c r="I5" i="1"/>
  <c r="J5" i="1" s="1"/>
  <c r="K5" i="1" s="1"/>
  <c r="I58" i="1"/>
  <c r="J58" i="1" s="1"/>
  <c r="K58" i="1" s="1"/>
  <c r="I50" i="1"/>
  <c r="J50" i="1" s="1"/>
  <c r="K50" i="1" s="1"/>
  <c r="I9" i="1"/>
  <c r="J9" i="1" s="1"/>
  <c r="K9" i="1" s="1"/>
  <c r="I55" i="1"/>
  <c r="J55" i="1" s="1"/>
  <c r="K55" i="1" s="1"/>
  <c r="I37" i="1"/>
  <c r="J37" i="1" s="1"/>
  <c r="K37" i="1" s="1"/>
  <c r="I94" i="1"/>
  <c r="J94" i="1" s="1"/>
  <c r="K94" i="1" s="1"/>
  <c r="I61" i="1"/>
  <c r="J61" i="1" s="1"/>
  <c r="K61" i="1" s="1"/>
  <c r="I77" i="1"/>
  <c r="J77" i="1" s="1"/>
  <c r="K77" i="1" s="1"/>
  <c r="I26" i="1"/>
  <c r="J26" i="1" s="1"/>
  <c r="K26" i="1" s="1"/>
  <c r="I12" i="1"/>
  <c r="J12" i="1" s="1"/>
  <c r="K12" i="1" s="1"/>
  <c r="I53" i="1"/>
  <c r="J53" i="1" s="1"/>
  <c r="K53" i="1" s="1"/>
  <c r="I24" i="1"/>
  <c r="J24" i="1" s="1"/>
  <c r="K24" i="1" s="1"/>
  <c r="I6" i="1"/>
  <c r="J6" i="1" s="1"/>
  <c r="K6" i="1" s="1"/>
  <c r="I70" i="1"/>
  <c r="J70" i="1" s="1"/>
  <c r="K70" i="1" s="1"/>
  <c r="I39" i="1"/>
  <c r="J39" i="1" s="1"/>
  <c r="K39" i="1" s="1"/>
  <c r="I62" i="1"/>
  <c r="J62" i="1" s="1"/>
  <c r="K62" i="1" s="1"/>
  <c r="I83" i="1"/>
  <c r="J83" i="1" s="1"/>
  <c r="K83" i="1" s="1"/>
  <c r="I20" i="1"/>
  <c r="J20" i="1" s="1"/>
  <c r="K20" i="1" s="1"/>
  <c r="I60" i="1"/>
  <c r="J60" i="1" s="1"/>
  <c r="K60" i="1" s="1"/>
  <c r="I25" i="1"/>
  <c r="J25" i="1" s="1"/>
  <c r="K25" i="1" s="1"/>
  <c r="I17" i="1"/>
  <c r="J17" i="1" s="1"/>
  <c r="K17" i="1" s="1"/>
  <c r="I14" i="1"/>
  <c r="J14" i="1" s="1"/>
  <c r="K14" i="1" s="1"/>
  <c r="I96" i="1"/>
  <c r="J96" i="1" s="1"/>
  <c r="K96" i="1" s="1"/>
  <c r="I38" i="1"/>
  <c r="J38" i="1" s="1"/>
  <c r="K38" i="1" s="1"/>
  <c r="I7" i="1"/>
  <c r="J7" i="1" s="1"/>
  <c r="K7" i="1" s="1"/>
  <c r="I2" i="1"/>
  <c r="J2" i="1" s="1"/>
  <c r="K2" i="1" s="1"/>
  <c r="I41" i="1"/>
  <c r="J41" i="1" s="1"/>
  <c r="K41" i="1" s="1"/>
  <c r="I89" i="1"/>
  <c r="J89" i="1" s="1"/>
  <c r="K89" i="1" s="1"/>
  <c r="I59" i="1"/>
  <c r="J59" i="1" s="1"/>
  <c r="K59" i="1" s="1"/>
  <c r="I64" i="1"/>
  <c r="J64" i="1" s="1"/>
  <c r="K64" i="1" s="1"/>
  <c r="I69" i="1"/>
  <c r="J69" i="1" s="1"/>
  <c r="K69" i="1" s="1"/>
  <c r="I100" i="1"/>
  <c r="J100" i="1" s="1"/>
  <c r="K100" i="1" s="1"/>
  <c r="I79" i="1"/>
  <c r="J79" i="1" s="1"/>
  <c r="K79" i="1" s="1"/>
  <c r="I27" i="1"/>
  <c r="J27" i="1" s="1"/>
  <c r="K27" i="1" s="1"/>
  <c r="I101" i="1" l="1"/>
  <c r="K101" i="1"/>
  <c r="J1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D72C58-F5B8-43B2-AD20-F56D32D762F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F72D79A-061B-4B3E-A6FE-2E5F0829947F}" name="WorksheetConnection_البيانات.xlsx!Table1" type="102" refreshedVersion="8" minRefreshableVersion="5">
    <extLst>
      <ext xmlns:x15="http://schemas.microsoft.com/office/spreadsheetml/2010/11/main" uri="{DE250136-89BD-433C-8126-D09CA5730AF9}">
        <x15:connection id="Table1" autoDelete="1">
          <x15:rangePr sourceName="_xlcn.WorksheetConnection_البيانات.xlsxTable1"/>
        </x15:connection>
      </ext>
    </extLst>
  </connection>
</connections>
</file>

<file path=xl/sharedStrings.xml><?xml version="1.0" encoding="utf-8"?>
<sst xmlns="http://schemas.openxmlformats.org/spreadsheetml/2006/main" count="531" uniqueCount="217">
  <si>
    <t>الرقم الوظيفي</t>
  </si>
  <si>
    <t>الإسم</t>
  </si>
  <si>
    <t>تاريخ الإلتحاق</t>
  </si>
  <si>
    <t>الجنسية</t>
  </si>
  <si>
    <t>الهوية</t>
  </si>
  <si>
    <t>الوظيفة</t>
  </si>
  <si>
    <t>القسم</t>
  </si>
  <si>
    <t>الراتب</t>
  </si>
  <si>
    <t>عدد أيام الخدمة</t>
  </si>
  <si>
    <t>عدد سنوات الخدمة</t>
  </si>
  <si>
    <t>مكافئة نهاية الخدمة</t>
  </si>
  <si>
    <t>Evelin Zeng</t>
  </si>
  <si>
    <t>Non-Saudi</t>
  </si>
  <si>
    <t>Surveyor</t>
  </si>
  <si>
    <t>Plants</t>
  </si>
  <si>
    <t>Denna Dorais</t>
  </si>
  <si>
    <t>Saudi</t>
  </si>
  <si>
    <t>Epidemiologist</t>
  </si>
  <si>
    <t>Finance</t>
  </si>
  <si>
    <t>Byron Basinger</t>
  </si>
  <si>
    <t>Diagnostic Medical Sonographer</t>
  </si>
  <si>
    <t>Juli Ehrmann</t>
  </si>
  <si>
    <t>Actuary</t>
  </si>
  <si>
    <t>Human Resources</t>
  </si>
  <si>
    <t>Noriko Bottoms</t>
  </si>
  <si>
    <t>High School Teacher</t>
  </si>
  <si>
    <t>Warehouse</t>
  </si>
  <si>
    <t>Sabina Munger</t>
  </si>
  <si>
    <t>Writer</t>
  </si>
  <si>
    <t>Logistics</t>
  </si>
  <si>
    <t>Ivana Juan</t>
  </si>
  <si>
    <t>Carpenter</t>
  </si>
  <si>
    <t>Theodora Speck</t>
  </si>
  <si>
    <t>Police Officer</t>
  </si>
  <si>
    <t>Patria Sauceda</t>
  </si>
  <si>
    <t>School Counselor</t>
  </si>
  <si>
    <t>Herb Foor</t>
  </si>
  <si>
    <t>Pharmacist</t>
  </si>
  <si>
    <t>Sales</t>
  </si>
  <si>
    <t>Leona Jeans</t>
  </si>
  <si>
    <t>Radiologic Technologist</t>
  </si>
  <si>
    <t>Nakia Stansfield</t>
  </si>
  <si>
    <t>Reporter</t>
  </si>
  <si>
    <t>Faye Bloxham</t>
  </si>
  <si>
    <t>Court Reporter</t>
  </si>
  <si>
    <t>Shawanna Mcnutt</t>
  </si>
  <si>
    <t>Landscape Architect</t>
  </si>
  <si>
    <t>Julieann Harton</t>
  </si>
  <si>
    <t>Cassaundra Finke</t>
  </si>
  <si>
    <t>Occupational Therapist</t>
  </si>
  <si>
    <t>Shanda Tienda</t>
  </si>
  <si>
    <t>Logistician</t>
  </si>
  <si>
    <t>Breanna Warburton</t>
  </si>
  <si>
    <t>Designer</t>
  </si>
  <si>
    <t>Kathryne Brinker</t>
  </si>
  <si>
    <t>Kylie Tezeno</t>
  </si>
  <si>
    <t>Photographer</t>
  </si>
  <si>
    <t>Terrence Tosi</t>
  </si>
  <si>
    <t>Teacher Assistant</t>
  </si>
  <si>
    <t>Marquetta Felipe</t>
  </si>
  <si>
    <t>Editor</t>
  </si>
  <si>
    <t>Burma Briere</t>
  </si>
  <si>
    <t>Donetta Borja</t>
  </si>
  <si>
    <t>Preschool Teacher</t>
  </si>
  <si>
    <t>Magdalen Renfroe</t>
  </si>
  <si>
    <t>Loan Officer</t>
  </si>
  <si>
    <t>Farrah Jahnke</t>
  </si>
  <si>
    <t>Environmental scientist</t>
  </si>
  <si>
    <t>Devona Householder</t>
  </si>
  <si>
    <t>Jeannine Castanon</t>
  </si>
  <si>
    <t>Desktop publisher</t>
  </si>
  <si>
    <t>Bridgett Devane</t>
  </si>
  <si>
    <t>Chemist</t>
  </si>
  <si>
    <t>Carroll Studivant</t>
  </si>
  <si>
    <t>Psychologist</t>
  </si>
  <si>
    <t>Elenora Coover</t>
  </si>
  <si>
    <t>Leida Latta</t>
  </si>
  <si>
    <t>Janitor</t>
  </si>
  <si>
    <t>Zachery Ma</t>
  </si>
  <si>
    <t>Social Worker</t>
  </si>
  <si>
    <t>Lucio Vanderslice</t>
  </si>
  <si>
    <t>Elementary School Teacher</t>
  </si>
  <si>
    <t>Tamiko Severson</t>
  </si>
  <si>
    <t>Accountant</t>
  </si>
  <si>
    <t>Yung Mickens</t>
  </si>
  <si>
    <t>Shery Olney</t>
  </si>
  <si>
    <t>Neta Stoffel</t>
  </si>
  <si>
    <t>Construction Manager</t>
  </si>
  <si>
    <t>Chantel Ballweg</t>
  </si>
  <si>
    <t>Respiratory Therapist</t>
  </si>
  <si>
    <t>Iva Dossey</t>
  </si>
  <si>
    <t>Professional athlete</t>
  </si>
  <si>
    <t>Garret Hafer</t>
  </si>
  <si>
    <t>Chef</t>
  </si>
  <si>
    <t>Lorriane Dobrowolski</t>
  </si>
  <si>
    <t>Genaro Meiser</t>
  </si>
  <si>
    <t>Michele Legree</t>
  </si>
  <si>
    <t>Urban Planner</t>
  </si>
  <si>
    <t>Vikki Greenlaw</t>
  </si>
  <si>
    <t>Earnest Holmes</t>
  </si>
  <si>
    <t>Sports Coach</t>
  </si>
  <si>
    <t>Nadia Rosenblum</t>
  </si>
  <si>
    <t>Firefighter</t>
  </si>
  <si>
    <t>Adan Govan</t>
  </si>
  <si>
    <t>Speech-Language Pathologist</t>
  </si>
  <si>
    <t>Luise Schaaf</t>
  </si>
  <si>
    <t>Chasity Mckissack</t>
  </si>
  <si>
    <t>Plumber</t>
  </si>
  <si>
    <t>Ivelisse Priest</t>
  </si>
  <si>
    <t>Computer Systems Analyst</t>
  </si>
  <si>
    <t>Clifford Harpe</t>
  </si>
  <si>
    <t>Executive Assistant</t>
  </si>
  <si>
    <t>Erika Lappin</t>
  </si>
  <si>
    <t>Auto Mechanic</t>
  </si>
  <si>
    <t>Bernardina Spinner</t>
  </si>
  <si>
    <t>Librarian</t>
  </si>
  <si>
    <t>Caterina Overbey</t>
  </si>
  <si>
    <t>Paralegal</t>
  </si>
  <si>
    <t>Flavia Maricle</t>
  </si>
  <si>
    <t>Dental Hygienist</t>
  </si>
  <si>
    <t>Savannah Chaffee</t>
  </si>
  <si>
    <t>Interpreter &amp; Translator</t>
  </si>
  <si>
    <t>Rebeca Mimms</t>
  </si>
  <si>
    <t>Shirlee Helman</t>
  </si>
  <si>
    <t>Web Developer</t>
  </si>
  <si>
    <t>Sue Batt</t>
  </si>
  <si>
    <t>Actor</t>
  </si>
  <si>
    <t>Rubi Mcelvain</t>
  </si>
  <si>
    <t>Maintenance &amp; Repair Worker</t>
  </si>
  <si>
    <t>Carissa Gladfelter</t>
  </si>
  <si>
    <t>Debroah Jeanpierre</t>
  </si>
  <si>
    <t>Civil Engineer</t>
  </si>
  <si>
    <t>Maurice Yarber</t>
  </si>
  <si>
    <t>Lorraine Stutes</t>
  </si>
  <si>
    <t>Painter</t>
  </si>
  <si>
    <t>Daisey Hallberg</t>
  </si>
  <si>
    <t>Dentist</t>
  </si>
  <si>
    <t>Kristian Cudjoe</t>
  </si>
  <si>
    <t>Suzan Rausch</t>
  </si>
  <si>
    <t>Cleopatra Sweatman</t>
  </si>
  <si>
    <t>Mechanical Engineer</t>
  </si>
  <si>
    <t>Ernesto Wragg</t>
  </si>
  <si>
    <t>Corrin Gosney</t>
  </si>
  <si>
    <t>Zoologist</t>
  </si>
  <si>
    <t>Fransisca Schoemaker</t>
  </si>
  <si>
    <t>Physical Therapist</t>
  </si>
  <si>
    <t>Vernice Flowers</t>
  </si>
  <si>
    <t>Financial Advisor</t>
  </si>
  <si>
    <t>Josefa Malmberg</t>
  </si>
  <si>
    <t>Substance Abuse Counselor</t>
  </si>
  <si>
    <t>Herbert Carman</t>
  </si>
  <si>
    <t>Paramedic</t>
  </si>
  <si>
    <t>Miss Kellison</t>
  </si>
  <si>
    <t>Murray Pifer</t>
  </si>
  <si>
    <t>Systems Analyst</t>
  </si>
  <si>
    <t>Moriah Grenz</t>
  </si>
  <si>
    <t>Nydia Knighton</t>
  </si>
  <si>
    <t>Arlene Driskill</t>
  </si>
  <si>
    <t>Automotive mechanic</t>
  </si>
  <si>
    <t>Talia Jong</t>
  </si>
  <si>
    <t>Physician</t>
  </si>
  <si>
    <t>Moshe Waring</t>
  </si>
  <si>
    <t>Mathematician</t>
  </si>
  <si>
    <t>August Adkison</t>
  </si>
  <si>
    <t>Kareen Dawson</t>
  </si>
  <si>
    <t>Food Scientist</t>
  </si>
  <si>
    <t>Mardell Numbers</t>
  </si>
  <si>
    <t>Ivonne Knorr</t>
  </si>
  <si>
    <t>Bridgette Lonzo</t>
  </si>
  <si>
    <t>Registered Nurse</t>
  </si>
  <si>
    <t>Melania Choi</t>
  </si>
  <si>
    <t>Ayesha Duppstadt</t>
  </si>
  <si>
    <t>Farmer</t>
  </si>
  <si>
    <t>Leah Mcaleer</t>
  </si>
  <si>
    <t>Waltraud Braverman</t>
  </si>
  <si>
    <t>Childcare worker</t>
  </si>
  <si>
    <t>Angele Selden</t>
  </si>
  <si>
    <t>Recreational Therapist</t>
  </si>
  <si>
    <t>Karl Condit</t>
  </si>
  <si>
    <t>Receptionist</t>
  </si>
  <si>
    <t>Nenita Musto</t>
  </si>
  <si>
    <t>Jesusita Deville</t>
  </si>
  <si>
    <t>Historian</t>
  </si>
  <si>
    <t>Tamika Bruckner</t>
  </si>
  <si>
    <t>Educator</t>
  </si>
  <si>
    <t>Concetta Stella</t>
  </si>
  <si>
    <t>Marketing Manager</t>
  </si>
  <si>
    <t>Darryl Ard</t>
  </si>
  <si>
    <t>Berniece Crosland</t>
  </si>
  <si>
    <t>Mason</t>
  </si>
  <si>
    <t>Row Labels</t>
  </si>
  <si>
    <t>Grand Total</t>
  </si>
  <si>
    <t>Count of الإسم</t>
  </si>
  <si>
    <t>Column Labels</t>
  </si>
  <si>
    <t>Sum of الراتب</t>
  </si>
  <si>
    <t>2000</t>
  </si>
  <si>
    <t>2001</t>
  </si>
  <si>
    <t>2002</t>
  </si>
  <si>
    <t>2003</t>
  </si>
  <si>
    <t>2004</t>
  </si>
  <si>
    <t>2005</t>
  </si>
  <si>
    <t>2006</t>
  </si>
  <si>
    <t>2007</t>
  </si>
  <si>
    <t>2008</t>
  </si>
  <si>
    <t>2009</t>
  </si>
  <si>
    <t>2010</t>
  </si>
  <si>
    <t>2011</t>
  </si>
  <si>
    <t>2012</t>
  </si>
  <si>
    <t>2013</t>
  </si>
  <si>
    <t>2014</t>
  </si>
  <si>
    <t>2015</t>
  </si>
  <si>
    <t>2016</t>
  </si>
  <si>
    <t>2017</t>
  </si>
  <si>
    <t>2018</t>
  </si>
  <si>
    <t>2019</t>
  </si>
  <si>
    <t>Total</t>
  </si>
  <si>
    <t>Count of الجنسية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</si>
</sst>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quot;$&quot;#,##0"/>
    <numFmt numFmtId="165" formatCode="_(* #,##0_);_(* \(#,##0\);_(* &quot;-&quot;??_);_(@_)"/>
  </numFmts>
  <fonts count="5"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sz val="12"/>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8"/>
      </left>
      <right/>
      <top/>
      <bottom style="thin">
        <color theme="8"/>
      </bottom>
      <diagonal/>
    </border>
    <border>
      <left/>
      <right/>
      <top/>
      <bottom style="thin">
        <color theme="8"/>
      </bottom>
      <diagonal/>
    </border>
    <border>
      <left/>
      <right style="thin">
        <color theme="8"/>
      </right>
      <top/>
      <bottom style="thin">
        <color theme="8"/>
      </bottom>
      <diagonal/>
    </border>
  </borders>
  <cellStyleXfs count="2">
    <xf numFmtId="0" fontId="0" fillId="0" borderId="0"/>
    <xf numFmtId="43" fontId="1" fillId="0" borderId="0" applyFont="0" applyFill="0" applyBorder="0" applyAlignment="0" applyProtection="0"/>
  </cellStyleXfs>
  <cellXfs count="3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2" fillId="0" borderId="0" xfId="0" applyFont="1"/>
    <xf numFmtId="0" fontId="3" fillId="0" borderId="0" xfId="0" applyFont="1"/>
    <xf numFmtId="164" fontId="2" fillId="0" borderId="0" xfId="0" applyNumberFormat="1" applyFont="1"/>
    <xf numFmtId="164" fontId="3" fillId="0" borderId="0" xfId="0" applyNumberFormat="1" applyFont="1"/>
    <xf numFmtId="164" fontId="0" fillId="0" borderId="10" xfId="0" applyNumberFormat="1" applyBorder="1"/>
    <xf numFmtId="164" fontId="0" fillId="0" borderId="0" xfId="0" applyNumberFormat="1"/>
    <xf numFmtId="165" fontId="2" fillId="0" borderId="0" xfId="1" applyNumberFormat="1" applyFont="1"/>
    <xf numFmtId="165" fontId="3" fillId="0" borderId="0" xfId="1" applyNumberFormat="1" applyFont="1" applyFill="1" applyBorder="1"/>
    <xf numFmtId="165" fontId="0" fillId="0" borderId="11" xfId="1" applyNumberFormat="1" applyFont="1" applyBorder="1"/>
    <xf numFmtId="165" fontId="0" fillId="0" borderId="0" xfId="1" applyNumberFormat="1" applyFont="1"/>
    <xf numFmtId="164" fontId="3" fillId="0" borderId="0" xfId="1" quotePrefix="1" applyNumberFormat="1" applyFont="1" applyFill="1" applyBorder="1"/>
    <xf numFmtId="164" fontId="0" fillId="0" borderId="11" xfId="0" applyNumberFormat="1" applyBorder="1"/>
    <xf numFmtId="165" fontId="3" fillId="0" borderId="0" xfId="0" applyNumberFormat="1" applyFont="1"/>
    <xf numFmtId="0" fontId="0" fillId="2" borderId="0" xfId="0" applyFill="1"/>
    <xf numFmtId="0" fontId="0" fillId="3" borderId="0" xfId="0" applyFill="1"/>
    <xf numFmtId="14" fontId="2" fillId="0" borderId="0" xfId="0" applyNumberFormat="1" applyFont="1"/>
    <xf numFmtId="14" fontId="3" fillId="0" borderId="0" xfId="0" applyNumberFormat="1" applyFont="1"/>
    <xf numFmtId="14" fontId="0" fillId="0" borderId="10" xfId="0" applyNumberFormat="1" applyBorder="1"/>
    <xf numFmtId="0" fontId="4" fillId="2" borderId="0" xfId="0" applyFont="1" applyFill="1"/>
    <xf numFmtId="1" fontId="0" fillId="0" borderId="0" xfId="0" applyNumberFormat="1"/>
  </cellXfs>
  <cellStyles count="2">
    <cellStyle name="Comma" xfId="1" builtinId="3"/>
    <cellStyle name="Normal" xfId="0" builtinId="0"/>
  </cellStyles>
  <dxfs count="32">
    <dxf>
      <numFmt numFmtId="1" formatCode="0"/>
    </dxf>
    <dxf>
      <numFmt numFmtId="1" formatCode="0"/>
    </dxf>
    <dxf>
      <numFmt numFmtId="2" formatCode="0.00"/>
    </dxf>
    <dxf>
      <numFmt numFmtId="1" formatCode="0"/>
    </dxf>
    <dxf>
      <numFmt numFmtId="1" formatCode="0"/>
    </dxf>
    <dxf>
      <font>
        <b val="0"/>
        <i val="0"/>
        <strike val="0"/>
        <condense val="0"/>
        <extend val="0"/>
        <outline val="0"/>
        <shadow val="0"/>
        <u val="none"/>
        <vertAlign val="baseline"/>
        <sz val="11"/>
        <color auto="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165" formatCode="_(* #,##0_);_(* \(#,##0\);_(* &quot;-&quot;??_);_(@_)"/>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165" formatCode="_(* #,##0_);_(* \(#,##0\);_(* &quot;-&quot;??_);_(@_)"/>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165" formatCode="_(* #,##0_);_(* \(#,##0\);_(* &quot;-&quot;??_);_(@_)"/>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165" formatCode="_(* #,##0_);_(* \(#,##0\);_(* &quot;-&quot;??_);_(@_)"/>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164" formatCode="&quot;$&quot;#,##0"/>
    </dxf>
    <dxf>
      <font>
        <b val="0"/>
        <i val="0"/>
        <strike val="0"/>
        <condense val="0"/>
        <extend val="0"/>
        <outline val="0"/>
        <shadow val="0"/>
        <u val="none"/>
        <vertAlign val="baseline"/>
        <sz val="11"/>
        <color auto="1"/>
        <name val="Calibri"/>
        <family val="2"/>
        <scheme val="minor"/>
      </font>
      <numFmt numFmtId="164" formatCode="&quot;$&quot;#,##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19" formatCode="m/d/yyyy"/>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9" formatCode="m/d/yyyy"/>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dxf>
    <dxf>
      <font>
        <b/>
        <color theme="1"/>
      </font>
      <border>
        <bottom style="thin">
          <color theme="6"/>
        </bottom>
        <vertical/>
        <horizontal/>
      </border>
    </dxf>
    <dxf>
      <font>
        <b/>
        <i val="0"/>
        <color theme="1"/>
        <name val="Agency FB"/>
        <family val="2"/>
        <scheme val="none"/>
      </font>
      <border>
        <left/>
        <right/>
        <top/>
        <bottom/>
        <vertical/>
        <horizontal/>
      </border>
    </dxf>
    <dxf>
      <font>
        <b val="0"/>
        <i val="0"/>
        <sz val="20"/>
        <name val="Agency FB"/>
        <family val="2"/>
        <scheme val="none"/>
      </font>
      <fill>
        <patternFill patternType="none">
          <bgColor auto="1"/>
        </patternFill>
      </fill>
    </dxf>
  </dxfs>
  <tableStyles count="2" defaultTableStyle="TableStyleMedium2" defaultPivotStyle="PivotStyleLight16">
    <tableStyle name="Slicer Style 1" pivot="0" table="0" count="1" xr9:uid="{64F39A0B-93B5-41C9-8105-38547919C4C7}">
      <tableStyleElement type="wholeTable" dxfId="31"/>
    </tableStyle>
    <tableStyle name="SlicerStyleLight3 2" pivot="0" table="0" count="10" xr9:uid="{8BF85BC8-9303-4B87-BD6E-27525EC936CA}">
      <tableStyleElement type="wholeTable" dxfId="30"/>
      <tableStyleElement type="headerRow" dxfId="29"/>
    </tableStyle>
  </tableStyles>
  <colors>
    <mruColors>
      <color rgb="FF3366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5.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[البيانات.xlsx]Sheet3!PivotTable2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Sheet3!$A$4:$A$10</c:f>
              <c:strCache>
                <c:ptCount val="6"/>
                <c:pt idx="0">
                  <c:v>Finance</c:v>
                </c:pt>
                <c:pt idx="1">
                  <c:v>Human Resources</c:v>
                </c:pt>
                <c:pt idx="2">
                  <c:v>Logistics</c:v>
                </c:pt>
                <c:pt idx="3">
                  <c:v>Plants</c:v>
                </c:pt>
                <c:pt idx="4">
                  <c:v>Sales</c:v>
                </c:pt>
                <c:pt idx="5">
                  <c:v>Warehouse</c:v>
                </c:pt>
              </c:strCache>
            </c:strRef>
          </c:cat>
          <c:val>
            <c:numRef>
              <c:f>Sheet3!$B$4:$B$10</c:f>
              <c:numCache>
                <c:formatCode>General</c:formatCode>
                <c:ptCount val="6"/>
                <c:pt idx="0">
                  <c:v>18</c:v>
                </c:pt>
                <c:pt idx="1">
                  <c:v>20</c:v>
                </c:pt>
                <c:pt idx="2">
                  <c:v>3</c:v>
                </c:pt>
                <c:pt idx="3">
                  <c:v>31</c:v>
                </c:pt>
                <c:pt idx="4">
                  <c:v>11</c:v>
                </c:pt>
                <c:pt idx="5">
                  <c:v>16</c:v>
                </c:pt>
              </c:numCache>
            </c:numRef>
          </c:val>
          <c:extLst>
            <c:ext xmlns:c16="http://schemas.microsoft.com/office/drawing/2014/chart" uri="{C3380CC4-5D6E-409C-BE32-E72D297353CC}">
              <c16:uniqueId val="{00000000-2DF9-42CD-96D6-294546BFEF42}"/>
            </c:ext>
          </c:extLst>
        </c:ser>
        <c:dLbls>
          <c:showLegendKey val="0"/>
          <c:showVal val="0"/>
          <c:showCatName val="0"/>
          <c:showSerName val="0"/>
          <c:showPercent val="0"/>
          <c:showBubbleSize val="0"/>
        </c:dLbls>
        <c:gapWidth val="219"/>
        <c:overlap val="-27"/>
        <c:axId val="239906512"/>
        <c:axId val="239911952"/>
      </c:barChart>
      <c:catAx>
        <c:axId val="23990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11952"/>
        <c:crosses val="autoZero"/>
        <c:auto val="1"/>
        <c:lblAlgn val="ctr"/>
        <c:lblOffset val="100"/>
        <c:noMultiLvlLbl val="0"/>
      </c:catAx>
      <c:valAx>
        <c:axId val="23991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0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[البيانات.xlsx]Pivot!PivotTable1</c:name>
    <c:fmtId val="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2000">
                <a:solidFill>
                  <a:sysClr val="windowText" lastClr="000000"/>
                </a:solidFill>
                <a:latin typeface="Agency FB" panose="020B0503020202020204" pitchFamily="34" charset="0"/>
              </a:rPr>
              <a:t>saudi</a:t>
            </a:r>
            <a:r>
              <a:rPr lang="en-US" sz="2000" baseline="0">
                <a:solidFill>
                  <a:sysClr val="windowText" lastClr="000000"/>
                </a:solidFill>
                <a:latin typeface="Agency FB" panose="020B0503020202020204" pitchFamily="34" charset="0"/>
              </a:rPr>
              <a:t> vs non-saudi</a:t>
            </a:r>
            <a:endParaRPr lang="en-US" sz="2000">
              <a:solidFill>
                <a:sysClr val="windowText" lastClr="000000"/>
              </a:solidFill>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gency FB" panose="020B0503020202020204" pitchFamily="34" charset="0"/>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0070C0"/>
          </a:solidFill>
          <a:ln w="19050">
            <a:solidFill>
              <a:schemeClr val="lt1"/>
            </a:solidFill>
          </a:ln>
          <a:effectLst/>
        </c:spPr>
      </c:pivotFmt>
      <c:pivotFmt>
        <c:idx val="3"/>
        <c:spPr>
          <a:solidFill>
            <a:schemeClr val="tx2">
              <a:lumMod val="75000"/>
            </a:schemeClr>
          </a:solidFill>
          <a:ln w="19050">
            <a:solidFill>
              <a:schemeClr val="lt1"/>
            </a:solidFill>
          </a:ln>
          <a:effectLst/>
        </c:spPr>
      </c:pivotFmt>
    </c:pivotFmts>
    <c:plotArea>
      <c:layout/>
      <c:pieChart>
        <c:varyColors val="1"/>
        <c:ser>
          <c:idx val="0"/>
          <c:order val="0"/>
          <c:tx>
            <c:strRef>
              <c:f>Pivot!$B$3</c:f>
              <c:strCache>
                <c:ptCount val="1"/>
                <c:pt idx="0">
                  <c:v>Total</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1-14F6-4EDE-9FBE-B646B065D784}"/>
              </c:ext>
            </c:extLst>
          </c:dPt>
          <c:dPt>
            <c:idx val="1"/>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3-14F6-4EDE-9FBE-B646B065D784}"/>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gency FB" panose="020B0503020202020204" pitchFamily="34" charset="0"/>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Pivot!$A$4:$A$6</c:f>
              <c:strCache>
                <c:ptCount val="2"/>
                <c:pt idx="0">
                  <c:v>Non-Saudi</c:v>
                </c:pt>
                <c:pt idx="1">
                  <c:v>Saudi</c:v>
                </c:pt>
              </c:strCache>
            </c:strRef>
          </c:cat>
          <c:val>
            <c:numRef>
              <c:f>Pivot!$B$4:$B$6</c:f>
              <c:numCache>
                <c:formatCode>0</c:formatCode>
                <c:ptCount val="2"/>
                <c:pt idx="0">
                  <c:v>51</c:v>
                </c:pt>
                <c:pt idx="1">
                  <c:v>48</c:v>
                </c:pt>
              </c:numCache>
            </c:numRef>
          </c:val>
          <c:extLst>
            <c:ext xmlns:c16="http://schemas.microsoft.com/office/drawing/2014/chart" uri="{C3380CC4-5D6E-409C-BE32-E72D297353CC}">
              <c16:uniqueId val="{00000004-14F6-4EDE-9FBE-B646B065D78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[البيانات.xlsx]Pivot!PivotTable3</c:name>
    <c:fmtId val="1"/>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0" i="0" baseline="0">
                <a:solidFill>
                  <a:sysClr val="windowText" lastClr="000000"/>
                </a:solidFill>
                <a:effectLst/>
                <a:latin typeface="Agency FB" panose="020B0503020202020204" pitchFamily="34" charset="0"/>
              </a:rPr>
              <a:t>saudi vs non-saudi with department</a:t>
            </a:r>
            <a:endParaRPr lang="en-US" sz="2000">
              <a:solidFill>
                <a:sysClr val="windowText" lastClr="000000"/>
              </a:solidFill>
              <a:effectLst/>
              <a:latin typeface="Agency FB" panose="020B0503020202020204" pitchFamily="34" charset="0"/>
            </a:endParaRPr>
          </a:p>
        </c:rich>
      </c:tx>
      <c:layout>
        <c:manualLayout>
          <c:xMode val="edge"/>
          <c:yMode val="edge"/>
          <c:x val="0.295453334877258"/>
          <c:y val="0"/>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pivotFmt>
    </c:pivotFmts>
    <c:plotArea>
      <c:layout>
        <c:manualLayout>
          <c:layoutTarget val="inner"/>
          <c:xMode val="edge"/>
          <c:yMode val="edge"/>
          <c:x val="2.6960784313725492E-2"/>
          <c:y val="0.11622130907965546"/>
          <c:w val="0.95588235294117652"/>
          <c:h val="0.7328102058009387"/>
        </c:manualLayout>
      </c:layout>
      <c:barChart>
        <c:barDir val="col"/>
        <c:grouping val="clustered"/>
        <c:varyColors val="0"/>
        <c:ser>
          <c:idx val="0"/>
          <c:order val="0"/>
          <c:tx>
            <c:strRef>
              <c:f>Pivot!$B$21:$B$22</c:f>
              <c:strCache>
                <c:ptCount val="1"/>
                <c:pt idx="0">
                  <c:v>Non-Saudi</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Pivot!$A$23:$A$29</c:f>
              <c:strCache>
                <c:ptCount val="6"/>
                <c:pt idx="0">
                  <c:v>Finance</c:v>
                </c:pt>
                <c:pt idx="1">
                  <c:v>Human Resources</c:v>
                </c:pt>
                <c:pt idx="2">
                  <c:v>Logistics</c:v>
                </c:pt>
                <c:pt idx="3">
                  <c:v>Plants</c:v>
                </c:pt>
                <c:pt idx="4">
                  <c:v>Sales</c:v>
                </c:pt>
                <c:pt idx="5">
                  <c:v>Warehouse</c:v>
                </c:pt>
              </c:strCache>
            </c:strRef>
          </c:cat>
          <c:val>
            <c:numRef>
              <c:f>Pivot!$B$23:$B$29</c:f>
              <c:numCache>
                <c:formatCode>General</c:formatCode>
                <c:ptCount val="6"/>
                <c:pt idx="0">
                  <c:v>8</c:v>
                </c:pt>
                <c:pt idx="1">
                  <c:v>10</c:v>
                </c:pt>
                <c:pt idx="2">
                  <c:v>1</c:v>
                </c:pt>
                <c:pt idx="3">
                  <c:v>18</c:v>
                </c:pt>
                <c:pt idx="4">
                  <c:v>7</c:v>
                </c:pt>
                <c:pt idx="5">
                  <c:v>7</c:v>
                </c:pt>
              </c:numCache>
            </c:numRef>
          </c:val>
          <c:extLst>
            <c:ext xmlns:c16="http://schemas.microsoft.com/office/drawing/2014/chart" uri="{C3380CC4-5D6E-409C-BE32-E72D297353CC}">
              <c16:uniqueId val="{00000000-7A17-41A2-AA8B-00538E8DD650}"/>
            </c:ext>
          </c:extLst>
        </c:ser>
        <c:ser>
          <c:idx val="1"/>
          <c:order val="1"/>
          <c:tx>
            <c:strRef>
              <c:f>Pivot!$C$21:$C$22</c:f>
              <c:strCache>
                <c:ptCount val="1"/>
                <c:pt idx="0">
                  <c:v>Saudi</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Pivot!$A$23:$A$29</c:f>
              <c:strCache>
                <c:ptCount val="6"/>
                <c:pt idx="0">
                  <c:v>Finance</c:v>
                </c:pt>
                <c:pt idx="1">
                  <c:v>Human Resources</c:v>
                </c:pt>
                <c:pt idx="2">
                  <c:v>Logistics</c:v>
                </c:pt>
                <c:pt idx="3">
                  <c:v>Plants</c:v>
                </c:pt>
                <c:pt idx="4">
                  <c:v>Sales</c:v>
                </c:pt>
                <c:pt idx="5">
                  <c:v>Warehouse</c:v>
                </c:pt>
              </c:strCache>
            </c:strRef>
          </c:cat>
          <c:val>
            <c:numRef>
              <c:f>Pivot!$C$23:$C$29</c:f>
              <c:numCache>
                <c:formatCode>General</c:formatCode>
                <c:ptCount val="6"/>
                <c:pt idx="0">
                  <c:v>10</c:v>
                </c:pt>
                <c:pt idx="1">
                  <c:v>10</c:v>
                </c:pt>
                <c:pt idx="2">
                  <c:v>2</c:v>
                </c:pt>
                <c:pt idx="3">
                  <c:v>13</c:v>
                </c:pt>
                <c:pt idx="4">
                  <c:v>4</c:v>
                </c:pt>
                <c:pt idx="5">
                  <c:v>9</c:v>
                </c:pt>
              </c:numCache>
            </c:numRef>
          </c:val>
          <c:extLst>
            <c:ext xmlns:c16="http://schemas.microsoft.com/office/drawing/2014/chart" uri="{C3380CC4-5D6E-409C-BE32-E72D297353CC}">
              <c16:uniqueId val="{00000006-7A17-41A2-AA8B-00538E8DD650}"/>
            </c:ext>
          </c:extLst>
        </c:ser>
        <c:dLbls>
          <c:showLegendKey val="0"/>
          <c:showVal val="0"/>
          <c:showCatName val="0"/>
          <c:showSerName val="0"/>
          <c:showPercent val="0"/>
          <c:showBubbleSize val="0"/>
        </c:dLbls>
        <c:gapWidth val="24"/>
        <c:axId val="518288192"/>
        <c:axId val="518286552"/>
      </c:barChart>
      <c:catAx>
        <c:axId val="51828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Agency FB" panose="020B0503020202020204" pitchFamily="34" charset="0"/>
                <a:ea typeface="+mn-ea"/>
                <a:cs typeface="+mn-cs"/>
              </a:defRPr>
            </a:pPr>
            <a:endParaRPr lang="en-US"/>
          </a:p>
        </c:txPr>
        <c:crossAx val="518286552"/>
        <c:crosses val="autoZero"/>
        <c:auto val="1"/>
        <c:lblAlgn val="ctr"/>
        <c:lblOffset val="100"/>
        <c:noMultiLvlLbl val="0"/>
      </c:catAx>
      <c:valAx>
        <c:axId val="518286552"/>
        <c:scaling>
          <c:orientation val="minMax"/>
        </c:scaling>
        <c:delete val="1"/>
        <c:axPos val="l"/>
        <c:numFmt formatCode="General" sourceLinked="1"/>
        <c:majorTickMark val="none"/>
        <c:minorTickMark val="none"/>
        <c:tickLblPos val="nextTo"/>
        <c:crossAx val="518288192"/>
        <c:crosses val="autoZero"/>
        <c:crossBetween val="between"/>
      </c:valAx>
      <c:spPr>
        <a:noFill/>
        <a:ln>
          <a:noFill/>
        </a:ln>
        <a:effectLst/>
      </c:spPr>
    </c:plotArea>
    <c:legend>
      <c:legendPos val="r"/>
      <c:layout>
        <c:manualLayout>
          <c:xMode val="edge"/>
          <c:yMode val="edge"/>
          <c:x val="2.4763007565230817E-2"/>
          <c:y val="2.7030930316524226E-3"/>
          <c:w val="0.15968909217230198"/>
          <c:h val="0.1861022689895697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gency FB" panose="020B0503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[البيانات.xlsx]Pivot!PivotTable4</c:name>
    <c:fmtId val="1"/>
  </c:pivotSource>
  <c:chart>
    <c:title>
      <c:tx>
        <c:rich>
          <a:bodyPr rot="0" spcFirstLastPara="1" vertOverflow="ellipsis" vert="horz" wrap="square" anchor="ctr" anchorCtr="1"/>
          <a:lstStyle/>
          <a:p>
            <a:pPr>
              <a:defRPr sz="2000" b="0" i="0" u="none" strike="noStrike" kern="1200" spc="0" baseline="0">
                <a:solidFill>
                  <a:sysClr val="windowText" lastClr="000000"/>
                </a:solidFill>
                <a:latin typeface="+mn-lt"/>
                <a:ea typeface="+mn-ea"/>
                <a:cs typeface="+mn-cs"/>
              </a:defRPr>
            </a:pPr>
            <a:r>
              <a:rPr lang="en-US" sz="2000">
                <a:solidFill>
                  <a:sysClr val="windowText" lastClr="000000"/>
                </a:solidFill>
                <a:latin typeface="Agency FB" panose="020B0503020202020204" pitchFamily="34" charset="0"/>
              </a:rPr>
              <a:t>Salary</a:t>
            </a:r>
          </a:p>
        </c:rich>
      </c:tx>
      <c:overlay val="0"/>
      <c:spPr>
        <a:noFill/>
        <a:ln>
          <a:noFill/>
        </a:ln>
        <a:effectLst/>
      </c:spPr>
      <c:txPr>
        <a:bodyPr rot="0" spcFirstLastPara="1" vertOverflow="ellipsis" vert="horz" wrap="square" anchor="ctr" anchorCtr="1"/>
        <a:lstStyle/>
        <a:p>
          <a:pPr>
            <a:defRPr sz="2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31091426071741"/>
          <c:y val="0.16156654918635099"/>
          <c:w val="0.71415284026996628"/>
          <c:h val="0.79774590408631696"/>
        </c:manualLayout>
      </c:layout>
      <c:barChart>
        <c:barDir val="bar"/>
        <c:grouping val="clustered"/>
        <c:varyColors val="0"/>
        <c:ser>
          <c:idx val="0"/>
          <c:order val="0"/>
          <c:tx>
            <c:strRef>
              <c:f>Pivot!$J$3</c:f>
              <c:strCache>
                <c:ptCount val="1"/>
                <c:pt idx="0">
                  <c:v>Total</c:v>
                </c:pt>
              </c:strCache>
            </c:strRef>
          </c:tx>
          <c:spPr>
            <a:solidFill>
              <a:schemeClr val="accent5">
                <a:lumMod val="5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Pivot!$I$4:$I$10</c:f>
              <c:strCache>
                <c:ptCount val="6"/>
                <c:pt idx="0">
                  <c:v>Finance</c:v>
                </c:pt>
                <c:pt idx="1">
                  <c:v>Human Resources</c:v>
                </c:pt>
                <c:pt idx="2">
                  <c:v>Logistics</c:v>
                </c:pt>
                <c:pt idx="3">
                  <c:v>Plants</c:v>
                </c:pt>
                <c:pt idx="4">
                  <c:v>Sales</c:v>
                </c:pt>
                <c:pt idx="5">
                  <c:v>Warehouse</c:v>
                </c:pt>
              </c:strCache>
            </c:strRef>
          </c:cat>
          <c:val>
            <c:numRef>
              <c:f>Pivot!$J$4:$J$10</c:f>
              <c:numCache>
                <c:formatCode>General</c:formatCode>
                <c:ptCount val="6"/>
                <c:pt idx="0">
                  <c:v>321044</c:v>
                </c:pt>
                <c:pt idx="1">
                  <c:v>348668</c:v>
                </c:pt>
                <c:pt idx="2">
                  <c:v>38418</c:v>
                </c:pt>
                <c:pt idx="3">
                  <c:v>582362</c:v>
                </c:pt>
                <c:pt idx="4">
                  <c:v>205878</c:v>
                </c:pt>
                <c:pt idx="5">
                  <c:v>332421</c:v>
                </c:pt>
              </c:numCache>
            </c:numRef>
          </c:val>
          <c:extLst>
            <c:ext xmlns:c16="http://schemas.microsoft.com/office/drawing/2014/chart" uri="{C3380CC4-5D6E-409C-BE32-E72D297353CC}">
              <c16:uniqueId val="{00000000-317E-4027-B491-3A3961105100}"/>
            </c:ext>
          </c:extLst>
        </c:ser>
        <c:dLbls>
          <c:dLblPos val="outEnd"/>
          <c:showLegendKey val="0"/>
          <c:showVal val="1"/>
          <c:showCatName val="0"/>
          <c:showSerName val="0"/>
          <c:showPercent val="0"/>
          <c:showBubbleSize val="0"/>
        </c:dLbls>
        <c:gapWidth val="7"/>
        <c:axId val="773471048"/>
        <c:axId val="773474000"/>
      </c:barChart>
      <c:catAx>
        <c:axId val="773471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Agency FB" panose="020B0503020202020204" pitchFamily="34" charset="0"/>
                <a:ea typeface="+mn-ea"/>
                <a:cs typeface="+mn-cs"/>
              </a:defRPr>
            </a:pPr>
            <a:endParaRPr lang="en-US"/>
          </a:p>
        </c:txPr>
        <c:crossAx val="773474000"/>
        <c:crosses val="autoZero"/>
        <c:auto val="1"/>
        <c:lblAlgn val="ctr"/>
        <c:lblOffset val="100"/>
        <c:noMultiLvlLbl val="0"/>
      </c:catAx>
      <c:valAx>
        <c:axId val="773474000"/>
        <c:scaling>
          <c:orientation val="minMax"/>
        </c:scaling>
        <c:delete val="1"/>
        <c:axPos val="b"/>
        <c:numFmt formatCode="General" sourceLinked="1"/>
        <c:majorTickMark val="none"/>
        <c:minorTickMark val="none"/>
        <c:tickLblPos val="nextTo"/>
        <c:crossAx val="773471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[البيانات.xlsx]Pivot!PivotTable5</c:name>
    <c:fmtId val="1"/>
  </c:pivotSource>
  <c:chart>
    <c:title>
      <c:tx>
        <c:rich>
          <a:bodyPr rot="0" spcFirstLastPara="1" vertOverflow="ellipsis" vert="horz" wrap="square" anchor="ctr" anchorCtr="1"/>
          <a:lstStyle/>
          <a:p>
            <a:pPr>
              <a:defRPr sz="2000" b="0" i="0" u="none" strike="noStrike" kern="1200" spc="0" baseline="0">
                <a:solidFill>
                  <a:sysClr val="windowText" lastClr="000000"/>
                </a:solidFill>
                <a:latin typeface="Agency FB" panose="020B0503020202020204" pitchFamily="34" charset="0"/>
                <a:ea typeface="+mn-ea"/>
                <a:cs typeface="+mn-cs"/>
              </a:defRPr>
            </a:pPr>
            <a:r>
              <a:rPr lang="en-US" sz="2000" b="0">
                <a:solidFill>
                  <a:sysClr val="windowText" lastClr="000000"/>
                </a:solidFill>
                <a:latin typeface="Agency FB" panose="020B0503020202020204" pitchFamily="34" charset="0"/>
              </a:rPr>
              <a:t>Count of employees over the years</a:t>
            </a:r>
          </a:p>
        </c:rich>
      </c:tx>
      <c:overlay val="0"/>
      <c:spPr>
        <a:noFill/>
        <a:ln>
          <a:noFill/>
        </a:ln>
        <a:effectLst/>
      </c:spPr>
      <c:txPr>
        <a:bodyPr rot="0" spcFirstLastPara="1" vertOverflow="ellipsis" vert="horz" wrap="square" anchor="ctr" anchorCtr="1"/>
        <a:lstStyle/>
        <a:p>
          <a:pPr>
            <a:defRPr sz="2000" b="0" i="0" u="none" strike="noStrike" kern="1200" spc="0" baseline="0">
              <a:solidFill>
                <a:sysClr val="windowText" lastClr="000000"/>
              </a:solidFill>
              <a:latin typeface="Agency FB" panose="020B0503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rgbClr val="002060"/>
            </a:solidFill>
            <a:round/>
            <a:headEnd type="none" w="med" len="sm"/>
            <a:tailEnd type="triangle" w="sm" len="lg"/>
          </a:ln>
          <a:effectLst/>
        </c:spPr>
        <c:marker>
          <c:symbol val="circle"/>
          <c:size val="7"/>
          <c:spPr>
            <a:solidFill>
              <a:srgbClr val="002060"/>
            </a:solidFill>
            <a:ln w="9525">
              <a:no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headEnd type="oval" w="sm" len="sm"/>
            <a:tailEnd type="triangle" w="lg" len="me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gency FB" panose="020B0503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505530316720568E-2"/>
          <c:y val="0.12490396461517661"/>
          <c:w val="0.95849019103012156"/>
          <c:h val="0.73793429091793616"/>
        </c:manualLayout>
      </c:layout>
      <c:lineChart>
        <c:grouping val="standard"/>
        <c:varyColors val="0"/>
        <c:ser>
          <c:idx val="0"/>
          <c:order val="0"/>
          <c:tx>
            <c:strRef>
              <c:f>Pivot!$J$13</c:f>
              <c:strCache>
                <c:ptCount val="1"/>
                <c:pt idx="0">
                  <c:v>Total</c:v>
                </c:pt>
              </c:strCache>
            </c:strRef>
          </c:tx>
          <c:spPr>
            <a:ln w="28575" cap="rnd">
              <a:solidFill>
                <a:schemeClr val="accent1"/>
              </a:solidFill>
              <a:round/>
              <a:headEnd type="oval" w="sm" len="sm"/>
              <a:tailEnd type="triangle" w="lg" len="me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gency FB" panose="020B0503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Pivot!$I$14:$I$34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Pivot!$J$14:$J$34</c:f>
              <c:numCache>
                <c:formatCode>General</c:formatCode>
                <c:ptCount val="20"/>
                <c:pt idx="0">
                  <c:v>7</c:v>
                </c:pt>
                <c:pt idx="1">
                  <c:v>4</c:v>
                </c:pt>
                <c:pt idx="2">
                  <c:v>8</c:v>
                </c:pt>
                <c:pt idx="3">
                  <c:v>4</c:v>
                </c:pt>
                <c:pt idx="4">
                  <c:v>7</c:v>
                </c:pt>
                <c:pt idx="5">
                  <c:v>5</c:v>
                </c:pt>
                <c:pt idx="6">
                  <c:v>3</c:v>
                </c:pt>
                <c:pt idx="7">
                  <c:v>4</c:v>
                </c:pt>
                <c:pt idx="8">
                  <c:v>2</c:v>
                </c:pt>
                <c:pt idx="9">
                  <c:v>7</c:v>
                </c:pt>
                <c:pt idx="10">
                  <c:v>5</c:v>
                </c:pt>
                <c:pt idx="11">
                  <c:v>4</c:v>
                </c:pt>
                <c:pt idx="12">
                  <c:v>4</c:v>
                </c:pt>
                <c:pt idx="13">
                  <c:v>4</c:v>
                </c:pt>
                <c:pt idx="14">
                  <c:v>4</c:v>
                </c:pt>
                <c:pt idx="15">
                  <c:v>6</c:v>
                </c:pt>
                <c:pt idx="16">
                  <c:v>4</c:v>
                </c:pt>
                <c:pt idx="17">
                  <c:v>5</c:v>
                </c:pt>
                <c:pt idx="18">
                  <c:v>7</c:v>
                </c:pt>
                <c:pt idx="19">
                  <c:v>5</c:v>
                </c:pt>
              </c:numCache>
            </c:numRef>
          </c:val>
          <c:smooth val="1"/>
          <c:extLst>
            <c:ext xmlns:c16="http://schemas.microsoft.com/office/drawing/2014/chart" uri="{C3380CC4-5D6E-409C-BE32-E72D297353CC}">
              <c16:uniqueId val="{00000000-D356-472E-981C-70C9D4E45D0B}"/>
            </c:ext>
          </c:extLst>
        </c:ser>
        <c:dLbls>
          <c:dLblPos val="t"/>
          <c:showLegendKey val="0"/>
          <c:showVal val="1"/>
          <c:showCatName val="0"/>
          <c:showSerName val="0"/>
          <c:showPercent val="0"/>
          <c:showBubbleSize val="0"/>
        </c:dLbls>
        <c:dropLines>
          <c:spPr>
            <a:ln w="25400" cap="flat" cmpd="sng" algn="ctr">
              <a:gradFill flip="none" rotWithShape="1">
                <a:gsLst>
                  <a:gs pos="0">
                    <a:srgbClr val="0070C0">
                      <a:alpha val="0"/>
                      <a:lumMod val="0"/>
                      <a:lumOff val="100000"/>
                    </a:srgbClr>
                  </a:gs>
                  <a:gs pos="31000">
                    <a:srgbClr val="0070C0">
                      <a:lumMod val="55000"/>
                      <a:lumOff val="45000"/>
                    </a:srgbClr>
                  </a:gs>
                  <a:gs pos="85000">
                    <a:schemeClr val="accent1">
                      <a:lumMod val="45000"/>
                      <a:lumOff val="55000"/>
                    </a:schemeClr>
                  </a:gs>
                  <a:gs pos="100000">
                    <a:schemeClr val="accent1">
                      <a:lumMod val="30000"/>
                      <a:lumOff val="70000"/>
                    </a:schemeClr>
                  </a:gs>
                </a:gsLst>
                <a:lin ang="8400000" scaled="0"/>
                <a:tileRect/>
              </a:gradFill>
              <a:prstDash val="solid"/>
              <a:miter lim="800000"/>
            </a:ln>
            <a:effectLst/>
          </c:spPr>
        </c:dropLines>
        <c:marker val="1"/>
        <c:smooth val="0"/>
        <c:axId val="858908968"/>
        <c:axId val="858908640"/>
      </c:lineChart>
      <c:catAx>
        <c:axId val="858908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100" b="1" i="0" u="none" strike="noStrike" kern="1200" baseline="0">
                <a:solidFill>
                  <a:sysClr val="windowText" lastClr="000000"/>
                </a:solidFill>
                <a:latin typeface="Agency FB" panose="020B0503020202020204" pitchFamily="34" charset="0"/>
                <a:ea typeface="+mn-ea"/>
                <a:cs typeface="+mn-cs"/>
              </a:defRPr>
            </a:pPr>
            <a:endParaRPr lang="en-US"/>
          </a:p>
        </c:txPr>
        <c:crossAx val="858908640"/>
        <c:crosses val="autoZero"/>
        <c:auto val="1"/>
        <c:lblAlgn val="ctr"/>
        <c:lblOffset val="100"/>
        <c:noMultiLvlLbl val="0"/>
      </c:catAx>
      <c:valAx>
        <c:axId val="858908640"/>
        <c:scaling>
          <c:orientation val="minMax"/>
        </c:scaling>
        <c:delete val="1"/>
        <c:axPos val="l"/>
        <c:numFmt formatCode="General" sourceLinked="1"/>
        <c:majorTickMark val="none"/>
        <c:minorTickMark val="none"/>
        <c:tickLblPos val="nextTo"/>
        <c:crossAx val="858908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[البيانات.xlsx]Pivot!PivotTable2</c:name>
    <c:fmtId val="3"/>
  </c:pivotSource>
  <c:chart>
    <c:title>
      <c:tx>
        <c:rich>
          <a:bodyPr rot="0" spcFirstLastPara="1" vertOverflow="ellipsis" vert="horz" wrap="square" anchor="ctr" anchorCtr="1"/>
          <a:lstStyle/>
          <a:p>
            <a:pPr>
              <a:defRPr sz="2000" b="0" i="0" u="none" strike="noStrike" kern="1200" spc="0" baseline="0">
                <a:solidFill>
                  <a:sysClr val="windowText" lastClr="000000"/>
                </a:solidFill>
                <a:latin typeface="+mn-lt"/>
                <a:ea typeface="+mn-ea"/>
                <a:cs typeface="+mn-cs"/>
              </a:defRPr>
            </a:pPr>
            <a:r>
              <a:rPr lang="en-US" sz="2000">
                <a:solidFill>
                  <a:sysClr val="windowText" lastClr="000000"/>
                </a:solidFill>
                <a:latin typeface="Agency FB" panose="020B0503020202020204" pitchFamily="34" charset="0"/>
              </a:rPr>
              <a:t>Count of Employees</a:t>
            </a:r>
            <a:r>
              <a:rPr lang="en-US" sz="2000" baseline="0">
                <a:solidFill>
                  <a:sysClr val="windowText" lastClr="000000"/>
                </a:solidFill>
                <a:latin typeface="Agency FB" panose="020B0503020202020204" pitchFamily="34" charset="0"/>
              </a:rPr>
              <a:t> by depart</a:t>
            </a:r>
            <a:endParaRPr lang="en-US" sz="2000">
              <a:solidFill>
                <a:sysClr val="windowText" lastClr="000000"/>
              </a:solidFill>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36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Pivot!$B$10</c:f>
              <c:strCache>
                <c:ptCount val="1"/>
                <c:pt idx="0">
                  <c:v>Total</c:v>
                </c:pt>
              </c:strCache>
            </c:strRef>
          </c:tx>
          <c:spPr>
            <a:solidFill>
              <a:srgbClr val="3366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Pivot!$A$11:$A$17</c:f>
              <c:strCache>
                <c:ptCount val="6"/>
                <c:pt idx="0">
                  <c:v>Finance</c:v>
                </c:pt>
                <c:pt idx="1">
                  <c:v>Human Resources</c:v>
                </c:pt>
                <c:pt idx="2">
                  <c:v>Logistics</c:v>
                </c:pt>
                <c:pt idx="3">
                  <c:v>Plants</c:v>
                </c:pt>
                <c:pt idx="4">
                  <c:v>Sales</c:v>
                </c:pt>
                <c:pt idx="5">
                  <c:v>Warehouse</c:v>
                </c:pt>
              </c:strCache>
            </c:strRef>
          </c:cat>
          <c:val>
            <c:numRef>
              <c:f>Pivot!$B$11:$B$17</c:f>
              <c:numCache>
                <c:formatCode>0</c:formatCode>
                <c:ptCount val="6"/>
                <c:pt idx="0">
                  <c:v>18</c:v>
                </c:pt>
                <c:pt idx="1">
                  <c:v>20</c:v>
                </c:pt>
                <c:pt idx="2">
                  <c:v>3</c:v>
                </c:pt>
                <c:pt idx="3">
                  <c:v>31</c:v>
                </c:pt>
                <c:pt idx="4">
                  <c:v>11</c:v>
                </c:pt>
                <c:pt idx="5">
                  <c:v>16</c:v>
                </c:pt>
              </c:numCache>
            </c:numRef>
          </c:val>
          <c:extLst>
            <c:ext xmlns:c16="http://schemas.microsoft.com/office/drawing/2014/chart" uri="{C3380CC4-5D6E-409C-BE32-E72D297353CC}">
              <c16:uniqueId val="{00000000-2759-413C-836F-26170F3E8211}"/>
            </c:ext>
          </c:extLst>
        </c:ser>
        <c:dLbls>
          <c:dLblPos val="outEnd"/>
          <c:showLegendKey val="0"/>
          <c:showVal val="1"/>
          <c:showCatName val="0"/>
          <c:showSerName val="0"/>
          <c:showPercent val="0"/>
          <c:showBubbleSize val="0"/>
        </c:dLbls>
        <c:gapWidth val="102"/>
        <c:overlap val="39"/>
        <c:axId val="521937296"/>
        <c:axId val="521937624"/>
      </c:barChart>
      <c:catAx>
        <c:axId val="521937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Agency FB" panose="020B0503020202020204" pitchFamily="34" charset="0"/>
                <a:ea typeface="+mn-ea"/>
                <a:cs typeface="+mn-cs"/>
              </a:defRPr>
            </a:pPr>
            <a:endParaRPr lang="en-US"/>
          </a:p>
        </c:txPr>
        <c:crossAx val="521937624"/>
        <c:crosses val="autoZero"/>
        <c:auto val="1"/>
        <c:lblAlgn val="ctr"/>
        <c:lblOffset val="100"/>
        <c:noMultiLvlLbl val="0"/>
      </c:catAx>
      <c:valAx>
        <c:axId val="521937624"/>
        <c:scaling>
          <c:orientation val="minMax"/>
        </c:scaling>
        <c:delete val="1"/>
        <c:axPos val="l"/>
        <c:numFmt formatCode="0" sourceLinked="1"/>
        <c:majorTickMark val="none"/>
        <c:minorTickMark val="none"/>
        <c:tickLblPos val="nextTo"/>
        <c:crossAx val="52193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[البيانات.xlsx]Sheet3!PivotTable3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Sheet3!$B$22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88-45F5-B214-D309752D80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88-45F5-B214-D309752D80DE}"/>
              </c:ext>
            </c:extLst>
          </c:dPt>
          <c:cat>
            <c:strRef>
              <c:f>Sheet3!$A$23:$A$25</c:f>
              <c:strCache>
                <c:ptCount val="2"/>
                <c:pt idx="0">
                  <c:v>Non-Saudi</c:v>
                </c:pt>
                <c:pt idx="1">
                  <c:v>Saudi</c:v>
                </c:pt>
              </c:strCache>
            </c:strRef>
          </c:cat>
          <c:val>
            <c:numRef>
              <c:f>Sheet3!$B$23:$B$25</c:f>
              <c:numCache>
                <c:formatCode>General</c:formatCode>
                <c:ptCount val="2"/>
                <c:pt idx="0">
                  <c:v>51</c:v>
                </c:pt>
                <c:pt idx="1">
                  <c:v>48</c:v>
                </c:pt>
              </c:numCache>
            </c:numRef>
          </c:val>
          <c:extLst>
            <c:ext xmlns:c16="http://schemas.microsoft.com/office/drawing/2014/chart" uri="{C3380CC4-5D6E-409C-BE32-E72D297353CC}">
              <c16:uniqueId val="{00000000-0971-41D3-A1C6-AA3E0C6815C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[البيانات.xlsx]Sheet3!PivotTable4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Sheet3!$B$42:$B$43</c:f>
              <c:strCache>
                <c:ptCount val="1"/>
                <c:pt idx="0">
                  <c:v>Non-Saudi</c:v>
                </c:pt>
              </c:strCache>
            </c:strRef>
          </c:tx>
          <c:spPr>
            <a:solidFill>
              <a:schemeClr val="accent1"/>
            </a:solidFill>
            <a:ln>
              <a:noFill/>
            </a:ln>
            <a:effectLst/>
          </c:spPr>
          <c:invertIfNegative val="0"/>
          <c:cat>
            <c:strRef>
              <c:f>Sheet3!$A$44:$A$50</c:f>
              <c:strCache>
                <c:ptCount val="6"/>
                <c:pt idx="0">
                  <c:v>Finance</c:v>
                </c:pt>
                <c:pt idx="1">
                  <c:v>Human Resources</c:v>
                </c:pt>
                <c:pt idx="2">
                  <c:v>Logistics</c:v>
                </c:pt>
                <c:pt idx="3">
                  <c:v>Plants</c:v>
                </c:pt>
                <c:pt idx="4">
                  <c:v>Sales</c:v>
                </c:pt>
                <c:pt idx="5">
                  <c:v>Warehouse</c:v>
                </c:pt>
              </c:strCache>
            </c:strRef>
          </c:cat>
          <c:val>
            <c:numRef>
              <c:f>Sheet3!$B$44:$B$50</c:f>
              <c:numCache>
                <c:formatCode>General</c:formatCode>
                <c:ptCount val="6"/>
                <c:pt idx="0">
                  <c:v>8</c:v>
                </c:pt>
                <c:pt idx="1">
                  <c:v>10</c:v>
                </c:pt>
                <c:pt idx="2">
                  <c:v>1</c:v>
                </c:pt>
                <c:pt idx="3">
                  <c:v>18</c:v>
                </c:pt>
                <c:pt idx="4">
                  <c:v>7</c:v>
                </c:pt>
                <c:pt idx="5">
                  <c:v>7</c:v>
                </c:pt>
              </c:numCache>
            </c:numRef>
          </c:val>
          <c:extLst>
            <c:ext xmlns:c16="http://schemas.microsoft.com/office/drawing/2014/chart" uri="{C3380CC4-5D6E-409C-BE32-E72D297353CC}">
              <c16:uniqueId val="{00000000-9335-470F-A542-50BF381F91F5}"/>
            </c:ext>
          </c:extLst>
        </c:ser>
        <c:ser>
          <c:idx val="1"/>
          <c:order val="1"/>
          <c:tx>
            <c:strRef>
              <c:f>Sheet3!$C$42:$C$43</c:f>
              <c:strCache>
                <c:ptCount val="1"/>
                <c:pt idx="0">
                  <c:v>Saudi</c:v>
                </c:pt>
              </c:strCache>
            </c:strRef>
          </c:tx>
          <c:spPr>
            <a:solidFill>
              <a:schemeClr val="accent2"/>
            </a:solidFill>
            <a:ln>
              <a:noFill/>
            </a:ln>
            <a:effectLst/>
          </c:spPr>
          <c:invertIfNegative val="0"/>
          <c:cat>
            <c:strRef>
              <c:f>Sheet3!$A$44:$A$50</c:f>
              <c:strCache>
                <c:ptCount val="6"/>
                <c:pt idx="0">
                  <c:v>Finance</c:v>
                </c:pt>
                <c:pt idx="1">
                  <c:v>Human Resources</c:v>
                </c:pt>
                <c:pt idx="2">
                  <c:v>Logistics</c:v>
                </c:pt>
                <c:pt idx="3">
                  <c:v>Plants</c:v>
                </c:pt>
                <c:pt idx="4">
                  <c:v>Sales</c:v>
                </c:pt>
                <c:pt idx="5">
                  <c:v>Warehouse</c:v>
                </c:pt>
              </c:strCache>
            </c:strRef>
          </c:cat>
          <c:val>
            <c:numRef>
              <c:f>Sheet3!$C$44:$C$50</c:f>
              <c:numCache>
                <c:formatCode>General</c:formatCode>
                <c:ptCount val="6"/>
                <c:pt idx="0">
                  <c:v>10</c:v>
                </c:pt>
                <c:pt idx="1">
                  <c:v>10</c:v>
                </c:pt>
                <c:pt idx="2">
                  <c:v>2</c:v>
                </c:pt>
                <c:pt idx="3">
                  <c:v>13</c:v>
                </c:pt>
                <c:pt idx="4">
                  <c:v>4</c:v>
                </c:pt>
                <c:pt idx="5">
                  <c:v>9</c:v>
                </c:pt>
              </c:numCache>
            </c:numRef>
          </c:val>
          <c:extLst>
            <c:ext xmlns:c16="http://schemas.microsoft.com/office/drawing/2014/chart" uri="{C3380CC4-5D6E-409C-BE32-E72D297353CC}">
              <c16:uniqueId val="{00000001-9335-470F-A542-50BF381F91F5}"/>
            </c:ext>
          </c:extLst>
        </c:ser>
        <c:dLbls>
          <c:showLegendKey val="0"/>
          <c:showVal val="0"/>
          <c:showCatName val="0"/>
          <c:showSerName val="0"/>
          <c:showPercent val="0"/>
          <c:showBubbleSize val="0"/>
        </c:dLbls>
        <c:gapWidth val="219"/>
        <c:overlap val="-27"/>
        <c:axId val="451555120"/>
        <c:axId val="500140408"/>
      </c:barChart>
      <c:catAx>
        <c:axId val="45155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40408"/>
        <c:crosses val="autoZero"/>
        <c:auto val="1"/>
        <c:lblAlgn val="ctr"/>
        <c:lblOffset val="100"/>
        <c:noMultiLvlLbl val="0"/>
      </c:catAx>
      <c:valAx>
        <c:axId val="500140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5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[البيانات.xlsx]Sheet3!PivotTable5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Sheet3!$B$65</c:f>
              <c:strCache>
                <c:ptCount val="1"/>
                <c:pt idx="0">
                  <c:v>Total</c:v>
                </c:pt>
              </c:strCache>
            </c:strRef>
          </c:tx>
          <c:spPr>
            <a:solidFill>
              <a:schemeClr val="accent1"/>
            </a:solidFill>
            <a:ln>
              <a:noFill/>
            </a:ln>
            <a:effectLst/>
          </c:spPr>
          <c:invertIfNegative val="0"/>
          <c:cat>
            <c:strRef>
              <c:f>Sheet3!$A$66:$A$72</c:f>
              <c:strCache>
                <c:ptCount val="6"/>
                <c:pt idx="0">
                  <c:v>Finance</c:v>
                </c:pt>
                <c:pt idx="1">
                  <c:v>Human Resources</c:v>
                </c:pt>
                <c:pt idx="2">
                  <c:v>Logistics</c:v>
                </c:pt>
                <c:pt idx="3">
                  <c:v>Plants</c:v>
                </c:pt>
                <c:pt idx="4">
                  <c:v>Sales</c:v>
                </c:pt>
                <c:pt idx="5">
                  <c:v>Warehouse</c:v>
                </c:pt>
              </c:strCache>
            </c:strRef>
          </c:cat>
          <c:val>
            <c:numRef>
              <c:f>Sheet3!$B$66:$B$72</c:f>
              <c:numCache>
                <c:formatCode>General</c:formatCode>
                <c:ptCount val="6"/>
                <c:pt idx="0">
                  <c:v>321044</c:v>
                </c:pt>
                <c:pt idx="1">
                  <c:v>348668</c:v>
                </c:pt>
                <c:pt idx="2">
                  <c:v>38418</c:v>
                </c:pt>
                <c:pt idx="3">
                  <c:v>582362</c:v>
                </c:pt>
                <c:pt idx="4">
                  <c:v>205878</c:v>
                </c:pt>
                <c:pt idx="5">
                  <c:v>332421</c:v>
                </c:pt>
              </c:numCache>
            </c:numRef>
          </c:val>
          <c:extLst>
            <c:ext xmlns:c16="http://schemas.microsoft.com/office/drawing/2014/chart" uri="{C3380CC4-5D6E-409C-BE32-E72D297353CC}">
              <c16:uniqueId val="{00000000-B93A-414E-BE9F-BCBDE65294D1}"/>
            </c:ext>
          </c:extLst>
        </c:ser>
        <c:dLbls>
          <c:showLegendKey val="0"/>
          <c:showVal val="0"/>
          <c:showCatName val="0"/>
          <c:showSerName val="0"/>
          <c:showPercent val="0"/>
          <c:showBubbleSize val="0"/>
        </c:dLbls>
        <c:gapWidth val="182"/>
        <c:axId val="451552880"/>
        <c:axId val="386844592"/>
      </c:barChart>
      <c:catAx>
        <c:axId val="45155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44592"/>
        <c:crosses val="autoZero"/>
        <c:auto val="1"/>
        <c:lblAlgn val="ctr"/>
        <c:lblOffset val="100"/>
        <c:noMultiLvlLbl val="0"/>
      </c:catAx>
      <c:valAx>
        <c:axId val="386844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5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[البيانات.xlsx]Sheet3!PivotTable20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Sheet3!$B$87</c:f>
              <c:strCache>
                <c:ptCount val="1"/>
                <c:pt idx="0">
                  <c:v>Total</c:v>
                </c:pt>
              </c:strCache>
            </c:strRef>
          </c:tx>
          <c:spPr>
            <a:ln w="28575" cap="rnd">
              <a:solidFill>
                <a:schemeClr val="accent1"/>
              </a:solidFill>
              <a:round/>
            </a:ln>
            <a:effectLst/>
          </c:spPr>
          <c:marker>
            <c:symbol val="none"/>
          </c:marker>
          <c:cat>
            <c:strRef>
              <c:f>Sheet3!$A$88:$A$108</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Sheet3!$B$88:$B$108</c:f>
              <c:numCache>
                <c:formatCode>General</c:formatCode>
                <c:ptCount val="20"/>
                <c:pt idx="0">
                  <c:v>7</c:v>
                </c:pt>
                <c:pt idx="1">
                  <c:v>4</c:v>
                </c:pt>
                <c:pt idx="2">
                  <c:v>8</c:v>
                </c:pt>
                <c:pt idx="3">
                  <c:v>4</c:v>
                </c:pt>
                <c:pt idx="4">
                  <c:v>7</c:v>
                </c:pt>
                <c:pt idx="5">
                  <c:v>5</c:v>
                </c:pt>
                <c:pt idx="6">
                  <c:v>3</c:v>
                </c:pt>
                <c:pt idx="7">
                  <c:v>4</c:v>
                </c:pt>
                <c:pt idx="8">
                  <c:v>2</c:v>
                </c:pt>
                <c:pt idx="9">
                  <c:v>7</c:v>
                </c:pt>
                <c:pt idx="10">
                  <c:v>5</c:v>
                </c:pt>
                <c:pt idx="11">
                  <c:v>4</c:v>
                </c:pt>
                <c:pt idx="12">
                  <c:v>4</c:v>
                </c:pt>
                <c:pt idx="13">
                  <c:v>4</c:v>
                </c:pt>
                <c:pt idx="14">
                  <c:v>4</c:v>
                </c:pt>
                <c:pt idx="15">
                  <c:v>6</c:v>
                </c:pt>
                <c:pt idx="16">
                  <c:v>4</c:v>
                </c:pt>
                <c:pt idx="17">
                  <c:v>5</c:v>
                </c:pt>
                <c:pt idx="18">
                  <c:v>7</c:v>
                </c:pt>
                <c:pt idx="19">
                  <c:v>5</c:v>
                </c:pt>
              </c:numCache>
            </c:numRef>
          </c:val>
          <c:smooth val="0"/>
          <c:extLst>
            <c:ext xmlns:c16="http://schemas.microsoft.com/office/drawing/2014/chart" uri="{C3380CC4-5D6E-409C-BE32-E72D297353CC}">
              <c16:uniqueId val="{00000000-1E6A-4E69-804D-ECEAD495A795}"/>
            </c:ext>
          </c:extLst>
        </c:ser>
        <c:dLbls>
          <c:showLegendKey val="0"/>
          <c:showVal val="0"/>
          <c:showCatName val="0"/>
          <c:showSerName val="0"/>
          <c:showPercent val="0"/>
          <c:showBubbleSize val="0"/>
        </c:dLbls>
        <c:smooth val="0"/>
        <c:axId val="891118136"/>
        <c:axId val="891117496"/>
      </c:lineChart>
      <c:catAx>
        <c:axId val="891118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117496"/>
        <c:crosses val="autoZero"/>
        <c:auto val="1"/>
        <c:lblAlgn val="ctr"/>
        <c:lblOffset val="100"/>
        <c:noMultiLvlLbl val="0"/>
      </c:catAx>
      <c:valAx>
        <c:axId val="891117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118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[البيانات.xlsx]Sheet3!PivotTable2</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a ES Nawar" panose="00000500000000000000" pitchFamily="50" charset="-78"/>
                <a:ea typeface="+mn-ea"/>
                <a:cs typeface="Ara ES Nawar" panose="00000500000000000000" pitchFamily="50" charset="-78"/>
              </a:defRPr>
            </a:pPr>
            <a:r>
              <a:rPr lang="ar-SA" sz="1200">
                <a:latin typeface="Ara ES Nawar" panose="00000500000000000000" pitchFamily="50" charset="-78"/>
                <a:cs typeface="Ara ES Nawar" panose="00000500000000000000" pitchFamily="50" charset="-78"/>
              </a:rPr>
              <a:t>أعداد</a:t>
            </a:r>
            <a:r>
              <a:rPr lang="ar-SA" sz="1200" baseline="0">
                <a:latin typeface="Ara ES Nawar" panose="00000500000000000000" pitchFamily="50" charset="-78"/>
                <a:cs typeface="Ara ES Nawar" panose="00000500000000000000" pitchFamily="50" charset="-78"/>
              </a:rPr>
              <a:t> الموظفين حسب القسم</a:t>
            </a:r>
            <a:endParaRPr lang="en-US" sz="1200">
              <a:latin typeface="Ara ES Nawar" panose="00000500000000000000" pitchFamily="50" charset="-78"/>
              <a:cs typeface="Ara ES Nawar" panose="00000500000000000000" pitchFamily="50" charset="-78"/>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a ES Nawar" panose="00000500000000000000" pitchFamily="50" charset="-78"/>
              <a:ea typeface="+mn-ea"/>
              <a:cs typeface="Ara ES Nawar" panose="00000500000000000000" pitchFamily="50" charset="-78"/>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36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Impact" panose="020B080603090205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rgbClr val="3366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Impact" panose="020B080603090205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Sheet3!$A$4:$A$10</c:f>
              <c:strCache>
                <c:ptCount val="6"/>
                <c:pt idx="0">
                  <c:v>Finance</c:v>
                </c:pt>
                <c:pt idx="1">
                  <c:v>Human Resources</c:v>
                </c:pt>
                <c:pt idx="2">
                  <c:v>Logistics</c:v>
                </c:pt>
                <c:pt idx="3">
                  <c:v>Plants</c:v>
                </c:pt>
                <c:pt idx="4">
                  <c:v>Sales</c:v>
                </c:pt>
                <c:pt idx="5">
                  <c:v>Warehouse</c:v>
                </c:pt>
              </c:strCache>
            </c:strRef>
          </c:cat>
          <c:val>
            <c:numRef>
              <c:f>Sheet3!$B$4:$B$10</c:f>
              <c:numCache>
                <c:formatCode>General</c:formatCode>
                <c:ptCount val="6"/>
                <c:pt idx="0">
                  <c:v>18</c:v>
                </c:pt>
                <c:pt idx="1">
                  <c:v>20</c:v>
                </c:pt>
                <c:pt idx="2">
                  <c:v>3</c:v>
                </c:pt>
                <c:pt idx="3">
                  <c:v>31</c:v>
                </c:pt>
                <c:pt idx="4">
                  <c:v>11</c:v>
                </c:pt>
                <c:pt idx="5">
                  <c:v>16</c:v>
                </c:pt>
              </c:numCache>
            </c:numRef>
          </c:val>
          <c:extLst>
            <c:ext xmlns:c16="http://schemas.microsoft.com/office/drawing/2014/chart" uri="{C3380CC4-5D6E-409C-BE32-E72D297353CC}">
              <c16:uniqueId val="{00000000-C74B-4C6E-B467-A8AAA1273B5B}"/>
            </c:ext>
          </c:extLst>
        </c:ser>
        <c:dLbls>
          <c:showLegendKey val="0"/>
          <c:showVal val="0"/>
          <c:showCatName val="0"/>
          <c:showSerName val="0"/>
          <c:showPercent val="0"/>
          <c:showBubbleSize val="0"/>
        </c:dLbls>
        <c:gapWidth val="100"/>
        <c:overlap val="-27"/>
        <c:axId val="239906512"/>
        <c:axId val="239911952"/>
      </c:barChart>
      <c:catAx>
        <c:axId val="23990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11952"/>
        <c:crosses val="autoZero"/>
        <c:auto val="1"/>
        <c:lblAlgn val="ctr"/>
        <c:lblOffset val="100"/>
        <c:noMultiLvlLbl val="0"/>
      </c:catAx>
      <c:valAx>
        <c:axId val="239911952"/>
        <c:scaling>
          <c:orientation val="minMax"/>
        </c:scaling>
        <c:delete val="1"/>
        <c:axPos val="l"/>
        <c:numFmt formatCode="General" sourceLinked="1"/>
        <c:majorTickMark val="none"/>
        <c:minorTickMark val="none"/>
        <c:tickLblPos val="nextTo"/>
        <c:crossAx val="23990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[البيانات.xlsx]Sheet3!PivotTable3</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a ES Nawar" panose="00000500000000000000" pitchFamily="50" charset="-78"/>
                <a:ea typeface="+mn-ea"/>
                <a:cs typeface="Ara ES Nawar" panose="00000500000000000000" pitchFamily="50" charset="-78"/>
              </a:defRPr>
            </a:pPr>
            <a:r>
              <a:rPr lang="ar-SA" sz="1200">
                <a:latin typeface="Ara ES Nawar" panose="00000500000000000000" pitchFamily="50" charset="-78"/>
                <a:cs typeface="Ara ES Nawar" panose="00000500000000000000" pitchFamily="50" charset="-78"/>
              </a:rPr>
              <a:t>نسبة</a:t>
            </a:r>
            <a:r>
              <a:rPr lang="ar-SA" sz="1200" baseline="0">
                <a:latin typeface="Ara ES Nawar" panose="00000500000000000000" pitchFamily="50" charset="-78"/>
                <a:cs typeface="Ara ES Nawar" panose="00000500000000000000" pitchFamily="50" charset="-78"/>
              </a:rPr>
              <a:t> السعودة</a:t>
            </a:r>
            <a:endParaRPr lang="en-US" sz="1200">
              <a:latin typeface="Ara ES Nawar" panose="00000500000000000000" pitchFamily="50" charset="-78"/>
              <a:cs typeface="Ara ES Nawar" panose="00000500000000000000" pitchFamily="50" charset="-78"/>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a ES Nawar" panose="00000500000000000000" pitchFamily="50" charset="-78"/>
              <a:ea typeface="+mn-ea"/>
              <a:cs typeface="Ara ES Nawar" panose="00000500000000000000" pitchFamily="50" charset="-78"/>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Impact" panose="020B080603090205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336699"/>
          </a:solidFill>
          <a:ln w="19050">
            <a:solidFill>
              <a:schemeClr val="lt1"/>
            </a:solidFill>
          </a:ln>
          <a:effectLst/>
        </c:spPr>
      </c:pivotFmt>
      <c:pivotFmt>
        <c:idx val="6"/>
        <c:spPr>
          <a:solidFill>
            <a:schemeClr val="tx1">
              <a:lumMod val="50000"/>
              <a:lumOff val="50000"/>
            </a:schemeClr>
          </a:solidFill>
          <a:ln w="19050">
            <a:solidFill>
              <a:schemeClr val="lt1"/>
            </a:solidFill>
          </a:ln>
          <a:effectLst/>
        </c:spPr>
      </c:pivotFmt>
    </c:pivotFmts>
    <c:plotArea>
      <c:layout/>
      <c:pieChart>
        <c:varyColors val="1"/>
        <c:ser>
          <c:idx val="0"/>
          <c:order val="0"/>
          <c:tx>
            <c:strRef>
              <c:f>Sheet3!$B$22</c:f>
              <c:strCache>
                <c:ptCount val="1"/>
                <c:pt idx="0">
                  <c:v>Total</c:v>
                </c:pt>
              </c:strCache>
            </c:strRef>
          </c:tx>
          <c:dPt>
            <c:idx val="0"/>
            <c:bubble3D val="0"/>
            <c:spPr>
              <a:solidFill>
                <a:srgbClr val="336699"/>
              </a:solidFill>
              <a:ln w="19050">
                <a:solidFill>
                  <a:schemeClr val="lt1"/>
                </a:solidFill>
              </a:ln>
              <a:effectLst/>
            </c:spPr>
            <c:extLst>
              <c:ext xmlns:c16="http://schemas.microsoft.com/office/drawing/2014/chart" uri="{C3380CC4-5D6E-409C-BE32-E72D297353CC}">
                <c16:uniqueId val="{00000001-00B1-404A-84AF-62E95EC792B1}"/>
              </c:ext>
            </c:extLst>
          </c:dPt>
          <c:dPt>
            <c:idx val="1"/>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3-00B1-404A-84AF-62E95EC792B1}"/>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Impact" panose="020B080603090205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Sheet3!$A$23:$A$25</c:f>
              <c:strCache>
                <c:ptCount val="2"/>
                <c:pt idx="0">
                  <c:v>Non-Saudi</c:v>
                </c:pt>
                <c:pt idx="1">
                  <c:v>Saudi</c:v>
                </c:pt>
              </c:strCache>
            </c:strRef>
          </c:cat>
          <c:val>
            <c:numRef>
              <c:f>Sheet3!$B$23:$B$25</c:f>
              <c:numCache>
                <c:formatCode>General</c:formatCode>
                <c:ptCount val="2"/>
                <c:pt idx="0">
                  <c:v>51</c:v>
                </c:pt>
                <c:pt idx="1">
                  <c:v>48</c:v>
                </c:pt>
              </c:numCache>
            </c:numRef>
          </c:val>
          <c:extLst>
            <c:ext xmlns:c16="http://schemas.microsoft.com/office/drawing/2014/chart" uri="{C3380CC4-5D6E-409C-BE32-E72D297353CC}">
              <c16:uniqueId val="{00000004-00B1-404A-84AF-62E95EC792B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[البيانات.xlsx]Sheet3!PivotTable4</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a ES Nawar" panose="00000500000000000000" pitchFamily="50" charset="-78"/>
                <a:ea typeface="+mn-ea"/>
                <a:cs typeface="Ara ES Nawar" panose="00000500000000000000" pitchFamily="50" charset="-78"/>
              </a:defRPr>
            </a:pPr>
            <a:r>
              <a:rPr lang="ar-SA" sz="1200">
                <a:latin typeface="Ara ES Nawar" panose="00000500000000000000" pitchFamily="50" charset="-78"/>
                <a:cs typeface="Ara ES Nawar" panose="00000500000000000000" pitchFamily="50" charset="-78"/>
              </a:rPr>
              <a:t>مقارنة الجنسيات</a:t>
            </a:r>
            <a:endParaRPr lang="en-US" sz="1200">
              <a:latin typeface="Ara ES Nawar" panose="00000500000000000000" pitchFamily="50" charset="-78"/>
              <a:cs typeface="Ara ES Nawar" panose="00000500000000000000" pitchFamily="50" charset="-78"/>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a ES Nawar" panose="00000500000000000000" pitchFamily="50" charset="-78"/>
              <a:ea typeface="+mn-ea"/>
              <a:cs typeface="Ara ES Nawar" panose="00000500000000000000" pitchFamily="50" charset="-78"/>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Impact" panose="020B080603090205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36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Impact" panose="020B080603090205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Sheet3!$B$42:$B$43</c:f>
              <c:strCache>
                <c:ptCount val="1"/>
                <c:pt idx="0">
                  <c:v>Non-Saudi</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Impact" panose="020B080603090205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Sheet3!$A$44:$A$50</c:f>
              <c:strCache>
                <c:ptCount val="6"/>
                <c:pt idx="0">
                  <c:v>Finance</c:v>
                </c:pt>
                <c:pt idx="1">
                  <c:v>Human Resources</c:v>
                </c:pt>
                <c:pt idx="2">
                  <c:v>Logistics</c:v>
                </c:pt>
                <c:pt idx="3">
                  <c:v>Plants</c:v>
                </c:pt>
                <c:pt idx="4">
                  <c:v>Sales</c:v>
                </c:pt>
                <c:pt idx="5">
                  <c:v>Warehouse</c:v>
                </c:pt>
              </c:strCache>
            </c:strRef>
          </c:cat>
          <c:val>
            <c:numRef>
              <c:f>Sheet3!$B$44:$B$50</c:f>
              <c:numCache>
                <c:formatCode>General</c:formatCode>
                <c:ptCount val="6"/>
                <c:pt idx="0">
                  <c:v>8</c:v>
                </c:pt>
                <c:pt idx="1">
                  <c:v>10</c:v>
                </c:pt>
                <c:pt idx="2">
                  <c:v>1</c:v>
                </c:pt>
                <c:pt idx="3">
                  <c:v>18</c:v>
                </c:pt>
                <c:pt idx="4">
                  <c:v>7</c:v>
                </c:pt>
                <c:pt idx="5">
                  <c:v>7</c:v>
                </c:pt>
              </c:numCache>
            </c:numRef>
          </c:val>
          <c:extLst>
            <c:ext xmlns:c16="http://schemas.microsoft.com/office/drawing/2014/chart" uri="{C3380CC4-5D6E-409C-BE32-E72D297353CC}">
              <c16:uniqueId val="{00000000-D1FE-4EB4-A1F7-B9F397FFC0F4}"/>
            </c:ext>
          </c:extLst>
        </c:ser>
        <c:ser>
          <c:idx val="1"/>
          <c:order val="1"/>
          <c:tx>
            <c:strRef>
              <c:f>Sheet3!$C$42:$C$43</c:f>
              <c:strCache>
                <c:ptCount val="1"/>
                <c:pt idx="0">
                  <c:v>Saudi</c:v>
                </c:pt>
              </c:strCache>
            </c:strRef>
          </c:tx>
          <c:spPr>
            <a:solidFill>
              <a:srgbClr val="3366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Impact" panose="020B080603090205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Sheet3!$A$44:$A$50</c:f>
              <c:strCache>
                <c:ptCount val="6"/>
                <c:pt idx="0">
                  <c:v>Finance</c:v>
                </c:pt>
                <c:pt idx="1">
                  <c:v>Human Resources</c:v>
                </c:pt>
                <c:pt idx="2">
                  <c:v>Logistics</c:v>
                </c:pt>
                <c:pt idx="3">
                  <c:v>Plants</c:v>
                </c:pt>
                <c:pt idx="4">
                  <c:v>Sales</c:v>
                </c:pt>
                <c:pt idx="5">
                  <c:v>Warehouse</c:v>
                </c:pt>
              </c:strCache>
            </c:strRef>
          </c:cat>
          <c:val>
            <c:numRef>
              <c:f>Sheet3!$C$44:$C$50</c:f>
              <c:numCache>
                <c:formatCode>General</c:formatCode>
                <c:ptCount val="6"/>
                <c:pt idx="0">
                  <c:v>10</c:v>
                </c:pt>
                <c:pt idx="1">
                  <c:v>10</c:v>
                </c:pt>
                <c:pt idx="2">
                  <c:v>2</c:v>
                </c:pt>
                <c:pt idx="3">
                  <c:v>13</c:v>
                </c:pt>
                <c:pt idx="4">
                  <c:v>4</c:v>
                </c:pt>
                <c:pt idx="5">
                  <c:v>9</c:v>
                </c:pt>
              </c:numCache>
            </c:numRef>
          </c:val>
          <c:extLst>
            <c:ext xmlns:c16="http://schemas.microsoft.com/office/drawing/2014/chart" uri="{C3380CC4-5D6E-409C-BE32-E72D297353CC}">
              <c16:uniqueId val="{00000001-D1FE-4EB4-A1F7-B9F397FFC0F4}"/>
            </c:ext>
          </c:extLst>
        </c:ser>
        <c:dLbls>
          <c:showLegendKey val="0"/>
          <c:showVal val="0"/>
          <c:showCatName val="0"/>
          <c:showSerName val="0"/>
          <c:showPercent val="0"/>
          <c:showBubbleSize val="0"/>
        </c:dLbls>
        <c:gapWidth val="100"/>
        <c:overlap val="-27"/>
        <c:axId val="451555120"/>
        <c:axId val="500140408"/>
      </c:barChart>
      <c:catAx>
        <c:axId val="45155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40408"/>
        <c:crosses val="autoZero"/>
        <c:auto val="1"/>
        <c:lblAlgn val="ctr"/>
        <c:lblOffset val="100"/>
        <c:noMultiLvlLbl val="0"/>
      </c:catAx>
      <c:valAx>
        <c:axId val="500140408"/>
        <c:scaling>
          <c:orientation val="minMax"/>
        </c:scaling>
        <c:delete val="1"/>
        <c:axPos val="l"/>
        <c:numFmt formatCode="General" sourceLinked="1"/>
        <c:majorTickMark val="none"/>
        <c:minorTickMark val="none"/>
        <c:tickLblPos val="nextTo"/>
        <c:crossAx val="45155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[البيانات.xlsx]Sheet3!PivotTable20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Sheet3!$B$87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Sheet3!$A$88:$A$108</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Sheet3!$B$88:$B$108</c:f>
              <c:numCache>
                <c:formatCode>General</c:formatCode>
                <c:ptCount val="20"/>
                <c:pt idx="0">
                  <c:v>7</c:v>
                </c:pt>
                <c:pt idx="1">
                  <c:v>4</c:v>
                </c:pt>
                <c:pt idx="2">
                  <c:v>8</c:v>
                </c:pt>
                <c:pt idx="3">
                  <c:v>4</c:v>
                </c:pt>
                <c:pt idx="4">
                  <c:v>7</c:v>
                </c:pt>
                <c:pt idx="5">
                  <c:v>5</c:v>
                </c:pt>
                <c:pt idx="6">
                  <c:v>3</c:v>
                </c:pt>
                <c:pt idx="7">
                  <c:v>4</c:v>
                </c:pt>
                <c:pt idx="8">
                  <c:v>2</c:v>
                </c:pt>
                <c:pt idx="9">
                  <c:v>7</c:v>
                </c:pt>
                <c:pt idx="10">
                  <c:v>5</c:v>
                </c:pt>
                <c:pt idx="11">
                  <c:v>4</c:v>
                </c:pt>
                <c:pt idx="12">
                  <c:v>4</c:v>
                </c:pt>
                <c:pt idx="13">
                  <c:v>4</c:v>
                </c:pt>
                <c:pt idx="14">
                  <c:v>4</c:v>
                </c:pt>
                <c:pt idx="15">
                  <c:v>6</c:v>
                </c:pt>
                <c:pt idx="16">
                  <c:v>4</c:v>
                </c:pt>
                <c:pt idx="17">
                  <c:v>5</c:v>
                </c:pt>
                <c:pt idx="18">
                  <c:v>7</c:v>
                </c:pt>
                <c:pt idx="19">
                  <c:v>5</c:v>
                </c:pt>
              </c:numCache>
            </c:numRef>
          </c:val>
          <c:smooth val="1"/>
          <c:extLst>
            <c:ext xmlns:c16="http://schemas.microsoft.com/office/drawing/2014/chart" uri="{C3380CC4-5D6E-409C-BE32-E72D297353CC}">
              <c16:uniqueId val="{00000000-D074-463C-B1D7-45620E688107}"/>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891118136"/>
        <c:axId val="891117496"/>
      </c:lineChart>
      <c:catAx>
        <c:axId val="891118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117496"/>
        <c:crosses val="autoZero"/>
        <c:auto val="1"/>
        <c:lblAlgn val="ctr"/>
        <c:lblOffset val="100"/>
        <c:noMultiLvlLbl val="0"/>
      </c:catAx>
      <c:valAx>
        <c:axId val="891117496"/>
        <c:scaling>
          <c:orientation val="minMax"/>
        </c:scaling>
        <c:delete val="1"/>
        <c:axPos val="l"/>
        <c:numFmt formatCode="General" sourceLinked="1"/>
        <c:majorTickMark val="none"/>
        <c:minorTickMark val="none"/>
        <c:tickLblPos val="nextTo"/>
        <c:crossAx val="891118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hyperlink" Target="https://ahmedmamdouh1007.github.io/ahmedmamdouh.github.io/" TargetMode="Externa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350520</xdr:colOff>
      <xdr:row>0</xdr:row>
      <xdr:rowOff>99060</xdr:rowOff>
    </xdr:from>
    <xdr:to>
      <xdr:col>10</xdr:col>
      <xdr:colOff>45720</xdr:colOff>
      <xdr:row>15</xdr:row>
      <xdr:rowOff>99060</xdr:rowOff>
    </xdr:to>
    <xdr:graphicFrame macro="">
      <xdr:nvGraphicFramePr>
        <xdr:cNvPr id="2" name="Chart 1">
          <a:extLst>
            <a:ext uri="{FF2B5EF4-FFF2-40B4-BE49-F238E27FC236}">
              <a16:creationId xmlns:a16="http://schemas.microsoft.com/office/drawing/2014/main" id="{38F56538-1255-4249-8366-0EEF3FCD1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16</xdr:row>
      <xdr:rowOff>15240</xdr:rowOff>
    </xdr:from>
    <xdr:to>
      <xdr:col>10</xdr:col>
      <xdr:colOff>0</xdr:colOff>
      <xdr:row>31</xdr:row>
      <xdr:rowOff>15240</xdr:rowOff>
    </xdr:to>
    <xdr:graphicFrame macro="">
      <xdr:nvGraphicFramePr>
        <xdr:cNvPr id="3" name="Chart 2">
          <a:extLst>
            <a:ext uri="{FF2B5EF4-FFF2-40B4-BE49-F238E27FC236}">
              <a16:creationId xmlns:a16="http://schemas.microsoft.com/office/drawing/2014/main" id="{BF3AF95D-5495-4B12-88F6-3C08FF0655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373380</xdr:colOff>
      <xdr:row>38</xdr:row>
      <xdr:rowOff>22860</xdr:rowOff>
    </xdr:from>
    <xdr:to>
      <xdr:col>13</xdr:col>
      <xdr:colOff>68580</xdr:colOff>
      <xdr:row>53</xdr:row>
      <xdr:rowOff>22860</xdr:rowOff>
    </xdr:to>
    <xdr:graphicFrame macro="">
      <xdr:nvGraphicFramePr>
        <xdr:cNvPr id="4" name="Chart 3">
          <a:extLst>
            <a:ext uri="{FF2B5EF4-FFF2-40B4-BE49-F238E27FC236}">
              <a16:creationId xmlns:a16="http://schemas.microsoft.com/office/drawing/2014/main" id="{D32E922B-82DB-4E51-84D9-FCF40B40FD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586740</xdr:colOff>
      <xdr:row>58</xdr:row>
      <xdr:rowOff>68580</xdr:rowOff>
    </xdr:from>
    <xdr:to>
      <xdr:col>10</xdr:col>
      <xdr:colOff>15240</xdr:colOff>
      <xdr:row>73</xdr:row>
      <xdr:rowOff>68580</xdr:rowOff>
    </xdr:to>
    <xdr:graphicFrame macro="">
      <xdr:nvGraphicFramePr>
        <xdr:cNvPr id="5" name="Chart 4">
          <a:extLst>
            <a:ext uri="{FF2B5EF4-FFF2-40B4-BE49-F238E27FC236}">
              <a16:creationId xmlns:a16="http://schemas.microsoft.com/office/drawing/2014/main" id="{689CD014-ED0B-4D33-9092-8CA0A1CD2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90</xdr:row>
      <xdr:rowOff>83820</xdr:rowOff>
    </xdr:from>
    <xdr:to>
      <xdr:col>12</xdr:col>
      <xdr:colOff>304800</xdr:colOff>
      <xdr:row>105</xdr:row>
      <xdr:rowOff>83820</xdr:rowOff>
    </xdr:to>
    <xdr:graphicFrame macro="">
      <xdr:nvGraphicFramePr>
        <xdr:cNvPr id="6" name="Chart 5">
          <a:extLst>
            <a:ext uri="{FF2B5EF4-FFF2-40B4-BE49-F238E27FC236}">
              <a16:creationId xmlns:a16="http://schemas.microsoft.com/office/drawing/2014/main" id="{59F88394-1F0E-4855-9042-DD9A77C1F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1</xdr:row>
      <xdr:rowOff>45720</xdr:rowOff>
    </xdr:from>
    <xdr:to>
      <xdr:col>9</xdr:col>
      <xdr:colOff>495300</xdr:colOff>
      <xdr:row>14</xdr:row>
      <xdr:rowOff>45720</xdr:rowOff>
    </xdr:to>
    <xdr:graphicFrame macro="">
      <xdr:nvGraphicFramePr>
        <xdr:cNvPr id="2" name="Chart 1">
          <a:extLst>
            <a:ext uri="{FF2B5EF4-FFF2-40B4-BE49-F238E27FC236}">
              <a16:creationId xmlns:a16="http://schemas.microsoft.com/office/drawing/2014/main" id="{D93CA8F0-CD42-4D04-85A8-68DE393D5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541020</xdr:colOff>
      <xdr:row>1</xdr:row>
      <xdr:rowOff>45720</xdr:rowOff>
    </xdr:from>
    <xdr:to>
      <xdr:col>13</xdr:col>
      <xdr:colOff>556260</xdr:colOff>
      <xdr:row>14</xdr:row>
      <xdr:rowOff>53340</xdr:rowOff>
    </xdr:to>
    <xdr:graphicFrame macro="">
      <xdr:nvGraphicFramePr>
        <xdr:cNvPr id="3" name="Chart 2">
          <a:extLst>
            <a:ext uri="{FF2B5EF4-FFF2-40B4-BE49-F238E27FC236}">
              <a16:creationId xmlns:a16="http://schemas.microsoft.com/office/drawing/2014/main" id="{D4C9EE4F-82CD-4F40-8B25-2566AC0A7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7620</xdr:colOff>
      <xdr:row>1</xdr:row>
      <xdr:rowOff>53340</xdr:rowOff>
    </xdr:from>
    <xdr:to>
      <xdr:col>19</xdr:col>
      <xdr:colOff>533400</xdr:colOff>
      <xdr:row>14</xdr:row>
      <xdr:rowOff>68580</xdr:rowOff>
    </xdr:to>
    <xdr:graphicFrame macro="">
      <xdr:nvGraphicFramePr>
        <xdr:cNvPr id="4" name="Chart 3">
          <a:extLst>
            <a:ext uri="{FF2B5EF4-FFF2-40B4-BE49-F238E27FC236}">
              <a16:creationId xmlns:a16="http://schemas.microsoft.com/office/drawing/2014/main" id="{AFAD857F-8B07-4237-A9F5-A599E24D6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205740</xdr:colOff>
      <xdr:row>14</xdr:row>
      <xdr:rowOff>106680</xdr:rowOff>
    </xdr:from>
    <xdr:to>
      <xdr:col>19</xdr:col>
      <xdr:colOff>525780</xdr:colOff>
      <xdr:row>26</xdr:row>
      <xdr:rowOff>106680</xdr:rowOff>
    </xdr:to>
    <xdr:graphicFrame macro="">
      <xdr:nvGraphicFramePr>
        <xdr:cNvPr id="5" name="Chart 4">
          <a:extLst>
            <a:ext uri="{FF2B5EF4-FFF2-40B4-BE49-F238E27FC236}">
              <a16:creationId xmlns:a16="http://schemas.microsoft.com/office/drawing/2014/main" id="{6D9F5BA5-7670-4BD9-93D3-07F081914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251460</xdr:colOff>
      <xdr:row>21</xdr:row>
      <xdr:rowOff>17930</xdr:rowOff>
    </xdr:from>
    <xdr:to>
      <xdr:col>14</xdr:col>
      <xdr:colOff>277906</xdr:colOff>
      <xdr:row>37</xdr:row>
      <xdr:rowOff>0</xdr:rowOff>
    </xdr:to>
    <xdr:graphicFrame macro="">
      <xdr:nvGraphicFramePr>
        <xdr:cNvPr id="2" name="Chart 1">
          <a:extLst>
            <a:ext uri="{FF2B5EF4-FFF2-40B4-BE49-F238E27FC236}">
              <a16:creationId xmlns:a16="http://schemas.microsoft.com/office/drawing/2014/main" id="{C1778496-548B-3B50-BDBD-5566A53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304800</xdr:colOff>
      <xdr:row>21</xdr:row>
      <xdr:rowOff>17930</xdr:rowOff>
    </xdr:from>
    <xdr:to>
      <xdr:col>23</xdr:col>
      <xdr:colOff>0</xdr:colOff>
      <xdr:row>37</xdr:row>
      <xdr:rowOff>0</xdr:rowOff>
    </xdr:to>
    <xdr:graphicFrame macro="">
      <xdr:nvGraphicFramePr>
        <xdr:cNvPr id="17" name="Chart 4">
          <a:extLst>
            <a:ext uri="{FF2B5EF4-FFF2-40B4-BE49-F238E27FC236}">
              <a16:creationId xmlns:a16="http://schemas.microsoft.com/office/drawing/2014/main" id="{1D69411F-3273-7701-E0F6-5718173DF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xdr:row>
      <xdr:rowOff>0</xdr:rowOff>
    </xdr:from>
    <xdr:to>
      <xdr:col>23</xdr:col>
      <xdr:colOff>0</xdr:colOff>
      <xdr:row>21</xdr:row>
      <xdr:rowOff>0</xdr:rowOff>
    </xdr:to>
    <xdr:graphicFrame macro="">
      <xdr:nvGraphicFramePr>
        <xdr:cNvPr id="18" name="Chart 5">
          <a:extLst>
            <a:ext uri="{FF2B5EF4-FFF2-40B4-BE49-F238E27FC236}">
              <a16:creationId xmlns:a16="http://schemas.microsoft.com/office/drawing/2014/main" id="{574C8889-54D2-D0A0-C10E-87DB27167F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609599</xdr:colOff>
      <xdr:row>1</xdr:row>
      <xdr:rowOff>179292</xdr:rowOff>
    </xdr:from>
    <xdr:to>
      <xdr:col>15</xdr:col>
      <xdr:colOff>573741</xdr:colOff>
      <xdr:row>20</xdr:row>
      <xdr:rowOff>179293</xdr:rowOff>
    </xdr:to>
    <xdr:graphicFrame macro="">
      <xdr:nvGraphicFramePr>
        <xdr:cNvPr id="19" name="Chart 6">
          <a:extLst>
            <a:ext uri="{FF2B5EF4-FFF2-40B4-BE49-F238E27FC236}">
              <a16:creationId xmlns:a16="http://schemas.microsoft.com/office/drawing/2014/main" id="{1A348D70-E4A8-9085-502E-DE7BB6D2F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21</xdr:row>
      <xdr:rowOff>17930</xdr:rowOff>
    </xdr:from>
    <xdr:to>
      <xdr:col>10</xdr:col>
      <xdr:colOff>228600</xdr:colOff>
      <xdr:row>37</xdr:row>
      <xdr:rowOff>0</xdr:rowOff>
    </xdr:to>
    <xdr:graphicFrame macro="">
      <xdr:nvGraphicFramePr>
        <xdr:cNvPr id="16" name="Chart 3">
          <a:extLst>
            <a:ext uri="{FF2B5EF4-FFF2-40B4-BE49-F238E27FC236}">
              <a16:creationId xmlns:a16="http://schemas.microsoft.com/office/drawing/2014/main" id="{A4EBDE7A-30B8-7160-BE01-8DF29A135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0</xdr:colOff>
      <xdr:row>4</xdr:row>
      <xdr:rowOff>134472</xdr:rowOff>
    </xdr:from>
    <xdr:to>
      <xdr:col>27</xdr:col>
      <xdr:colOff>0</xdr:colOff>
      <xdr:row>9</xdr:row>
      <xdr:rowOff>134472</xdr:rowOff>
    </xdr:to>
    <mc:AlternateContent xmlns:mc="http://schemas.openxmlformats.org/markup-compatibility/2006" xmlns:a14="http://schemas.microsoft.com/office/drawing/2010/main">
      <mc:Choice Requires="a14">
        <xdr:graphicFrame macro="">
          <xdr:nvGraphicFramePr>
            <xdr:cNvPr id="21" name="الجنسية">
              <a:extLst>
                <a:ext uri="{FF2B5EF4-FFF2-40B4-BE49-F238E27FC236}">
                  <a16:creationId xmlns:a16="http://schemas.microsoft.com/office/drawing/2014/main" id="{773599B3-7756-7A7E-60D2-AF622A0E5439}"/>
                </a:ext>
              </a:extLst>
            </xdr:cNvPr>
            <xdr:cNvGraphicFramePr/>
          </xdr:nvGraphicFramePr>
          <xdr:xfrm>
            <a:off x="0" y="0"/>
            <a:ext cx="0" cy="0"/>
          </xdr:xfrm>
          <a:graphic>
            <a:graphicData uri="http://schemas.microsoft.com/office/drawing/2010/slicer">
              <sle:slicer xmlns:sle="http://schemas.microsoft.com/office/drawing/2010/slicer" name="الجنسية"/>
            </a:graphicData>
          </a:graphic>
        </xdr:graphicFrame>
      </mc:Choice>
      <mc:Fallback xmlns="">
        <xdr:sp macro="" textlink="">
          <xdr:nvSpPr>
            <xdr:cNvPr id="0" name=""/>
            <xdr:cNvSpPr>
              <a:spLocks noTextEdit="1"/>
            </xdr:cNvSpPr>
          </xdr:nvSpPr>
          <xdr:spPr>
            <a:xfrm>
              <a:off x="14630400" y="885586"/>
              <a:ext cx="1828800" cy="92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9</xdr:row>
      <xdr:rowOff>89650</xdr:rowOff>
    </xdr:from>
    <xdr:to>
      <xdr:col>27</xdr:col>
      <xdr:colOff>0</xdr:colOff>
      <xdr:row>21</xdr:row>
      <xdr:rowOff>0</xdr:rowOff>
    </xdr:to>
    <mc:AlternateContent xmlns:mc="http://schemas.openxmlformats.org/markup-compatibility/2006" xmlns:a14="http://schemas.microsoft.com/office/drawing/2010/main">
      <mc:Choice Requires="a14">
        <xdr:graphicFrame macro="">
          <xdr:nvGraphicFramePr>
            <xdr:cNvPr id="20" name="تاريخ الإلتحاق">
              <a:extLst>
                <a:ext uri="{FF2B5EF4-FFF2-40B4-BE49-F238E27FC236}">
                  <a16:creationId xmlns:a16="http://schemas.microsoft.com/office/drawing/2014/main" id="{09708162-908D-CC41-DF49-60C66CEA261B}"/>
                </a:ext>
              </a:extLst>
            </xdr:cNvPr>
            <xdr:cNvGraphicFramePr/>
          </xdr:nvGraphicFramePr>
          <xdr:xfrm>
            <a:off x="0" y="0"/>
            <a:ext cx="0" cy="0"/>
          </xdr:xfrm>
          <a:graphic>
            <a:graphicData uri="http://schemas.microsoft.com/office/drawing/2010/slicer">
              <sle:slicer xmlns:sle="http://schemas.microsoft.com/office/drawing/2010/slicer" name="تاريخ الإلتحاق"/>
            </a:graphicData>
          </a:graphic>
        </xdr:graphicFrame>
      </mc:Choice>
      <mc:Fallback xmlns="">
        <xdr:sp macro="" textlink="">
          <xdr:nvSpPr>
            <xdr:cNvPr id="0" name=""/>
            <xdr:cNvSpPr>
              <a:spLocks noTextEdit="1"/>
            </xdr:cNvSpPr>
          </xdr:nvSpPr>
          <xdr:spPr>
            <a:xfrm>
              <a:off x="14630400" y="1766050"/>
              <a:ext cx="1828800" cy="2131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20</xdr:row>
      <xdr:rowOff>44825</xdr:rowOff>
    </xdr:from>
    <xdr:to>
      <xdr:col>27</xdr:col>
      <xdr:colOff>0</xdr:colOff>
      <xdr:row>37</xdr:row>
      <xdr:rowOff>8965</xdr:rowOff>
    </xdr:to>
    <mc:AlternateContent xmlns:mc="http://schemas.openxmlformats.org/markup-compatibility/2006" xmlns:a14="http://schemas.microsoft.com/office/drawing/2010/main">
      <mc:Choice Requires="a14">
        <xdr:graphicFrame macro="">
          <xdr:nvGraphicFramePr>
            <xdr:cNvPr id="23" name="تاريخ الإلتحاق (Year)">
              <a:extLst>
                <a:ext uri="{FF2B5EF4-FFF2-40B4-BE49-F238E27FC236}">
                  <a16:creationId xmlns:a16="http://schemas.microsoft.com/office/drawing/2014/main" id="{67A2A0C3-A692-FD6A-67DF-F18E48EDD14C}"/>
                </a:ext>
              </a:extLst>
            </xdr:cNvPr>
            <xdr:cNvGraphicFramePr/>
          </xdr:nvGraphicFramePr>
          <xdr:xfrm>
            <a:off x="0" y="0"/>
            <a:ext cx="0" cy="0"/>
          </xdr:xfrm>
          <a:graphic>
            <a:graphicData uri="http://schemas.microsoft.com/office/drawing/2010/slicer">
              <sle:slicer xmlns:sle="http://schemas.microsoft.com/office/drawing/2010/slicer" name="تاريخ الإلتحاق (Year)"/>
            </a:graphicData>
          </a:graphic>
        </xdr:graphicFrame>
      </mc:Choice>
      <mc:Fallback xmlns="">
        <xdr:sp macro="" textlink="">
          <xdr:nvSpPr>
            <xdr:cNvPr id="0" name=""/>
            <xdr:cNvSpPr>
              <a:spLocks noTextEdit="1"/>
            </xdr:cNvSpPr>
          </xdr:nvSpPr>
          <xdr:spPr>
            <a:xfrm>
              <a:off x="14630400" y="3756854"/>
              <a:ext cx="1828800" cy="3110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89646</xdr:colOff>
      <xdr:row>4</xdr:row>
      <xdr:rowOff>116543</xdr:rowOff>
    </xdr:from>
    <xdr:to>
      <xdr:col>25</xdr:col>
      <xdr:colOff>242046</xdr:colOff>
      <xdr:row>6</xdr:row>
      <xdr:rowOff>35861</xdr:rowOff>
    </xdr:to>
    <xdr:sp macro="" textlink="">
      <xdr:nvSpPr>
        <xdr:cNvPr id="24" name="TextBox 23">
          <a:extLst>
            <a:ext uri="{FF2B5EF4-FFF2-40B4-BE49-F238E27FC236}">
              <a16:creationId xmlns:a16="http://schemas.microsoft.com/office/drawing/2014/main" id="{EB3A3B8A-802F-1F47-E709-234B7CCD836F}"/>
            </a:ext>
          </a:extLst>
        </xdr:cNvPr>
        <xdr:cNvSpPr txBox="1"/>
      </xdr:nvSpPr>
      <xdr:spPr>
        <a:xfrm>
          <a:off x="14720046" y="851649"/>
          <a:ext cx="762000" cy="277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latin typeface="Agency FB" panose="020B0503020202020204" pitchFamily="34" charset="0"/>
            </a:rPr>
            <a:t>Nationality</a:t>
          </a:r>
        </a:p>
      </xdr:txBody>
    </xdr:sp>
    <xdr:clientData/>
  </xdr:twoCellAnchor>
  <xdr:twoCellAnchor>
    <xdr:from>
      <xdr:col>24</xdr:col>
      <xdr:colOff>89646</xdr:colOff>
      <xdr:row>9</xdr:row>
      <xdr:rowOff>71719</xdr:rowOff>
    </xdr:from>
    <xdr:to>
      <xdr:col>25</xdr:col>
      <xdr:colOff>242046</xdr:colOff>
      <xdr:row>10</xdr:row>
      <xdr:rowOff>170330</xdr:rowOff>
    </xdr:to>
    <xdr:sp macro="" textlink="">
      <xdr:nvSpPr>
        <xdr:cNvPr id="25" name="TextBox 24">
          <a:extLst>
            <a:ext uri="{FF2B5EF4-FFF2-40B4-BE49-F238E27FC236}">
              <a16:creationId xmlns:a16="http://schemas.microsoft.com/office/drawing/2014/main" id="{E61A54A0-2851-D68A-EA3D-AC4FDFEC64E8}"/>
            </a:ext>
          </a:extLst>
        </xdr:cNvPr>
        <xdr:cNvSpPr txBox="1"/>
      </xdr:nvSpPr>
      <xdr:spPr>
        <a:xfrm>
          <a:off x="14720046" y="1703295"/>
          <a:ext cx="762000" cy="277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latin typeface="Agency FB" panose="020B0503020202020204" pitchFamily="34" charset="0"/>
            </a:rPr>
            <a:t>Month</a:t>
          </a:r>
        </a:p>
      </xdr:txBody>
    </xdr:sp>
    <xdr:clientData/>
  </xdr:twoCellAnchor>
  <xdr:twoCellAnchor>
    <xdr:from>
      <xdr:col>24</xdr:col>
      <xdr:colOff>89646</xdr:colOff>
      <xdr:row>20</xdr:row>
      <xdr:rowOff>0</xdr:rowOff>
    </xdr:from>
    <xdr:to>
      <xdr:col>25</xdr:col>
      <xdr:colOff>609599</xdr:colOff>
      <xdr:row>21</xdr:row>
      <xdr:rowOff>125506</xdr:rowOff>
    </xdr:to>
    <xdr:sp macro="" textlink="">
      <xdr:nvSpPr>
        <xdr:cNvPr id="26" name="TextBox 25">
          <a:extLst>
            <a:ext uri="{FF2B5EF4-FFF2-40B4-BE49-F238E27FC236}">
              <a16:creationId xmlns:a16="http://schemas.microsoft.com/office/drawing/2014/main" id="{9E06CA25-1A09-8110-34DE-A37C5E7785BF}"/>
            </a:ext>
          </a:extLst>
        </xdr:cNvPr>
        <xdr:cNvSpPr txBox="1"/>
      </xdr:nvSpPr>
      <xdr:spPr>
        <a:xfrm>
          <a:off x="14720046" y="3603812"/>
          <a:ext cx="1129553"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latin typeface="Agency FB" panose="020B0503020202020204" pitchFamily="34" charset="0"/>
            </a:rPr>
            <a:t>Year</a:t>
          </a:r>
        </a:p>
      </xdr:txBody>
    </xdr:sp>
    <xdr:clientData/>
  </xdr:twoCellAnchor>
  <xdr:twoCellAnchor>
    <xdr:from>
      <xdr:col>24</xdr:col>
      <xdr:colOff>0</xdr:colOff>
      <xdr:row>2</xdr:row>
      <xdr:rowOff>2</xdr:rowOff>
    </xdr:from>
    <xdr:to>
      <xdr:col>27</xdr:col>
      <xdr:colOff>0</xdr:colOff>
      <xdr:row>4</xdr:row>
      <xdr:rowOff>0</xdr:rowOff>
    </xdr:to>
    <xdr:sp macro="" textlink="">
      <xdr:nvSpPr>
        <xdr:cNvPr id="27" name="TextBox 26">
          <a:hlinkClick xmlns:r="http://schemas.openxmlformats.org/officeDocument/2006/relationships" r:id="rId6" tooltip="Website"/>
          <a:extLst>
            <a:ext uri="{FF2B5EF4-FFF2-40B4-BE49-F238E27FC236}">
              <a16:creationId xmlns:a16="http://schemas.microsoft.com/office/drawing/2014/main" id="{1D477848-F6B1-6A10-ABD4-940343C0D6C3}"/>
            </a:ext>
          </a:extLst>
        </xdr:cNvPr>
        <xdr:cNvSpPr txBox="1"/>
      </xdr:nvSpPr>
      <xdr:spPr>
        <a:xfrm>
          <a:off x="14630400" y="358590"/>
          <a:ext cx="1828800" cy="3765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002060"/>
              </a:solidFill>
              <a:latin typeface="Agency FB" panose="020B0503020202020204" pitchFamily="34" charset="0"/>
            </a:rPr>
            <a:t>Ahmed Mamdouh</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3907.738459722219" createdVersion="6" refreshedVersion="6" minRefreshableVersion="3" recordCount="99" xr:uid="{1FE54855-904D-4AA7-85CA-10E587DCABB1}">
  <cacheSource type="worksheet">
    <worksheetSource ref="A1:K100" sheet="Data"/>
  </cacheSource>
  <cacheFields count="13">
    <cacheField name="الرقم الوظيفي" numFmtId="0">
      <sharedItems containsSemiMixedTypes="0" containsString="0" containsNumber="1" containsInteger="1" minValue="3031" maxValue="4999"/>
    </cacheField>
    <cacheField name="الإسم" numFmtId="0">
      <sharedItems/>
    </cacheField>
    <cacheField name="تاريخ الإلتحاق" numFmtId="14">
      <sharedItems containsSemiMixedTypes="0" containsNonDate="0" containsDate="1" containsString="0" minDate="2000-01-28T00:00:00" maxDate="2019-12-16T00:00:00" count="98">
        <d v="2004-07-22T00:00:00"/>
        <d v="2015-10-08T00:00:00"/>
        <d v="2019-12-15T00:00:00"/>
        <d v="2013-11-22T00:00:00"/>
        <d v="2012-08-11T00:00:00"/>
        <d v="2011-11-23T00:00:00"/>
        <d v="2018-01-23T00:00:00"/>
        <d v="2007-04-05T00:00:00"/>
        <d v="2000-01-28T00:00:00"/>
        <d v="2000-09-23T00:00:00"/>
        <d v="2006-04-22T00:00:00"/>
        <d v="2019-01-06T00:00:00"/>
        <d v="2002-03-08T00:00:00"/>
        <d v="2002-03-28T00:00:00"/>
        <d v="2004-04-24T00:00:00"/>
        <d v="2011-12-02T00:00:00"/>
        <d v="2002-12-30T00:00:00"/>
        <d v="2016-07-24T00:00:00"/>
        <d v="2012-02-10T00:00:00"/>
        <d v="2006-08-03T00:00:00"/>
        <d v="2014-02-22T00:00:00"/>
        <d v="2000-08-23T00:00:00"/>
        <d v="2003-10-14T00:00:00"/>
        <d v="2010-03-15T00:00:00"/>
        <d v="2001-12-25T00:00:00"/>
        <d v="2004-06-03T00:00:00"/>
        <d v="2015-06-21T00:00:00"/>
        <d v="2011-12-25T00:00:00"/>
        <d v="2018-08-29T00:00:00"/>
        <d v="2006-02-04T00:00:00"/>
        <d v="2010-06-11T00:00:00"/>
        <d v="2001-01-02T00:00:00"/>
        <d v="2009-06-20T00:00:00"/>
        <d v="2011-04-30T00:00:00"/>
        <d v="2000-07-14T00:00:00"/>
        <d v="2018-01-28T00:00:00"/>
        <d v="2007-03-29T00:00:00"/>
        <d v="2015-01-30T00:00:00"/>
        <d v="2018-04-09T00:00:00"/>
        <d v="2009-04-05T00:00:00"/>
        <d v="2003-07-08T00:00:00"/>
        <d v="2004-10-26T00:00:00"/>
        <d v="2018-06-30T00:00:00"/>
        <d v="2015-01-04T00:00:00"/>
        <d v="2013-02-24T00:00:00"/>
        <d v="2007-06-27T00:00:00"/>
        <d v="2002-01-22T00:00:00"/>
        <d v="2013-11-02T00:00:00"/>
        <d v="2010-04-15T00:00:00"/>
        <d v="2016-04-23T00:00:00"/>
        <d v="2017-10-01T00:00:00"/>
        <d v="2002-06-15T00:00:00"/>
        <d v="2018-08-05T00:00:00"/>
        <d v="2017-08-24T00:00:00"/>
        <d v="2017-10-28T00:00:00"/>
        <d v="2003-05-24T00:00:00"/>
        <d v="2014-10-10T00:00:00"/>
        <d v="2005-09-02T00:00:00"/>
        <d v="2004-09-04T00:00:00"/>
        <d v="2015-03-17T00:00:00"/>
        <d v="2012-07-26T00:00:00"/>
        <d v="2005-07-17T00:00:00"/>
        <d v="2019-02-22T00:00:00"/>
        <d v="2009-03-26T00:00:00"/>
        <d v="2002-03-17T00:00:00"/>
        <d v="2008-01-20T00:00:00"/>
        <d v="2001-03-22T00:00:00"/>
        <d v="2017-02-06T00:00:00"/>
        <d v="2002-03-09T00:00:00"/>
        <d v="2014-02-27T00:00:00"/>
        <d v="2008-09-27T00:00:00"/>
        <d v="2019-10-05T00:00:00"/>
        <d v="2009-07-21T00:00:00"/>
        <d v="2005-04-03T00:00:00"/>
        <d v="2009-02-22T00:00:00"/>
        <d v="2005-02-25T00:00:00"/>
        <d v="2016-04-07T00:00:00"/>
        <d v="2014-12-29T00:00:00"/>
        <d v="2000-02-29T00:00:00"/>
        <d v="2009-07-12T00:00:00"/>
        <d v="2017-03-08T00:00:00"/>
        <d v="2002-05-04T00:00:00"/>
        <d v="2016-01-05T00:00:00"/>
        <d v="2015-07-01T00:00:00"/>
        <d v="2005-01-24T00:00:00"/>
        <d v="2000-12-24T00:00:00"/>
        <d v="2013-02-09T00:00:00"/>
        <d v="2009-05-07T00:00:00"/>
        <d v="2010-08-28T00:00:00"/>
        <d v="2019-02-20T00:00:00"/>
        <d v="2003-04-17T00:00:00"/>
        <d v="2012-11-25T00:00:00"/>
        <d v="2010-10-04T00:00:00"/>
        <d v="2004-12-04T00:00:00"/>
        <d v="2000-05-21T00:00:00"/>
        <d v="2001-06-08T00:00:00"/>
        <d v="2018-12-15T00:00:00"/>
        <d v="2004-10-05T00:00:00"/>
      </sharedItems>
      <fieldGroup par="12" base="2">
        <rangePr groupBy="months" startDate="2000-01-28T00:00:00" endDate="2019-12-16T00:00:00"/>
        <groupItems count="14">
          <s v="&lt;28/01/2000"/>
          <s v="Jan"/>
          <s v="Feb"/>
          <s v="Mar"/>
          <s v="Apr"/>
          <s v="May"/>
          <s v="Jun"/>
          <s v="Jul"/>
          <s v="Aug"/>
          <s v="Sep"/>
          <s v="Oct"/>
          <s v="Nov"/>
          <s v="Dec"/>
          <s v="&gt;16/12/2019"/>
        </groupItems>
      </fieldGroup>
    </cacheField>
    <cacheField name="الجنسية" numFmtId="0">
      <sharedItems count="2">
        <s v="Non-Saudi"/>
        <s v="Saudi"/>
      </sharedItems>
    </cacheField>
    <cacheField name="الهوية" numFmtId="0">
      <sharedItems containsSemiMixedTypes="0" containsString="0" containsNumber="1" containsInteger="1" minValue="1061264883" maxValue="1099781885"/>
    </cacheField>
    <cacheField name="الوظيفة" numFmtId="0">
      <sharedItems/>
    </cacheField>
    <cacheField name="القسم" numFmtId="0">
      <sharedItems count="6">
        <s v="Plants"/>
        <s v="Finance"/>
        <s v="Human Resources"/>
        <s v="Warehouse"/>
        <s v="Logistics"/>
        <s v="Sales"/>
      </sharedItems>
    </cacheField>
    <cacheField name="الراتب" numFmtId="0">
      <sharedItems containsSemiMixedTypes="0" containsString="0" containsNumber="1" containsInteger="1" minValue="5185" maxValue="31654"/>
    </cacheField>
    <cacheField name="عدد أيام الخدمة" numFmtId="43">
      <sharedItems containsSemiMixedTypes="0" containsString="0" containsNumber="1" containsInteger="1" minValue="93" maxValue="7354"/>
    </cacheField>
    <cacheField name="عدد سنوات الخدمة" numFmtId="43">
      <sharedItems containsSemiMixedTypes="0" containsString="0" containsNumber="1" minValue="0.25479452054794521" maxValue="20.147945205479452"/>
    </cacheField>
    <cacheField name="مكافئة نهاية الخدمة" numFmtId="43">
      <sharedItems containsSemiMixedTypes="0" containsString="0" containsNumber="1" minValue="2524.631506849315" maxValue="550589.39178082196"/>
    </cacheField>
    <cacheField name="Quarters" numFmtId="0" databaseField="0">
      <fieldGroup base="2">
        <rangePr groupBy="quarters" startDate="2000-01-28T00:00:00" endDate="2019-12-16T00:00:00"/>
        <groupItems count="6">
          <s v="&lt;28/01/2000"/>
          <s v="Qtr1"/>
          <s v="Qtr2"/>
          <s v="Qtr3"/>
          <s v="Qtr4"/>
          <s v="&gt;16/12/2019"/>
        </groupItems>
      </fieldGroup>
    </cacheField>
    <cacheField name="Years" numFmtId="0" databaseField="0">
      <fieldGroup base="2">
        <rangePr groupBy="years" startDate="2000-01-28T00:00:00" endDate="2019-12-16T00:00:00"/>
        <groupItems count="22">
          <s v="&lt;28/01/2000"/>
          <s v="2000"/>
          <s v="2001"/>
          <s v="2002"/>
          <s v="2003"/>
          <s v="2004"/>
          <s v="2005"/>
          <s v="2006"/>
          <s v="2007"/>
          <s v="2008"/>
          <s v="2009"/>
          <s v="2010"/>
          <s v="2011"/>
          <s v="2012"/>
          <s v="2013"/>
          <s v="2014"/>
          <s v="2015"/>
          <s v="2016"/>
          <s v="2017"/>
          <s v="2018"/>
          <s v="2019"/>
          <s v="&gt;16/12/2019"/>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Mamdouh" refreshedDate="44963.167808333332" createdVersion="8" refreshedVersion="8" minRefreshableVersion="3" recordCount="99" xr:uid="{3718866D-F15F-4D9E-9B34-A65FCDD6763C}">
  <cacheSource type="worksheet">
    <worksheetSource name="Table1"/>
  </cacheSource>
  <cacheFields count="13">
    <cacheField name="الرقم الوظيفي" numFmtId="0">
      <sharedItems containsSemiMixedTypes="0" containsString="0" containsNumber="1" containsInteger="1" minValue="3031" maxValue="4999"/>
    </cacheField>
    <cacheField name="الإسم" numFmtId="0">
      <sharedItems/>
    </cacheField>
    <cacheField name="تاريخ الإلتحاق" numFmtId="14">
      <sharedItems containsSemiMixedTypes="0" containsNonDate="0" containsDate="1" containsString="0" minDate="2000-01-28T00:00:00" maxDate="2019-12-16T00:00:00" count="98">
        <d v="2000-01-28T00:00:00"/>
        <d v="2000-02-29T00:00:00"/>
        <d v="2000-05-21T00:00:00"/>
        <d v="2000-07-14T00:00:00"/>
        <d v="2000-08-23T00:00:00"/>
        <d v="2000-09-23T00:00:00"/>
        <d v="2000-12-24T00:00:00"/>
        <d v="2001-01-02T00:00:00"/>
        <d v="2001-03-22T00:00:00"/>
        <d v="2001-06-08T00:00:00"/>
        <d v="2001-12-25T00:00:00"/>
        <d v="2002-01-22T00:00:00"/>
        <d v="2002-03-08T00:00:00"/>
        <d v="2002-03-09T00:00:00"/>
        <d v="2002-03-17T00:00:00"/>
        <d v="2002-03-28T00:00:00"/>
        <d v="2002-05-04T00:00:00"/>
        <d v="2002-06-15T00:00:00"/>
        <d v="2002-12-30T00:00:00"/>
        <d v="2003-04-17T00:00:00"/>
        <d v="2003-05-24T00:00:00"/>
        <d v="2003-07-08T00:00:00"/>
        <d v="2003-10-14T00:00:00"/>
        <d v="2004-04-24T00:00:00"/>
        <d v="2004-06-03T00:00:00"/>
        <d v="2004-07-22T00:00:00"/>
        <d v="2004-09-04T00:00:00"/>
        <d v="2004-10-05T00:00:00"/>
        <d v="2004-10-26T00:00:00"/>
        <d v="2004-12-04T00:00:00"/>
        <d v="2005-01-24T00:00:00"/>
        <d v="2005-02-25T00:00:00"/>
        <d v="2005-04-03T00:00:00"/>
        <d v="2005-07-17T00:00:00"/>
        <d v="2005-09-02T00:00:00"/>
        <d v="2006-02-04T00:00:00"/>
        <d v="2006-04-22T00:00:00"/>
        <d v="2006-08-03T00:00:00"/>
        <d v="2007-03-29T00:00:00"/>
        <d v="2007-04-05T00:00:00"/>
        <d v="2007-06-27T00:00:00"/>
        <d v="2008-01-20T00:00:00"/>
        <d v="2008-09-27T00:00:00"/>
        <d v="2009-02-22T00:00:00"/>
        <d v="2009-03-26T00:00:00"/>
        <d v="2009-04-05T00:00:00"/>
        <d v="2009-05-07T00:00:00"/>
        <d v="2009-06-20T00:00:00"/>
        <d v="2009-07-12T00:00:00"/>
        <d v="2009-07-21T00:00:00"/>
        <d v="2010-03-15T00:00:00"/>
        <d v="2010-04-15T00:00:00"/>
        <d v="2010-06-11T00:00:00"/>
        <d v="2010-08-28T00:00:00"/>
        <d v="2010-10-04T00:00:00"/>
        <d v="2011-04-30T00:00:00"/>
        <d v="2011-11-23T00:00:00"/>
        <d v="2011-12-02T00:00:00"/>
        <d v="2011-12-25T00:00:00"/>
        <d v="2012-02-10T00:00:00"/>
        <d v="2012-07-26T00:00:00"/>
        <d v="2012-08-11T00:00:00"/>
        <d v="2012-11-25T00:00:00"/>
        <d v="2013-02-09T00:00:00"/>
        <d v="2013-02-24T00:00:00"/>
        <d v="2013-11-02T00:00:00"/>
        <d v="2013-11-22T00:00:00"/>
        <d v="2014-02-22T00:00:00"/>
        <d v="2014-02-27T00:00:00"/>
        <d v="2014-10-10T00:00:00"/>
        <d v="2014-12-29T00:00:00"/>
        <d v="2015-01-04T00:00:00"/>
        <d v="2015-01-30T00:00:00"/>
        <d v="2015-03-17T00:00:00"/>
        <d v="2015-06-21T00:00:00"/>
        <d v="2015-07-01T00:00:00"/>
        <d v="2015-10-08T00:00:00"/>
        <d v="2016-01-05T00:00:00"/>
        <d v="2016-04-07T00:00:00"/>
        <d v="2016-04-23T00:00:00"/>
        <d v="2016-07-24T00:00:00"/>
        <d v="2017-02-06T00:00:00"/>
        <d v="2017-03-08T00:00:00"/>
        <d v="2017-08-24T00:00:00"/>
        <d v="2017-10-01T00:00:00"/>
        <d v="2017-10-28T00:00:00"/>
        <d v="2018-01-23T00:00:00"/>
        <d v="2018-01-28T00:00:00"/>
        <d v="2018-04-09T00:00:00"/>
        <d v="2018-06-30T00:00:00"/>
        <d v="2018-08-05T00:00:00"/>
        <d v="2018-08-29T00:00:00"/>
        <d v="2018-12-15T00:00:00"/>
        <d v="2019-01-06T00:00:00"/>
        <d v="2019-02-20T00:00:00"/>
        <d v="2019-02-22T00:00:00"/>
        <d v="2019-10-05T00:00:00"/>
        <d v="2019-12-15T00:00:00"/>
      </sharedItems>
      <fieldGroup par="12" base="2">
        <rangePr groupBy="months" startDate="2000-01-28T00:00:00" endDate="2019-12-16T00:00:00"/>
        <groupItems count="14">
          <s v="&lt;1/28/2000"/>
          <s v="Jan"/>
          <s v="Feb"/>
          <s v="Mar"/>
          <s v="Apr"/>
          <s v="May"/>
          <s v="Jun"/>
          <s v="Jul"/>
          <s v="Aug"/>
          <s v="Sep"/>
          <s v="Oct"/>
          <s v="Nov"/>
          <s v="Dec"/>
          <s v="&gt;12/16/2019"/>
        </groupItems>
      </fieldGroup>
    </cacheField>
    <cacheField name="الجنسية" numFmtId="0">
      <sharedItems count="2">
        <s v="Non-Saudi"/>
        <s v="Saudi"/>
      </sharedItems>
    </cacheField>
    <cacheField name="الهوية" numFmtId="0">
      <sharedItems containsSemiMixedTypes="0" containsString="0" containsNumber="1" containsInteger="1" minValue="1061264883" maxValue="1099781885"/>
    </cacheField>
    <cacheField name="الوظيفة" numFmtId="0">
      <sharedItems/>
    </cacheField>
    <cacheField name="القسم" numFmtId="0">
      <sharedItems count="6">
        <s v="Plants"/>
        <s v="Human Resources"/>
        <s v="Finance"/>
        <s v="Sales"/>
        <s v="Warehouse"/>
        <s v="Logistics"/>
      </sharedItems>
    </cacheField>
    <cacheField name="الراتب" numFmtId="164">
      <sharedItems containsSemiMixedTypes="0" containsString="0" containsNumber="1" containsInteger="1" minValue="5185" maxValue="31654"/>
    </cacheField>
    <cacheField name="عدد أيام الخدمة" numFmtId="165">
      <sharedItems containsSemiMixedTypes="0" containsString="0" containsNumber="1" containsInteger="1" minValue="1149" maxValue="8410"/>
    </cacheField>
    <cacheField name="عدد سنوات الخدمة" numFmtId="165">
      <sharedItems containsSemiMixedTypes="0" containsString="0" containsNumber="1" minValue="3.1479452054794521" maxValue="23.041095890410958"/>
    </cacheField>
    <cacheField name="مكافئة نهاية الخدمة" numFmtId="164">
      <sharedItems containsSemiMixedTypes="0" containsString="0" containsNumber="1" minValue="17530.931506849316" maxValue="633959.8630136986"/>
    </cacheField>
    <cacheField name="Quarters" numFmtId="0" databaseField="0">
      <fieldGroup base="2">
        <rangePr groupBy="quarters" startDate="2000-01-28T00:00:00" endDate="2019-12-16T00:00:00"/>
        <groupItems count="6">
          <s v="&lt;1/28/2000"/>
          <s v="Qtr1"/>
          <s v="Qtr2"/>
          <s v="Qtr3"/>
          <s v="Qtr4"/>
          <s v="&gt;12/16/2019"/>
        </groupItems>
      </fieldGroup>
    </cacheField>
    <cacheField name="Years" numFmtId="0" databaseField="0">
      <fieldGroup base="2">
        <rangePr groupBy="years" startDate="2000-01-28T00:00:00" endDate="2019-12-16T00:00:00"/>
        <groupItems count="22">
          <s v="&lt;1/28/2000"/>
          <s v="2000"/>
          <s v="2001"/>
          <s v="2002"/>
          <s v="2003"/>
          <s v="2004"/>
          <s v="2005"/>
          <s v="2006"/>
          <s v="2007"/>
          <s v="2008"/>
          <s v="2009"/>
          <s v="2010"/>
          <s v="2011"/>
          <s v="2012"/>
          <s v="2013"/>
          <s v="2014"/>
          <s v="2015"/>
          <s v="2016"/>
          <s v="2017"/>
          <s v="2018"/>
          <s v="2019"/>
          <s v="&gt;12/16/2019"/>
        </groupItems>
      </fieldGroup>
    </cacheField>
  </cacheFields>
  <extLst>
    <ext xmlns:x14="http://schemas.microsoft.com/office/spreadsheetml/2009/9/main" uri="{725AE2AE-9491-48be-B2B4-4EB974FC3084}">
      <x14:pivotCacheDefinition pivotCacheId="68381746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Mamdouh" refreshedDate="44963.211711226853" backgroundQuery="1" createdVersion="8" refreshedVersion="8" minRefreshableVersion="3" recordCount="0" supportSubquery="1" supportAdvancedDrill="1" xr:uid="{8277169E-7B96-4E16-871E-83DD3369C771}">
  <cacheSource type="external" connectionId="1"/>
  <cacheFields count="3">
    <cacheField name="[Table1].[الجنسية].[الجنسية]" caption="الجنسية" numFmtId="0" hierarchy="3" level="1">
      <sharedItems count="2">
        <s v="Non-Saudi"/>
        <s v="Saudi"/>
      </sharedItems>
    </cacheField>
    <cacheField name="[Measures].[Count of الجنسية]" caption="Count of الجنسية" numFmtId="0" hierarchy="17" level="32767"/>
    <cacheField name="[Table1].[تاريخ الإلتحاق (Year)].[تاريخ الإلتحاق (Year)]" caption="تاريخ الإلتحاق (Year)" numFmtId="0" hierarchy="11" level="1">
      <sharedItems containsSemiMixedTypes="0" containsNonDate="0" containsString="0"/>
    </cacheField>
  </cacheFields>
  <cacheHierarchies count="21">
    <cacheHierarchy uniqueName="[Table1].[الرقم الوظيفي]" caption="الرقم الوظيفي" attribute="1" defaultMemberUniqueName="[Table1].[الرقم الوظيفي].[All]" allUniqueName="[Table1].[الرقم الوظيفي].[All]" dimensionUniqueName="[Table1]" displayFolder="" count="2" memberValueDatatype="20" unbalanced="0"/>
    <cacheHierarchy uniqueName="[Table1].[الإسم]" caption="الإسم" attribute="1" defaultMemberUniqueName="[Table1].[الإسم].[All]" allUniqueName="[Table1].[الإسم].[All]" dimensionUniqueName="[Table1]" displayFolder="" count="2" memberValueDatatype="130" unbalanced="0"/>
    <cacheHierarchy uniqueName="[Table1].[تاريخ الإلتحاق]" caption="تاريخ الإلتحاق" attribute="1" time="1" defaultMemberUniqueName="[Table1].[تاريخ الإلتحاق].[All]" allUniqueName="[Table1].[تاريخ الإلتحاق].[All]" dimensionUniqueName="[Table1]" displayFolder="" count="2" memberValueDatatype="7" unbalanced="0"/>
    <cacheHierarchy uniqueName="[Table1].[الجنسية]" caption="الجنسية" attribute="1" defaultMemberUniqueName="[Table1].[الجنسية].[All]" allUniqueName="[Table1].[الجنسية].[All]" dimensionUniqueName="[Table1]" displayFolder="" count="2" memberValueDatatype="130" unbalanced="0">
      <fieldsUsage count="2">
        <fieldUsage x="-1"/>
        <fieldUsage x="0"/>
      </fieldsUsage>
    </cacheHierarchy>
    <cacheHierarchy uniqueName="[Table1].[الهوية]" caption="الهوية" attribute="1" defaultMemberUniqueName="[Table1].[الهوية].[All]" allUniqueName="[Table1].[الهوية].[All]" dimensionUniqueName="[Table1]" displayFolder="" count="2" memberValueDatatype="20" unbalanced="0"/>
    <cacheHierarchy uniqueName="[Table1].[الوظيفة]" caption="الوظيفة" attribute="1" defaultMemberUniqueName="[Table1].[الوظيفة].[All]" allUniqueName="[Table1].[الوظيفة].[All]" dimensionUniqueName="[Table1]" displayFolder="" count="2" memberValueDatatype="130" unbalanced="0"/>
    <cacheHierarchy uniqueName="[Table1].[القسم]" caption="القسم" attribute="1" defaultMemberUniqueName="[Table1].[القسم].[All]" allUniqueName="[Table1].[القسم].[All]" dimensionUniqueName="[Table1]" displayFolder="" count="2" memberValueDatatype="130" unbalanced="0"/>
    <cacheHierarchy uniqueName="[Table1].[الراتب]" caption="الراتب" attribute="1" defaultMemberUniqueName="[Table1].[الراتب].[All]" allUniqueName="[Table1].[الراتب].[All]" dimensionUniqueName="[Table1]" displayFolder="" count="2" memberValueDatatype="20" unbalanced="0"/>
    <cacheHierarchy uniqueName="[Table1].[عدد أيام الخدمة]" caption="عدد أيام الخدمة" attribute="1" defaultMemberUniqueName="[Table1].[عدد أيام الخدمة].[All]" allUniqueName="[Table1].[عدد أيام الخدمة].[All]" dimensionUniqueName="[Table1]" displayFolder="" count="2" memberValueDatatype="20" unbalanced="0"/>
    <cacheHierarchy uniqueName="[Table1].[عدد سنوات الخدمة]" caption="عدد سنوات الخدمة" attribute="1" defaultMemberUniqueName="[Table1].[عدد سنوات الخدمة].[All]" allUniqueName="[Table1].[عدد سنوات الخدمة].[All]" dimensionUniqueName="[Table1]" displayFolder="" count="2" memberValueDatatype="5" unbalanced="0"/>
    <cacheHierarchy uniqueName="[Table1].[مكافئة نهاية الخدمة]" caption="مكافئة نهاية الخدمة" attribute="1" defaultMemberUniqueName="[Table1].[مكافئة نهاية الخدمة].[All]" allUniqueName="[Table1].[مكافئة نهاية الخدمة].[All]" dimensionUniqueName="[Table1]" displayFolder="" count="2" memberValueDatatype="5" unbalanced="0"/>
    <cacheHierarchy uniqueName="[Table1].[تاريخ الإلتحاق (Year)]" caption="تاريخ الإلتحاق (Year)" attribute="1" defaultMemberUniqueName="[Table1].[تاريخ الإلتحاق (Year)].[All]" allUniqueName="[Table1].[تاريخ الإلتحاق (Year)].[All]" dimensionUniqueName="[Table1]" displayFolder="" count="2" memberValueDatatype="130" unbalanced="0">
      <fieldsUsage count="2">
        <fieldUsage x="-1"/>
        <fieldUsage x="2"/>
      </fieldsUsage>
    </cacheHierarchy>
    <cacheHierarchy uniqueName="[Table1].[تاريخ الإلتحاق (Quarter)]" caption="تاريخ الإلتحاق (Quarter)" attribute="1" defaultMemberUniqueName="[Table1].[تاريخ الإلتحاق (Quarter)].[All]" allUniqueName="[Table1].[تاريخ الإلتحاق (Quarter)].[All]" dimensionUniqueName="[Table1]" displayFolder="" count="2" memberValueDatatype="130" unbalanced="0"/>
    <cacheHierarchy uniqueName="[Table1].[تاريخ الإلتحاق (Month)]" caption="تاريخ الإلتحاق (Month)" attribute="1" defaultMemberUniqueName="[Table1].[تاريخ الإلتحاق (Month)].[All]" allUniqueName="[Table1].[تاريخ الإلتحاق (Month)].[All]" dimensionUniqueName="[Table1]" displayFolder="" count="2" memberValueDatatype="130" unbalanced="0"/>
    <cacheHierarchy uniqueName="[Table1].[تاريخ الإلتحاق (Month Index)]" caption="تاريخ الإلتحاق (Month Index)" attribute="1" defaultMemberUniqueName="[Table1].[تاريخ الإلتحاق (Month Index)].[All]" allUniqueName="[Table1].[تاريخ الإلتحاق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الجنسية]" caption="Count of الجنسية"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الراتب]" caption="Sum of الراتب" measure="1" displayFolder="" measureGroup="Table1" count="0" hidden="1">
      <extLst>
        <ext xmlns:x15="http://schemas.microsoft.com/office/spreadsheetml/2010/11/main" uri="{B97F6D7D-B522-45F9-BDA1-12C45D357490}">
          <x15:cacheHierarchy aggregatedColumn="7"/>
        </ext>
      </extLst>
    </cacheHierarchy>
    <cacheHierarchy uniqueName="[Measures].[Count of القسم]" caption="Count of القسم" measure="1" displayFolder="" measureGroup="Table1" count="0" hidden="1">
      <extLst>
        <ext xmlns:x15="http://schemas.microsoft.com/office/spreadsheetml/2010/11/main" uri="{B97F6D7D-B522-45F9-BDA1-12C45D357490}">
          <x15:cacheHierarchy aggregatedColumn="6"/>
        </ext>
      </extLst>
    </cacheHierarchy>
    <cacheHierarchy uniqueName="[Measures].[Count of الإسم]" caption="Count of الإسم"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Mamdouh" refreshedDate="44963.211711689815" backgroundQuery="1" createdVersion="8" refreshedVersion="8" minRefreshableVersion="3" recordCount="0" supportSubquery="1" supportAdvancedDrill="1" xr:uid="{7D9CBED2-F170-4D60-B2CE-09B08BCFD045}">
  <cacheSource type="external" connectionId="1"/>
  <cacheFields count="3">
    <cacheField name="[Table1].[القسم].[القسم]" caption="القسم" numFmtId="0" hierarchy="6" level="1">
      <sharedItems count="6">
        <s v="Finance"/>
        <s v="Human Resources"/>
        <s v="Logistics"/>
        <s v="Plants"/>
        <s v="Sales"/>
        <s v="Warehouse"/>
      </sharedItems>
    </cacheField>
    <cacheField name="[Measures].[Count of الإسم]" caption="Count of الإسم" numFmtId="0" hierarchy="20" level="32767"/>
    <cacheField name="[Table1].[تاريخ الإلتحاق (Year)].[تاريخ الإلتحاق (Year)]" caption="تاريخ الإلتحاق (Year)" numFmtId="0" hierarchy="11" level="1">
      <sharedItems containsSemiMixedTypes="0" containsNonDate="0" containsString="0"/>
    </cacheField>
  </cacheFields>
  <cacheHierarchies count="21">
    <cacheHierarchy uniqueName="[Table1].[الرقم الوظيفي]" caption="الرقم الوظيفي" attribute="1" defaultMemberUniqueName="[Table1].[الرقم الوظيفي].[All]" allUniqueName="[Table1].[الرقم الوظيفي].[All]" dimensionUniqueName="[Table1]" displayFolder="" count="0" memberValueDatatype="20" unbalanced="0"/>
    <cacheHierarchy uniqueName="[Table1].[الإسم]" caption="الإسم" attribute="1" defaultMemberUniqueName="[Table1].[الإسم].[All]" allUniqueName="[Table1].[الإسم].[All]" dimensionUniqueName="[Table1]" displayFolder="" count="0" memberValueDatatype="130" unbalanced="0"/>
    <cacheHierarchy uniqueName="[Table1].[تاريخ الإلتحاق]" caption="تاريخ الإلتحاق" attribute="1" time="1" defaultMemberUniqueName="[Table1].[تاريخ الإلتحاق].[All]" allUniqueName="[Table1].[تاريخ الإلتحاق].[All]" dimensionUniqueName="[Table1]" displayFolder="" count="0" memberValueDatatype="7" unbalanced="0"/>
    <cacheHierarchy uniqueName="[Table1].[الجنسية]" caption="الجنسية" attribute="1" defaultMemberUniqueName="[Table1].[الجنسية].[All]" allUniqueName="[Table1].[الجنسية].[All]" dimensionUniqueName="[Table1]" displayFolder="" count="0" memberValueDatatype="130" unbalanced="0"/>
    <cacheHierarchy uniqueName="[Table1].[الهوية]" caption="الهوية" attribute="1" defaultMemberUniqueName="[Table1].[الهوية].[All]" allUniqueName="[Table1].[الهوية].[All]" dimensionUniqueName="[Table1]" displayFolder="" count="0" memberValueDatatype="20" unbalanced="0"/>
    <cacheHierarchy uniqueName="[Table1].[الوظيفة]" caption="الوظيفة" attribute="1" defaultMemberUniqueName="[Table1].[الوظيفة].[All]" allUniqueName="[Table1].[الوظيفة].[All]" dimensionUniqueName="[Table1]" displayFolder="" count="0" memberValueDatatype="130" unbalanced="0"/>
    <cacheHierarchy uniqueName="[Table1].[القسم]" caption="القسم" attribute="1" defaultMemberUniqueName="[Table1].[القسم].[All]" allUniqueName="[Table1].[القسم].[All]" dimensionUniqueName="[Table1]" displayFolder="" count="2" memberValueDatatype="130" unbalanced="0">
      <fieldsUsage count="2">
        <fieldUsage x="-1"/>
        <fieldUsage x="0"/>
      </fieldsUsage>
    </cacheHierarchy>
    <cacheHierarchy uniqueName="[Table1].[الراتب]" caption="الراتب" attribute="1" defaultMemberUniqueName="[Table1].[الراتب].[All]" allUniqueName="[Table1].[الراتب].[All]" dimensionUniqueName="[Table1]" displayFolder="" count="0" memberValueDatatype="20" unbalanced="0"/>
    <cacheHierarchy uniqueName="[Table1].[عدد أيام الخدمة]" caption="عدد أيام الخدمة" attribute="1" defaultMemberUniqueName="[Table1].[عدد أيام الخدمة].[All]" allUniqueName="[Table1].[عدد أيام الخدمة].[All]" dimensionUniqueName="[Table1]" displayFolder="" count="0" memberValueDatatype="20" unbalanced="0"/>
    <cacheHierarchy uniqueName="[Table1].[عدد سنوات الخدمة]" caption="عدد سنوات الخدمة" attribute="1" defaultMemberUniqueName="[Table1].[عدد سنوات الخدمة].[All]" allUniqueName="[Table1].[عدد سنوات الخدمة].[All]" dimensionUniqueName="[Table1]" displayFolder="" count="0" memberValueDatatype="5" unbalanced="0"/>
    <cacheHierarchy uniqueName="[Table1].[مكافئة نهاية الخدمة]" caption="مكافئة نهاية الخدمة" attribute="1" defaultMemberUniqueName="[Table1].[مكافئة نهاية الخدمة].[All]" allUniqueName="[Table1].[مكافئة نهاية الخدمة].[All]" dimensionUniqueName="[Table1]" displayFolder="" count="0" memberValueDatatype="5" unbalanced="0"/>
    <cacheHierarchy uniqueName="[Table1].[تاريخ الإلتحاق (Year)]" caption="تاريخ الإلتحاق (Year)" attribute="1" defaultMemberUniqueName="[Table1].[تاريخ الإلتحاق (Year)].[All]" allUniqueName="[Table1].[تاريخ الإلتحاق (Year)].[All]" dimensionUniqueName="[Table1]" displayFolder="" count="2" memberValueDatatype="130" unbalanced="0">
      <fieldsUsage count="2">
        <fieldUsage x="-1"/>
        <fieldUsage x="2"/>
      </fieldsUsage>
    </cacheHierarchy>
    <cacheHierarchy uniqueName="[Table1].[تاريخ الإلتحاق (Quarter)]" caption="تاريخ الإلتحاق (Quarter)" attribute="1" defaultMemberUniqueName="[Table1].[تاريخ الإلتحاق (Quarter)].[All]" allUniqueName="[Table1].[تاريخ الإلتحاق (Quarter)].[All]" dimensionUniqueName="[Table1]" displayFolder="" count="0" memberValueDatatype="130" unbalanced="0"/>
    <cacheHierarchy uniqueName="[Table1].[تاريخ الإلتحاق (Month)]" caption="تاريخ الإلتحاق (Month)" attribute="1" defaultMemberUniqueName="[Table1].[تاريخ الإلتحاق (Month)].[All]" allUniqueName="[Table1].[تاريخ الإلتحاق (Month)].[All]" dimensionUniqueName="[Table1]" displayFolder="" count="0" memberValueDatatype="130" unbalanced="0"/>
    <cacheHierarchy uniqueName="[Table1].[تاريخ الإلتحاق (Month Index)]" caption="تاريخ الإلتحاق (Month Index)" attribute="1" defaultMemberUniqueName="[Table1].[تاريخ الإلتحاق (Month Index)].[All]" allUniqueName="[Table1].[تاريخ الإلتحاق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الجنسية]" caption="Count of الجنسية" measure="1" displayFolder="" measureGroup="Table1" count="0" hidden="1">
      <extLst>
        <ext xmlns:x15="http://schemas.microsoft.com/office/spreadsheetml/2010/11/main" uri="{B97F6D7D-B522-45F9-BDA1-12C45D357490}">
          <x15:cacheHierarchy aggregatedColumn="3"/>
        </ext>
      </extLst>
    </cacheHierarchy>
    <cacheHierarchy uniqueName="[Measures].[Sum of الراتب]" caption="Sum of الراتب" measure="1" displayFolder="" measureGroup="Table1" count="0" hidden="1">
      <extLst>
        <ext xmlns:x15="http://schemas.microsoft.com/office/spreadsheetml/2010/11/main" uri="{B97F6D7D-B522-45F9-BDA1-12C45D357490}">
          <x15:cacheHierarchy aggregatedColumn="7"/>
        </ext>
      </extLst>
    </cacheHierarchy>
    <cacheHierarchy uniqueName="[Measures].[Count of القسم]" caption="Count of القسم" measure="1" displayFolder="" measureGroup="Table1" count="0" hidden="1">
      <extLst>
        <ext xmlns:x15="http://schemas.microsoft.com/office/spreadsheetml/2010/11/main" uri="{B97F6D7D-B522-45F9-BDA1-12C45D357490}">
          <x15:cacheHierarchy aggregatedColumn="6"/>
        </ext>
      </extLst>
    </cacheHierarchy>
    <cacheHierarchy uniqueName="[Measures].[Count of الإسم]" caption="Count of الإسم"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Mamdouh" refreshedDate="44963.203860995367" backgroundQuery="1" createdVersion="3" refreshedVersion="8" minRefreshableVersion="3" recordCount="0" supportSubquery="1" supportAdvancedDrill="1" xr:uid="{30D590C6-36CA-4BEB-B1C3-69AADE252FDF}">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1].[الرقم الوظيفي]" caption="الرقم الوظيفي" attribute="1" defaultMemberUniqueName="[Table1].[الرقم الوظيفي].[All]" allUniqueName="[Table1].[الرقم الوظيفي].[All]" dimensionUniqueName="[Table1]" displayFolder="" count="0" memberValueDatatype="20" unbalanced="0"/>
    <cacheHierarchy uniqueName="[Table1].[الإسم]" caption="الإسم" attribute="1" defaultMemberUniqueName="[Table1].[الإسم].[All]" allUniqueName="[Table1].[الإسم].[All]" dimensionUniqueName="[Table1]" displayFolder="" count="0" memberValueDatatype="130" unbalanced="0"/>
    <cacheHierarchy uniqueName="[Table1].[تاريخ الإلتحاق]" caption="تاريخ الإلتحاق" attribute="1" time="1" defaultMemberUniqueName="[Table1].[تاريخ الإلتحاق].[All]" allUniqueName="[Table1].[تاريخ الإلتحاق].[All]" dimensionUniqueName="[Table1]" displayFolder="" count="0" memberValueDatatype="7" unbalanced="0"/>
    <cacheHierarchy uniqueName="[Table1].[الجنسية]" caption="الجنسية" attribute="1" defaultMemberUniqueName="[Table1].[الجنسية].[All]" allUniqueName="[Table1].[الجنسية].[All]" dimensionUniqueName="[Table1]" displayFolder="" count="0" memberValueDatatype="130" unbalanced="0"/>
    <cacheHierarchy uniqueName="[Table1].[الهوية]" caption="الهوية" attribute="1" defaultMemberUniqueName="[Table1].[الهوية].[All]" allUniqueName="[Table1].[الهوية].[All]" dimensionUniqueName="[Table1]" displayFolder="" count="0" memberValueDatatype="20" unbalanced="0"/>
    <cacheHierarchy uniqueName="[Table1].[الوظيفة]" caption="الوظيفة" attribute="1" defaultMemberUniqueName="[Table1].[الوظيفة].[All]" allUniqueName="[Table1].[الوظيفة].[All]" dimensionUniqueName="[Table1]" displayFolder="" count="0" memberValueDatatype="130" unbalanced="0"/>
    <cacheHierarchy uniqueName="[Table1].[القسم]" caption="القسم" attribute="1" defaultMemberUniqueName="[Table1].[القسم].[All]" allUniqueName="[Table1].[القسم].[All]" dimensionUniqueName="[Table1]" displayFolder="" count="0" memberValueDatatype="130" unbalanced="0"/>
    <cacheHierarchy uniqueName="[Table1].[الراتب]" caption="الراتب" attribute="1" defaultMemberUniqueName="[Table1].[الراتب].[All]" allUniqueName="[Table1].[الراتب].[All]" dimensionUniqueName="[Table1]" displayFolder="" count="0" memberValueDatatype="20" unbalanced="0"/>
    <cacheHierarchy uniqueName="[Table1].[عدد أيام الخدمة]" caption="عدد أيام الخدمة" attribute="1" defaultMemberUniqueName="[Table1].[عدد أيام الخدمة].[All]" allUniqueName="[Table1].[عدد أيام الخدمة].[All]" dimensionUniqueName="[Table1]" displayFolder="" count="0" memberValueDatatype="20" unbalanced="0"/>
    <cacheHierarchy uniqueName="[Table1].[عدد سنوات الخدمة]" caption="عدد سنوات الخدمة" attribute="1" defaultMemberUniqueName="[Table1].[عدد سنوات الخدمة].[All]" allUniqueName="[Table1].[عدد سنوات الخدمة].[All]" dimensionUniqueName="[Table1]" displayFolder="" count="0" memberValueDatatype="5" unbalanced="0"/>
    <cacheHierarchy uniqueName="[Table1].[مكافئة نهاية الخدمة]" caption="مكافئة نهاية الخدمة" attribute="1" defaultMemberUniqueName="[Table1].[مكافئة نهاية الخدمة].[All]" allUniqueName="[Table1].[مكافئة نهاية الخدمة].[All]" dimensionUniqueName="[Table1]" displayFolder="" count="0" memberValueDatatype="5" unbalanced="0"/>
    <cacheHierarchy uniqueName="[Table1].[تاريخ الإلتحاق (Year)]" caption="تاريخ الإلتحاق (Year)" attribute="1" defaultMemberUniqueName="[Table1].[تاريخ الإلتحاق (Year)].[All]" allUniqueName="[Table1].[تاريخ الإلتحاق (Year)].[All]" dimensionUniqueName="[Table1]" displayFolder="" count="2" memberValueDatatype="130" unbalanced="0"/>
    <cacheHierarchy uniqueName="[Table1].[تاريخ الإلتحاق (Quarter)]" caption="تاريخ الإلتحاق (Quarter)" attribute="1" defaultMemberUniqueName="[Table1].[تاريخ الإلتحاق (Quarter)].[All]" allUniqueName="[Table1].[تاريخ الإلتحاق (Quarter)].[All]" dimensionUniqueName="[Table1]" displayFolder="" count="0" memberValueDatatype="130" unbalanced="0"/>
    <cacheHierarchy uniqueName="[Table1].[تاريخ الإلتحاق (Month)]" caption="تاريخ الإلتحاق (Month)" attribute="1" defaultMemberUniqueName="[Table1].[تاريخ الإلتحاق (Month)].[All]" allUniqueName="[Table1].[تاريخ الإلتحاق (Month)].[All]" dimensionUniqueName="[Table1]" displayFolder="" count="0" memberValueDatatype="130" unbalanced="0"/>
    <cacheHierarchy uniqueName="[Table1].[تاريخ الإلتحاق (Month Index)]" caption="تاريخ الإلتحاق (Month Index)" attribute="1" defaultMemberUniqueName="[Table1].[تاريخ الإلتحاق (Month Index)].[All]" allUniqueName="[Table1].[تاريخ الإلتحاق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الجنسية]" caption="Count of الجنسية" measure="1" displayFolder="" measureGroup="Table1" count="0" hidden="1">
      <extLst>
        <ext xmlns:x15="http://schemas.microsoft.com/office/spreadsheetml/2010/11/main" uri="{B97F6D7D-B522-45F9-BDA1-12C45D357490}">
          <x15:cacheHierarchy aggregatedColumn="3"/>
        </ext>
      </extLst>
    </cacheHierarchy>
    <cacheHierarchy uniqueName="[Measures].[Sum of الراتب]" caption="Sum of الراتب" measure="1" displayFolder="" measureGroup="Table1" count="0" hidden="1">
      <extLst>
        <ext xmlns:x15="http://schemas.microsoft.com/office/spreadsheetml/2010/11/main" uri="{B97F6D7D-B522-45F9-BDA1-12C45D357490}">
          <x15:cacheHierarchy aggregatedColumn="7"/>
        </ext>
      </extLst>
    </cacheHierarchy>
    <cacheHierarchy uniqueName="[Measures].[Count of القسم]" caption="Count of القسم" measure="1" displayFolder="" measureGroup="Table1" count="0" hidden="1">
      <extLst>
        <ext xmlns:x15="http://schemas.microsoft.com/office/spreadsheetml/2010/11/main" uri="{B97F6D7D-B522-45F9-BDA1-12C45D357490}">
          <x15:cacheHierarchy aggregatedColumn="6"/>
        </ext>
      </extLst>
    </cacheHierarchy>
    <cacheHierarchy uniqueName="[Measures].[Count of الإسم]" caption="Count of الإسم" measure="1" displayFolder="" measureGroup="Table1"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61423114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4730"/>
    <s v="Evelin Zeng"/>
    <x v="0"/>
    <x v="0"/>
    <n v="1086767227"/>
    <s v="Surveyor"/>
    <x v="0"/>
    <n v="14150"/>
    <n v="5717"/>
    <n v="15.663013698630136"/>
    <n v="221631.64383561641"/>
  </r>
  <r>
    <n v="4237"/>
    <s v="Denna Dorais"/>
    <x v="1"/>
    <x v="1"/>
    <n v="1083606483"/>
    <s v="Epidemiologist"/>
    <x v="1"/>
    <n v="20373"/>
    <n v="1622"/>
    <n v="4.4438356164383563"/>
    <n v="45267.13150684932"/>
  </r>
  <r>
    <n v="4450"/>
    <s v="Byron Basinger"/>
    <x v="2"/>
    <x v="1"/>
    <n v="1087618758"/>
    <s v="Diagnostic Medical Sonographer"/>
    <x v="1"/>
    <n v="19817"/>
    <n v="93"/>
    <n v="0.25479452054794521"/>
    <n v="2524.631506849315"/>
  </r>
  <r>
    <n v="4471"/>
    <s v="Juli Ehrmann"/>
    <x v="3"/>
    <x v="1"/>
    <n v="1080850399"/>
    <s v="Actuary"/>
    <x v="2"/>
    <n v="11829"/>
    <n v="2307"/>
    <n v="6.3205479452054796"/>
    <n v="74765.76164383562"/>
  </r>
  <r>
    <n v="3141"/>
    <s v="Noriko Bottoms"/>
    <x v="4"/>
    <x v="1"/>
    <n v="1065466463"/>
    <s v="High School Teacher"/>
    <x v="3"/>
    <n v="17979"/>
    <n v="2775"/>
    <n v="7.602739726027397"/>
    <n v="136689.65753424657"/>
  </r>
  <r>
    <n v="4999"/>
    <s v="Sabina Munger"/>
    <x v="5"/>
    <x v="1"/>
    <n v="1072731574"/>
    <s v="Writer"/>
    <x v="4"/>
    <n v="8788"/>
    <n v="3037"/>
    <n v="8.3205479452054796"/>
    <n v="73120.975342465754"/>
  </r>
  <r>
    <n v="4254"/>
    <s v="Ivana Juan"/>
    <x v="6"/>
    <x v="0"/>
    <n v="1094304850"/>
    <s v="Carpenter"/>
    <x v="2"/>
    <n v="31654"/>
    <n v="784"/>
    <n v="2.1479452054794521"/>
    <n v="33995.528767123287"/>
  </r>
  <r>
    <n v="3926"/>
    <s v="Theodora Speck"/>
    <x v="7"/>
    <x v="0"/>
    <n v="1099270032"/>
    <s v="Police Officer"/>
    <x v="0"/>
    <n v="23284"/>
    <n v="4730"/>
    <n v="12.95890410958904"/>
    <n v="301735.12328767125"/>
  </r>
  <r>
    <n v="4647"/>
    <s v="Patria Sauceda"/>
    <x v="8"/>
    <x v="0"/>
    <n v="1066501349"/>
    <s v="School Counselor"/>
    <x v="0"/>
    <n v="17901"/>
    <n v="7354"/>
    <n v="20.147945205479452"/>
    <n v="360668.36712328769"/>
  </r>
  <r>
    <n v="3219"/>
    <s v="Herb Foor"/>
    <x v="9"/>
    <x v="1"/>
    <n v="1099781885"/>
    <s v="Pharmacist"/>
    <x v="5"/>
    <n v="9632"/>
    <n v="7115"/>
    <n v="19.493150684931507"/>
    <n v="187758.02739726027"/>
  </r>
  <r>
    <n v="4873"/>
    <s v="Leona Jeans"/>
    <x v="10"/>
    <x v="0"/>
    <n v="1086801535"/>
    <s v="Radiologic Technologist"/>
    <x v="0"/>
    <n v="24081"/>
    <n v="5078"/>
    <n v="13.912328767123288"/>
    <n v="335022.78904109588"/>
  </r>
  <r>
    <n v="3497"/>
    <s v="Nakia Stansfield"/>
    <x v="11"/>
    <x v="1"/>
    <n v="1099483350"/>
    <s v="Reporter"/>
    <x v="0"/>
    <n v="24931"/>
    <n v="436"/>
    <n v="1.1945205479452055"/>
    <n v="14890.295890410958"/>
  </r>
  <r>
    <n v="3568"/>
    <s v="Faye Bloxham"/>
    <x v="12"/>
    <x v="0"/>
    <n v="1096133969"/>
    <s v="Court Reporter"/>
    <x v="2"/>
    <n v="28822"/>
    <n v="6584"/>
    <n v="18.038356164383561"/>
    <n v="519901.50136986299"/>
  </r>
  <r>
    <n v="3138"/>
    <s v="Shawanna Mcnutt"/>
    <x v="13"/>
    <x v="0"/>
    <n v="1095714439"/>
    <s v="Landscape Architect"/>
    <x v="3"/>
    <n v="22046"/>
    <n v="6564"/>
    <n v="17.983561643835618"/>
    <n v="396465.60000000003"/>
  </r>
  <r>
    <n v="4067"/>
    <s v="Julieann Harton"/>
    <x v="14"/>
    <x v="0"/>
    <n v="1087043816"/>
    <s v="Carpenter"/>
    <x v="2"/>
    <n v="8868"/>
    <n v="5806"/>
    <n v="15.906849315068493"/>
    <n v="141061.9397260274"/>
  </r>
  <r>
    <n v="4426"/>
    <s v="Cassaundra Finke"/>
    <x v="15"/>
    <x v="0"/>
    <n v="1064952894"/>
    <s v="Occupational Therapist"/>
    <x v="5"/>
    <n v="20693"/>
    <n v="3028"/>
    <n v="8.2958904109589042"/>
    <n v="171666.86027397262"/>
  </r>
  <r>
    <n v="4670"/>
    <s v="Shanda Tienda"/>
    <x v="16"/>
    <x v="0"/>
    <n v="1064366808"/>
    <s v="Logistician"/>
    <x v="5"/>
    <n v="15520"/>
    <n v="6287"/>
    <n v="17.224657534246575"/>
    <n v="267326.68493150681"/>
  </r>
  <r>
    <n v="4363"/>
    <s v="Breanna Warburton"/>
    <x v="17"/>
    <x v="0"/>
    <n v="1077657035"/>
    <s v="Designer"/>
    <x v="1"/>
    <n v="31448"/>
    <n v="1332"/>
    <n v="3.6493150684931508"/>
    <n v="57381.830136986304"/>
  </r>
  <r>
    <n v="4514"/>
    <s v="Kathryne Brinker"/>
    <x v="18"/>
    <x v="0"/>
    <n v="1074832044"/>
    <s v="Radiologic Technologist"/>
    <x v="0"/>
    <n v="11278"/>
    <n v="2958"/>
    <n v="8.1041095890410961"/>
    <n v="91398.147945205477"/>
  </r>
  <r>
    <n v="4318"/>
    <s v="Kylie Tezeno"/>
    <x v="19"/>
    <x v="0"/>
    <n v="1079419617"/>
    <s v="Photographer"/>
    <x v="0"/>
    <n v="24905"/>
    <n v="4975"/>
    <n v="13.63013698630137"/>
    <n v="339458.56164383562"/>
  </r>
  <r>
    <n v="4871"/>
    <s v="Terrence Tosi"/>
    <x v="20"/>
    <x v="1"/>
    <n v="1079526129"/>
    <s v="Teacher Assistant"/>
    <x v="0"/>
    <n v="27501"/>
    <n v="2215"/>
    <n v="6.0684931506849313"/>
    <n v="166889.63013698629"/>
  </r>
  <r>
    <n v="3378"/>
    <s v="Marquetta Felipe"/>
    <x v="21"/>
    <x v="0"/>
    <n v="1068641791"/>
    <s v="Editor"/>
    <x v="1"/>
    <n v="7343"/>
    <n v="7146"/>
    <n v="19.578082191780823"/>
    <n v="143761.85753424658"/>
  </r>
  <r>
    <n v="4169"/>
    <s v="Burma Briere"/>
    <x v="22"/>
    <x v="1"/>
    <n v="1081794642"/>
    <s v="Landscape Architect"/>
    <x v="3"/>
    <n v="31645"/>
    <n v="5999"/>
    <n v="16.435616438356163"/>
    <n v="520105.08219178079"/>
  </r>
  <r>
    <n v="3031"/>
    <s v="Donetta Borja"/>
    <x v="23"/>
    <x v="1"/>
    <n v="1080331110"/>
    <s v="Preschool Teacher"/>
    <x v="0"/>
    <n v="23608"/>
    <n v="3655"/>
    <n v="10.013698630136986"/>
    <n v="236403.39726027395"/>
  </r>
  <r>
    <n v="4341"/>
    <s v="Magdalen Renfroe"/>
    <x v="24"/>
    <x v="0"/>
    <n v="1069990738"/>
    <s v="Loan Officer"/>
    <x v="3"/>
    <n v="28343"/>
    <n v="6657"/>
    <n v="18.238356164383561"/>
    <n v="516929.72876712325"/>
  </r>
  <r>
    <n v="4435"/>
    <s v="Farrah Jahnke"/>
    <x v="25"/>
    <x v="1"/>
    <n v="1095821792"/>
    <s v="Environmental scientist"/>
    <x v="1"/>
    <n v="13681"/>
    <n v="5766"/>
    <n v="15.797260273972602"/>
    <n v="216122.31780821917"/>
  </r>
  <r>
    <n v="4992"/>
    <s v="Devona Householder"/>
    <x v="26"/>
    <x v="1"/>
    <n v="1088109231"/>
    <s v="Environmental scientist"/>
    <x v="1"/>
    <n v="28741"/>
    <n v="1731"/>
    <n v="4.7424657534246579"/>
    <n v="68151.60410958904"/>
  </r>
  <r>
    <n v="4228"/>
    <s v="Jeannine Castanon"/>
    <x v="27"/>
    <x v="1"/>
    <n v="1087839785"/>
    <s v="Desktop publisher"/>
    <x v="1"/>
    <n v="14192"/>
    <n v="3005"/>
    <n v="8.2328767123287676"/>
    <n v="116840.98630136986"/>
  </r>
  <r>
    <n v="4111"/>
    <s v="Bridgett Devane"/>
    <x v="28"/>
    <x v="0"/>
    <n v="1094109995"/>
    <s v="Chemist"/>
    <x v="2"/>
    <n v="7890"/>
    <n v="566"/>
    <n v="1.5506849315068494"/>
    <n v="6117.4520547945212"/>
  </r>
  <r>
    <n v="4138"/>
    <s v="Carroll Studivant"/>
    <x v="29"/>
    <x v="1"/>
    <n v="1083988918"/>
    <s v="Psychologist"/>
    <x v="0"/>
    <n v="5495"/>
    <n v="5155"/>
    <n v="14.123287671232877"/>
    <n v="77607.465753424651"/>
  </r>
  <r>
    <n v="4995"/>
    <s v="Elenora Coover"/>
    <x v="30"/>
    <x v="0"/>
    <n v="1091033142"/>
    <s v="Loan Officer"/>
    <x v="3"/>
    <n v="18529"/>
    <n v="3567"/>
    <n v="9.7726027397260271"/>
    <n v="181076.55616438357"/>
  </r>
  <r>
    <n v="4896"/>
    <s v="Leida Latta"/>
    <x v="31"/>
    <x v="1"/>
    <n v="1083769764"/>
    <s v="Janitor"/>
    <x v="3"/>
    <n v="28652"/>
    <n v="7014"/>
    <n v="19.216438356164385"/>
    <n v="550589.39178082196"/>
  </r>
  <r>
    <n v="4622"/>
    <s v="Zachery Ma"/>
    <x v="32"/>
    <x v="0"/>
    <n v="1080899664"/>
    <s v="Social Worker"/>
    <x v="0"/>
    <n v="20068"/>
    <n v="3923"/>
    <n v="10.747945205479452"/>
    <n v="215689.76438356165"/>
  </r>
  <r>
    <n v="4793"/>
    <s v="Lucio Vanderslice"/>
    <x v="33"/>
    <x v="0"/>
    <n v="1073667355"/>
    <s v="Elementary School Teacher"/>
    <x v="1"/>
    <n v="6885"/>
    <n v="3244"/>
    <n v="8.8876712328767127"/>
    <n v="61191.61643835617"/>
  </r>
  <r>
    <n v="4544"/>
    <s v="Tamiko Severson"/>
    <x v="34"/>
    <x v="0"/>
    <n v="1064933765"/>
    <s v="Accountant"/>
    <x v="2"/>
    <n v="8959"/>
    <n v="7186"/>
    <n v="19.687671232876713"/>
    <n v="176381.84657534247"/>
  </r>
  <r>
    <n v="4760"/>
    <s v="Yung Mickens"/>
    <x v="35"/>
    <x v="1"/>
    <n v="1077985122"/>
    <s v="Actuary"/>
    <x v="2"/>
    <n v="16306"/>
    <n v="779"/>
    <n v="2.1342465753424658"/>
    <n v="17400.512328767123"/>
  </r>
  <r>
    <n v="4365"/>
    <s v="Shery Olney"/>
    <x v="36"/>
    <x v="0"/>
    <n v="1088348860"/>
    <s v="Landscape Architect"/>
    <x v="3"/>
    <n v="7149"/>
    <n v="4737"/>
    <n v="12.978082191780821"/>
    <n v="92780.309589041091"/>
  </r>
  <r>
    <n v="4220"/>
    <s v="Neta Stoffel"/>
    <x v="37"/>
    <x v="1"/>
    <n v="1079524383"/>
    <s v="Construction Manager"/>
    <x v="2"/>
    <n v="27748"/>
    <n v="1873"/>
    <n v="5.1315068493150688"/>
    <n v="142389.05205479453"/>
  </r>
  <r>
    <n v="4274"/>
    <s v="Chantel Ballweg"/>
    <x v="38"/>
    <x v="0"/>
    <n v="1084971558"/>
    <s v="Respiratory Therapist"/>
    <x v="0"/>
    <n v="22343"/>
    <n v="708"/>
    <n v="1.9397260273972603"/>
    <n v="21669.649315068495"/>
  </r>
  <r>
    <n v="3442"/>
    <s v="Iva Dossey"/>
    <x v="39"/>
    <x v="1"/>
    <n v="1068497889"/>
    <s v="Professional athlete"/>
    <x v="0"/>
    <n v="15563"/>
    <n v="3999"/>
    <n v="10.956164383561644"/>
    <n v="170510.78630136987"/>
  </r>
  <r>
    <n v="4827"/>
    <s v="Garret Hafer"/>
    <x v="40"/>
    <x v="1"/>
    <n v="1072603917"/>
    <s v="Chef"/>
    <x v="2"/>
    <n v="28642"/>
    <n v="6097"/>
    <n v="16.704109589041096"/>
    <n v="478439.10684931505"/>
  </r>
  <r>
    <n v="4204"/>
    <s v="Lorriane Dobrowolski"/>
    <x v="41"/>
    <x v="1"/>
    <n v="1066782446"/>
    <s v="Actuary"/>
    <x v="2"/>
    <n v="5279"/>
    <n v="5621"/>
    <n v="15.4"/>
    <n v="81296.600000000006"/>
  </r>
  <r>
    <n v="4376"/>
    <s v="Genaro Meiser"/>
    <x v="42"/>
    <x v="0"/>
    <n v="1086791634"/>
    <s v="Editor"/>
    <x v="1"/>
    <n v="23151"/>
    <n v="626"/>
    <n v="1.715068493150685"/>
    <n v="19852.775342465753"/>
  </r>
  <r>
    <n v="4091"/>
    <s v="Michele Legree"/>
    <x v="43"/>
    <x v="0"/>
    <n v="1072907869"/>
    <s v="Urban Planner"/>
    <x v="0"/>
    <n v="15541"/>
    <n v="1899"/>
    <n v="5.2027397260273975"/>
    <n v="80855.778082191784"/>
  </r>
  <r>
    <n v="4629"/>
    <s v="Vikki Greenlaw"/>
    <x v="44"/>
    <x v="0"/>
    <n v="1071376281"/>
    <s v="Reporter"/>
    <x v="0"/>
    <n v="17313"/>
    <n v="2578"/>
    <n v="7.0630136986301366"/>
    <n v="122281.95616438356"/>
  </r>
  <r>
    <n v="4518"/>
    <s v="Earnest Holmes"/>
    <x v="45"/>
    <x v="0"/>
    <n v="1098665804"/>
    <s v="Sports Coach"/>
    <x v="0"/>
    <n v="18730"/>
    <n v="4647"/>
    <n v="12.731506849315069"/>
    <n v="238461.12328767125"/>
  </r>
  <r>
    <n v="4592"/>
    <s v="Nadia Rosenblum"/>
    <x v="46"/>
    <x v="1"/>
    <n v="1073325889"/>
    <s v="Firefighter"/>
    <x v="3"/>
    <n v="30110"/>
    <n v="6629"/>
    <n v="18.161643835616438"/>
    <n v="546847.09589041094"/>
  </r>
  <r>
    <n v="4789"/>
    <s v="Adan Govan"/>
    <x v="47"/>
    <x v="1"/>
    <n v="1095289694"/>
    <s v="Speech-Language Pathologist"/>
    <x v="0"/>
    <n v="7902"/>
    <n v="2327"/>
    <n v="6.375342465753425"/>
    <n v="50377.956164383562"/>
  </r>
  <r>
    <n v="4862"/>
    <s v="Luise Schaaf"/>
    <x v="48"/>
    <x v="1"/>
    <n v="1069975579"/>
    <s v="Professional athlete"/>
    <x v="0"/>
    <n v="6657"/>
    <n v="3624"/>
    <n v="9.9287671232876704"/>
    <n v="66095.802739726016"/>
  </r>
  <r>
    <n v="4571"/>
    <s v="Chasity Mckissack"/>
    <x v="49"/>
    <x v="1"/>
    <n v="1079043413"/>
    <s v="Plumber"/>
    <x v="0"/>
    <n v="15985"/>
    <n v="1424"/>
    <n v="3.9013698630136986"/>
    <n v="31181.698630136987"/>
  </r>
  <r>
    <n v="4185"/>
    <s v="Ivelisse Priest"/>
    <x v="50"/>
    <x v="0"/>
    <n v="1073806042"/>
    <s v="Computer Systems Analyst"/>
    <x v="2"/>
    <n v="5185"/>
    <n v="898"/>
    <n v="2.4602739726027396"/>
    <n v="6378.2602739726026"/>
  </r>
  <r>
    <n v="4644"/>
    <s v="Clifford Harpe"/>
    <x v="51"/>
    <x v="0"/>
    <n v="1091726935"/>
    <s v="Executive Assistant"/>
    <x v="1"/>
    <n v="5797"/>
    <n v="6485"/>
    <n v="17.767123287671232"/>
    <n v="102996.01369863014"/>
  </r>
  <r>
    <n v="4143"/>
    <s v="Erika Lappin"/>
    <x v="52"/>
    <x v="1"/>
    <n v="1096274323"/>
    <s v="Auto Mechanic"/>
    <x v="2"/>
    <n v="17428"/>
    <n v="590"/>
    <n v="1.6164383561643836"/>
    <n v="14085.643835616438"/>
  </r>
  <r>
    <n v="4567"/>
    <s v="Bernardina Spinner"/>
    <x v="53"/>
    <x v="0"/>
    <n v="1069687845"/>
    <s v="Librarian"/>
    <x v="3"/>
    <n v="13963"/>
    <n v="936"/>
    <n v="2.5643835616438357"/>
    <n v="17903.243835616438"/>
  </r>
  <r>
    <n v="4393"/>
    <s v="Caterina Overbey"/>
    <x v="54"/>
    <x v="1"/>
    <n v="1094024895"/>
    <s v="Paralegal"/>
    <x v="5"/>
    <n v="27908"/>
    <n v="871"/>
    <n v="2.3863013698630136"/>
    <n v="33298.449315068494"/>
  </r>
  <r>
    <n v="4199"/>
    <s v="Flavia Maricle"/>
    <x v="55"/>
    <x v="1"/>
    <n v="1061264883"/>
    <s v="Dental Hygienist"/>
    <x v="2"/>
    <n v="22727"/>
    <n v="6142"/>
    <n v="16.827397260273973"/>
    <n v="382436.2575342466"/>
  </r>
  <r>
    <n v="4408"/>
    <s v="Savannah Chaffee"/>
    <x v="56"/>
    <x v="1"/>
    <n v="1073851776"/>
    <s v="Interpreter &amp; Translator"/>
    <x v="3"/>
    <n v="27755"/>
    <n v="1985"/>
    <n v="5.4383561643835616"/>
    <n v="150941.57534246575"/>
  </r>
  <r>
    <n v="4443"/>
    <s v="Rebeca Mimms"/>
    <x v="57"/>
    <x v="1"/>
    <n v="1094415471"/>
    <s v="Environmental scientist"/>
    <x v="1"/>
    <n v="26205"/>
    <n v="5310"/>
    <n v="14.547945205479452"/>
    <n v="381228.90410958906"/>
  </r>
  <r>
    <n v="4953"/>
    <s v="Shirlee Helman"/>
    <x v="58"/>
    <x v="0"/>
    <n v="1066109111"/>
    <s v="Web Developer"/>
    <x v="4"/>
    <n v="14224"/>
    <n v="5673"/>
    <n v="15.542465753424658"/>
    <n v="221076.03287671233"/>
  </r>
  <r>
    <n v="4419"/>
    <s v="Sue Batt"/>
    <x v="59"/>
    <x v="1"/>
    <n v="1096579148"/>
    <s v="Actor"/>
    <x v="2"/>
    <n v="12217"/>
    <n v="1827"/>
    <n v="5.0054794520547947"/>
    <n v="61151.942465753425"/>
  </r>
  <r>
    <n v="4694"/>
    <s v="Rubi Mcelvain"/>
    <x v="60"/>
    <x v="0"/>
    <n v="1062365006"/>
    <s v="Maintenance &amp; Repair Worker"/>
    <x v="5"/>
    <n v="5840"/>
    <n v="2791"/>
    <n v="7.646575342465753"/>
    <n v="44656"/>
  </r>
  <r>
    <n v="4336"/>
    <s v="Carissa Gladfelter"/>
    <x v="61"/>
    <x v="1"/>
    <n v="1094019949"/>
    <s v="Epidemiologist"/>
    <x v="1"/>
    <n v="22652"/>
    <n v="5357"/>
    <n v="14.676712328767124"/>
    <n v="332456.88767123286"/>
  </r>
  <r>
    <n v="4606"/>
    <s v="Debroah Jeanpierre"/>
    <x v="62"/>
    <x v="0"/>
    <n v="1077930778"/>
    <s v="Civil Engineer"/>
    <x v="2"/>
    <n v="26568"/>
    <n v="389"/>
    <n v="1.0657534246575342"/>
    <n v="14157.468493150684"/>
  </r>
  <r>
    <n v="4203"/>
    <s v="Maurice Yarber"/>
    <x v="63"/>
    <x v="0"/>
    <n v="1097664191"/>
    <s v="Computer Systems Analyst"/>
    <x v="2"/>
    <n v="15333"/>
    <n v="4009"/>
    <n v="10.983561643835616"/>
    <n v="168410.95068493151"/>
  </r>
  <r>
    <n v="4919"/>
    <s v="Lorraine Stutes"/>
    <x v="64"/>
    <x v="0"/>
    <n v="1071415799"/>
    <s v="Painter"/>
    <x v="5"/>
    <n v="24429"/>
    <n v="6575"/>
    <n v="18.013698630136986"/>
    <n v="440056.64383561641"/>
  </r>
  <r>
    <n v="4897"/>
    <s v="Daisey Hallberg"/>
    <x v="65"/>
    <x v="1"/>
    <n v="1063924607"/>
    <s v="Dentist"/>
    <x v="1"/>
    <n v="5345"/>
    <n v="4440"/>
    <n v="12.164383561643836"/>
    <n v="65018.630136986307"/>
  </r>
  <r>
    <n v="3738"/>
    <s v="Kristian Cudjoe"/>
    <x v="7"/>
    <x v="0"/>
    <n v="1099664754"/>
    <s v="Dentist"/>
    <x v="1"/>
    <n v="31459"/>
    <n v="4730"/>
    <n v="12.95890410958904"/>
    <n v="407674.16438356164"/>
  </r>
  <r>
    <n v="4213"/>
    <s v="Suzan Rausch"/>
    <x v="66"/>
    <x v="0"/>
    <n v="1078592542"/>
    <s v="Photographer"/>
    <x v="0"/>
    <n v="25355"/>
    <n v="6935"/>
    <n v="19"/>
    <n v="481745"/>
  </r>
  <r>
    <n v="4195"/>
    <s v="Cleopatra Sweatman"/>
    <x v="67"/>
    <x v="1"/>
    <n v="1074233312"/>
    <s v="Mechanical Engineer"/>
    <x v="5"/>
    <n v="24310"/>
    <n v="1135"/>
    <n v="3.1095890410958904"/>
    <n v="37797.054794520547"/>
  </r>
  <r>
    <n v="3296"/>
    <s v="Ernesto Wragg"/>
    <x v="68"/>
    <x v="0"/>
    <n v="1064362407"/>
    <s v="Environmental scientist"/>
    <x v="1"/>
    <n v="10216"/>
    <n v="6583"/>
    <n v="18.035616438356165"/>
    <n v="184251.85753424658"/>
  </r>
  <r>
    <n v="4579"/>
    <s v="Corrin Gosney"/>
    <x v="69"/>
    <x v="1"/>
    <n v="1088811949"/>
    <s v="Zoologist"/>
    <x v="4"/>
    <n v="15406"/>
    <n v="2210"/>
    <n v="6.0547945205479454"/>
    <n v="93280.164383561641"/>
  </r>
  <r>
    <n v="4690"/>
    <s v="Fransisca Schoemaker"/>
    <x v="70"/>
    <x v="1"/>
    <n v="1074507483"/>
    <s v="Physical Therapist"/>
    <x v="0"/>
    <n v="20548"/>
    <n v="4189"/>
    <n v="11.476712328767123"/>
    <n v="235823.48493150683"/>
  </r>
  <r>
    <n v="4635"/>
    <s v="Vernice Flowers"/>
    <x v="71"/>
    <x v="0"/>
    <n v="1072275673"/>
    <s v="Financial Advisor"/>
    <x v="3"/>
    <n v="15317"/>
    <n v="164"/>
    <n v="0.44931506849315067"/>
    <n v="3441.0794520547943"/>
  </r>
  <r>
    <n v="4972"/>
    <s v="Josefa Malmberg"/>
    <x v="72"/>
    <x v="0"/>
    <n v="1085386846"/>
    <s v="Substance Abuse Counselor"/>
    <x v="0"/>
    <n v="17657"/>
    <n v="3892"/>
    <n v="10.663013698630136"/>
    <n v="188276.83287671232"/>
  </r>
  <r>
    <n v="3663"/>
    <s v="Herbert Carman"/>
    <x v="73"/>
    <x v="0"/>
    <n v="1081520120"/>
    <s v="Paramedic"/>
    <x v="5"/>
    <n v="27753"/>
    <n v="5462"/>
    <n v="14.964383561643835"/>
    <n v="415306.53698630136"/>
  </r>
  <r>
    <n v="4323"/>
    <s v="Miss Kellison"/>
    <x v="74"/>
    <x v="1"/>
    <n v="1092307893"/>
    <s v="High School Teacher"/>
    <x v="3"/>
    <n v="5709"/>
    <n v="4041"/>
    <n v="11.07123287671233"/>
    <n v="63205.66849315069"/>
  </r>
  <r>
    <n v="4729"/>
    <s v="Murray Pifer"/>
    <x v="75"/>
    <x v="1"/>
    <n v="1095639755"/>
    <s v="Systems Analyst"/>
    <x v="0"/>
    <n v="26627"/>
    <n v="5499"/>
    <n v="15.065753424657535"/>
    <n v="401155.81643835618"/>
  </r>
  <r>
    <n v="4010"/>
    <s v="Moriah Grenz"/>
    <x v="76"/>
    <x v="1"/>
    <n v="1086211209"/>
    <s v="Desktop publisher"/>
    <x v="1"/>
    <n v="23112"/>
    <n v="1440"/>
    <n v="3.9452054794520546"/>
    <n v="45590.794520547941"/>
  </r>
  <r>
    <n v="4166"/>
    <s v="Nydia Knighton"/>
    <x v="77"/>
    <x v="0"/>
    <n v="1098657870"/>
    <s v="Firefighter"/>
    <x v="3"/>
    <n v="19133"/>
    <n v="1905"/>
    <n v="5.2191780821917808"/>
    <n v="99858.534246575349"/>
  </r>
  <r>
    <n v="3037"/>
    <s v="Arlene Driskill"/>
    <x v="78"/>
    <x v="1"/>
    <n v="1071091087"/>
    <s v="Automotive mechanic"/>
    <x v="2"/>
    <n v="11089"/>
    <n v="7322"/>
    <n v="20.06027397260274"/>
    <n v="222448.37808219178"/>
  </r>
  <r>
    <n v="4848"/>
    <s v="Talia Jong"/>
    <x v="79"/>
    <x v="0"/>
    <n v="1084599135"/>
    <s v="Physician"/>
    <x v="0"/>
    <n v="7372"/>
    <n v="3901"/>
    <n v="10.687671232876712"/>
    <n v="78789.512328767116"/>
  </r>
  <r>
    <n v="4321"/>
    <s v="Moshe Waring"/>
    <x v="80"/>
    <x v="1"/>
    <n v="1071447172"/>
    <s v="Mathematician"/>
    <x v="5"/>
    <n v="10569"/>
    <n v="1105"/>
    <n v="3.0273972602739727"/>
    <n v="15998.28082191781"/>
  </r>
  <r>
    <n v="4628"/>
    <s v="August Adkison"/>
    <x v="81"/>
    <x v="0"/>
    <n v="1098481270"/>
    <s v="School Counselor"/>
    <x v="0"/>
    <n v="7246"/>
    <n v="6527"/>
    <n v="17.882191780821916"/>
    <n v="129574.36164383561"/>
  </r>
  <r>
    <n v="4600"/>
    <s v="Kareen Dawson"/>
    <x v="82"/>
    <x v="1"/>
    <n v="1087661290"/>
    <s v="Food Scientist"/>
    <x v="3"/>
    <n v="22428"/>
    <n v="1533"/>
    <n v="4.2"/>
    <n v="47098.8"/>
  </r>
  <r>
    <n v="4723"/>
    <s v="Mardell Numbers"/>
    <x v="83"/>
    <x v="0"/>
    <n v="1089198709"/>
    <s v="Court Reporter"/>
    <x v="2"/>
    <n v="16670"/>
    <n v="1721"/>
    <n v="4.7150684931506852"/>
    <n v="39300.095890410965"/>
  </r>
  <r>
    <n v="4705"/>
    <s v="Ivonne Knorr"/>
    <x v="84"/>
    <x v="0"/>
    <n v="1085943732"/>
    <s v="Sports Coach"/>
    <x v="0"/>
    <n v="27752"/>
    <n v="5531"/>
    <n v="15.153424657534247"/>
    <n v="420537.84109589044"/>
  </r>
  <r>
    <n v="4493"/>
    <s v="Bridgette Lonzo"/>
    <x v="85"/>
    <x v="0"/>
    <n v="1078140861"/>
    <s v="Registered Nurse"/>
    <x v="0"/>
    <n v="18827"/>
    <n v="7023"/>
    <n v="19.241095890410961"/>
    <n v="362252.11232876714"/>
  </r>
  <r>
    <n v="4808"/>
    <s v="Melania Choi"/>
    <x v="86"/>
    <x v="0"/>
    <n v="1088606720"/>
    <s v="Accountant"/>
    <x v="2"/>
    <n v="17179"/>
    <n v="2593"/>
    <n v="7.1041095890410961"/>
    <n v="122041.49863013699"/>
  </r>
  <r>
    <n v="4343"/>
    <s v="Ayesha Duppstadt"/>
    <x v="87"/>
    <x v="1"/>
    <n v="1071740877"/>
    <s v="Farmer"/>
    <x v="3"/>
    <n v="31607"/>
    <n v="3967"/>
    <n v="10.868493150684932"/>
    <n v="343520.46301369864"/>
  </r>
  <r>
    <n v="4626"/>
    <s v="Leah Mcaleer"/>
    <x v="88"/>
    <x v="1"/>
    <n v="1065079496"/>
    <s v="Respiratory Therapist"/>
    <x v="0"/>
    <n v="15029"/>
    <n v="3489"/>
    <n v="9.5589041095890419"/>
    <n v="143660.7698630137"/>
  </r>
  <r>
    <n v="4949"/>
    <s v="Waltraud Braverman"/>
    <x v="89"/>
    <x v="1"/>
    <n v="1088600975"/>
    <s v="Childcare worker"/>
    <x v="2"/>
    <n v="28275"/>
    <n v="391"/>
    <n v="1.0712328767123287"/>
    <n v="15144.554794520547"/>
  </r>
  <r>
    <n v="4145"/>
    <s v="Angele Selden"/>
    <x v="90"/>
    <x v="0"/>
    <n v="1062188791"/>
    <s v="Recreational Therapist"/>
    <x v="0"/>
    <n v="23736"/>
    <n v="6179"/>
    <n v="16.92876712328767"/>
    <n v="401821.21643835615"/>
  </r>
  <r>
    <n v="4654"/>
    <s v="Karl Condit"/>
    <x v="91"/>
    <x v="1"/>
    <n v="1065952246"/>
    <s v="Receptionist"/>
    <x v="0"/>
    <n v="23650"/>
    <n v="2669"/>
    <n v="7.3123287671232875"/>
    <n v="172936.57534246575"/>
  </r>
  <r>
    <n v="4836"/>
    <s v="Nenita Musto"/>
    <x v="92"/>
    <x v="1"/>
    <n v="1064485207"/>
    <s v="Radiologic Technologist"/>
    <x v="0"/>
    <n v="31327"/>
    <n v="3452"/>
    <n v="9.4575342465753423"/>
    <n v="296276.17534246575"/>
  </r>
  <r>
    <n v="4150"/>
    <s v="Jesusita Deville"/>
    <x v="93"/>
    <x v="1"/>
    <n v="1074390407"/>
    <s v="Historian"/>
    <x v="3"/>
    <n v="12056"/>
    <n v="5582"/>
    <n v="15.293150684931506"/>
    <n v="184374.22465753424"/>
  </r>
  <r>
    <n v="3311"/>
    <s v="Tamika Bruckner"/>
    <x v="94"/>
    <x v="1"/>
    <n v="1062803870"/>
    <s v="Educator"/>
    <x v="1"/>
    <n v="10072"/>
    <n v="7240"/>
    <n v="19.835616438356166"/>
    <n v="199784.32876712331"/>
  </r>
  <r>
    <n v="4913"/>
    <s v="Concetta Stella"/>
    <x v="95"/>
    <x v="0"/>
    <n v="1096038757"/>
    <s v="Marketing Manager"/>
    <x v="5"/>
    <n v="28685"/>
    <n v="6857"/>
    <n v="18.786301369863015"/>
    <n v="538885.05479452061"/>
  </r>
  <r>
    <n v="4101"/>
    <s v="Darryl Ard"/>
    <x v="96"/>
    <x v="0"/>
    <n v="1087661004"/>
    <s v="Executive Assistant"/>
    <x v="1"/>
    <n v="20555"/>
    <n v="458"/>
    <n v="1.2547945205479452"/>
    <n v="12896.150684931506"/>
  </r>
  <r>
    <n v="4072"/>
    <s v="Berniece Crosland"/>
    <x v="97"/>
    <x v="0"/>
    <n v="1074310270"/>
    <s v="Mason"/>
    <x v="5"/>
    <n v="10539"/>
    <n v="5642"/>
    <n v="15.457534246575342"/>
    <n v="162906.9534246575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4647"/>
    <s v="Patria Sauceda"/>
    <x v="0"/>
    <x v="0"/>
    <n v="1066501349"/>
    <s v="School Counselor"/>
    <x v="0"/>
    <n v="17901"/>
    <n v="8410"/>
    <n v="23.041095890410958"/>
    <n v="412458.65753424657"/>
  </r>
  <r>
    <n v="3037"/>
    <s v="Arlene Driskill"/>
    <x v="1"/>
    <x v="1"/>
    <n v="1071091087"/>
    <s v="Automotive mechanic"/>
    <x v="1"/>
    <n v="11089"/>
    <n v="8378"/>
    <n v="22.953424657534246"/>
    <n v="254530.52602739725"/>
  </r>
  <r>
    <n v="3311"/>
    <s v="Tamika Bruckner"/>
    <x v="2"/>
    <x v="1"/>
    <n v="1062803870"/>
    <s v="Educator"/>
    <x v="2"/>
    <n v="10072"/>
    <n v="8296"/>
    <n v="22.728767123287671"/>
    <n v="228924.14246575342"/>
  </r>
  <r>
    <n v="4544"/>
    <s v="Tamiko Severson"/>
    <x v="3"/>
    <x v="0"/>
    <n v="1064933765"/>
    <s v="Accountant"/>
    <x v="1"/>
    <n v="8959"/>
    <n v="8242"/>
    <n v="22.580821917808219"/>
    <n v="202301.58356164384"/>
  </r>
  <r>
    <n v="3378"/>
    <s v="Marquetta Felipe"/>
    <x v="4"/>
    <x v="0"/>
    <n v="1068641791"/>
    <s v="Editor"/>
    <x v="2"/>
    <n v="7343"/>
    <n v="8202"/>
    <n v="22.471232876712328"/>
    <n v="165006.26301369863"/>
  </r>
  <r>
    <n v="3219"/>
    <s v="Herb Foor"/>
    <x v="5"/>
    <x v="1"/>
    <n v="1099781885"/>
    <s v="Pharmacist"/>
    <x v="3"/>
    <n v="9632"/>
    <n v="8171"/>
    <n v="22.386301369863013"/>
    <n v="215624.85479452054"/>
  </r>
  <r>
    <n v="4493"/>
    <s v="Bridgette Lonzo"/>
    <x v="6"/>
    <x v="0"/>
    <n v="1078140861"/>
    <s v="Registered Nurse"/>
    <x v="0"/>
    <n v="18827"/>
    <n v="8079"/>
    <n v="22.134246575342466"/>
    <n v="416721.4602739726"/>
  </r>
  <r>
    <n v="4896"/>
    <s v="Leida Latta"/>
    <x v="7"/>
    <x v="1"/>
    <n v="1083769764"/>
    <s v="Janitor"/>
    <x v="4"/>
    <n v="28652"/>
    <n v="8070"/>
    <n v="22.109589041095891"/>
    <n v="633483.94520547951"/>
  </r>
  <r>
    <n v="4213"/>
    <s v="Suzan Rausch"/>
    <x v="8"/>
    <x v="0"/>
    <n v="1078592542"/>
    <s v="Photographer"/>
    <x v="0"/>
    <n v="25355"/>
    <n v="7991"/>
    <n v="21.893150684931506"/>
    <n v="555100.8356164383"/>
  </r>
  <r>
    <n v="4913"/>
    <s v="Concetta Stella"/>
    <x v="9"/>
    <x v="0"/>
    <n v="1096038757"/>
    <s v="Marketing Manager"/>
    <x v="3"/>
    <n v="28685"/>
    <n v="7913"/>
    <n v="21.67945205479452"/>
    <n v="621875.08219178079"/>
  </r>
  <r>
    <n v="4341"/>
    <s v="Magdalen Renfroe"/>
    <x v="10"/>
    <x v="0"/>
    <n v="1069990738"/>
    <s v="Loan Officer"/>
    <x v="4"/>
    <n v="28343"/>
    <n v="7713"/>
    <n v="21.13150684931507"/>
    <n v="598930.298630137"/>
  </r>
  <r>
    <n v="4592"/>
    <s v="Nadia Rosenblum"/>
    <x v="11"/>
    <x v="1"/>
    <n v="1073325889"/>
    <s v="Firefighter"/>
    <x v="4"/>
    <n v="30110"/>
    <n v="7685"/>
    <n v="21.054794520547944"/>
    <n v="633959.8630136986"/>
  </r>
  <r>
    <n v="3568"/>
    <s v="Faye Bloxham"/>
    <x v="12"/>
    <x v="0"/>
    <n v="1096133969"/>
    <s v="Court Reporter"/>
    <x v="1"/>
    <n v="28822"/>
    <n v="7640"/>
    <n v="20.931506849315067"/>
    <n v="603287.89041095891"/>
  </r>
  <r>
    <n v="3296"/>
    <s v="Ernesto Wragg"/>
    <x v="13"/>
    <x v="0"/>
    <n v="1064362407"/>
    <s v="Environmental scientist"/>
    <x v="2"/>
    <n v="10216"/>
    <n v="7639"/>
    <n v="20.92876712328767"/>
    <n v="213808.28493150685"/>
  </r>
  <r>
    <n v="4919"/>
    <s v="Lorraine Stutes"/>
    <x v="14"/>
    <x v="0"/>
    <n v="1071415799"/>
    <s v="Painter"/>
    <x v="3"/>
    <n v="24429"/>
    <n v="7631"/>
    <n v="20.906849315068492"/>
    <n v="510733.42191780818"/>
  </r>
  <r>
    <n v="3138"/>
    <s v="Shawanna Mcnutt"/>
    <x v="15"/>
    <x v="0"/>
    <n v="1095714439"/>
    <s v="Landscape Architect"/>
    <x v="4"/>
    <n v="22046"/>
    <n v="7620"/>
    <n v="20.876712328767123"/>
    <n v="460248"/>
  </r>
  <r>
    <n v="4628"/>
    <s v="August Adkison"/>
    <x v="16"/>
    <x v="0"/>
    <n v="1098481270"/>
    <s v="School Counselor"/>
    <x v="0"/>
    <n v="7246"/>
    <n v="7583"/>
    <n v="20.775342465753425"/>
    <n v="150538.13150684931"/>
  </r>
  <r>
    <n v="4644"/>
    <s v="Clifford Harpe"/>
    <x v="17"/>
    <x v="0"/>
    <n v="1091726935"/>
    <s v="Executive Assistant"/>
    <x v="2"/>
    <n v="5797"/>
    <n v="7541"/>
    <n v="20.660273972602738"/>
    <n v="119767.60821917807"/>
  </r>
  <r>
    <n v="4670"/>
    <s v="Shanda Tienda"/>
    <x v="18"/>
    <x v="0"/>
    <n v="1064366808"/>
    <s v="Logistician"/>
    <x v="3"/>
    <n v="15520"/>
    <n v="7343"/>
    <n v="20.117808219178084"/>
    <n v="312228.38356164389"/>
  </r>
  <r>
    <n v="4145"/>
    <s v="Angele Selden"/>
    <x v="19"/>
    <x v="0"/>
    <n v="1062188791"/>
    <s v="Recreational Therapist"/>
    <x v="0"/>
    <n v="23736"/>
    <n v="7235"/>
    <n v="19.82191780821918"/>
    <n v="470493.04109589045"/>
  </r>
  <r>
    <n v="4199"/>
    <s v="Flavia Maricle"/>
    <x v="20"/>
    <x v="1"/>
    <n v="1061264883"/>
    <s v="Dental Hygienist"/>
    <x v="1"/>
    <n v="22727"/>
    <n v="7198"/>
    <n v="19.720547945205478"/>
    <n v="448188.89315068489"/>
  </r>
  <r>
    <n v="4827"/>
    <s v="Garret Hafer"/>
    <x v="21"/>
    <x v="1"/>
    <n v="1072603917"/>
    <s v="Chef"/>
    <x v="1"/>
    <n v="28642"/>
    <n v="7153"/>
    <n v="19.597260273972601"/>
    <n v="561304.72876712331"/>
  </r>
  <r>
    <n v="4169"/>
    <s v="Burma Briere"/>
    <x v="22"/>
    <x v="1"/>
    <n v="1081794642"/>
    <s v="Landscape Architect"/>
    <x v="4"/>
    <n v="31645"/>
    <n v="7055"/>
    <n v="19.328767123287673"/>
    <n v="611658.83561643842"/>
  </r>
  <r>
    <n v="4067"/>
    <s v="Julieann Harton"/>
    <x v="23"/>
    <x v="0"/>
    <n v="1087043816"/>
    <s v="Carpenter"/>
    <x v="1"/>
    <n v="8868"/>
    <n v="6862"/>
    <n v="18.8"/>
    <n v="166718.39999999999"/>
  </r>
  <r>
    <n v="4435"/>
    <s v="Farrah Jahnke"/>
    <x v="24"/>
    <x v="1"/>
    <n v="1095821792"/>
    <s v="Environmental scientist"/>
    <x v="2"/>
    <n v="13681"/>
    <n v="6822"/>
    <n v="18.69041095890411"/>
    <n v="255703.51232876713"/>
  </r>
  <r>
    <n v="4730"/>
    <s v="Evelin Zeng"/>
    <x v="25"/>
    <x v="0"/>
    <n v="1086767227"/>
    <s v="Surveyor"/>
    <x v="0"/>
    <n v="14150"/>
    <n v="6773"/>
    <n v="18.556164383561644"/>
    <n v="262569.72602739726"/>
  </r>
  <r>
    <n v="4953"/>
    <s v="Shirlee Helman"/>
    <x v="26"/>
    <x v="0"/>
    <n v="1066109111"/>
    <s v="Web Developer"/>
    <x v="5"/>
    <n v="14224"/>
    <n v="6729"/>
    <n v="18.435616438356163"/>
    <n v="262228.20821917808"/>
  </r>
  <r>
    <n v="4072"/>
    <s v="Berniece Crosland"/>
    <x v="27"/>
    <x v="0"/>
    <n v="1074310270"/>
    <s v="Mason"/>
    <x v="3"/>
    <n v="10539"/>
    <n v="6698"/>
    <n v="18.350684931506848"/>
    <n v="193397.86849315066"/>
  </r>
  <r>
    <n v="4204"/>
    <s v="Lorriane Dobrowolski"/>
    <x v="28"/>
    <x v="1"/>
    <n v="1066782446"/>
    <s v="Actuary"/>
    <x v="1"/>
    <n v="5279"/>
    <n v="6677"/>
    <n v="18.293150684931508"/>
    <n v="96569.542465753431"/>
  </r>
  <r>
    <n v="4150"/>
    <s v="Jesusita Deville"/>
    <x v="29"/>
    <x v="1"/>
    <n v="1074390407"/>
    <s v="Historian"/>
    <x v="4"/>
    <n v="12056"/>
    <n v="6638"/>
    <n v="18.186301369863013"/>
    <n v="219254.04931506849"/>
  </r>
  <r>
    <n v="4705"/>
    <s v="Ivonne Knorr"/>
    <x v="30"/>
    <x v="0"/>
    <n v="1085943732"/>
    <s v="Sports Coach"/>
    <x v="0"/>
    <n v="27752"/>
    <n v="6587"/>
    <n v="18.046575342465754"/>
    <n v="500828.55890410964"/>
  </r>
  <r>
    <n v="4729"/>
    <s v="Murray Pifer"/>
    <x v="31"/>
    <x v="1"/>
    <n v="1095639755"/>
    <s v="Systems Analyst"/>
    <x v="0"/>
    <n v="26627"/>
    <n v="6555"/>
    <n v="17.958904109589042"/>
    <n v="478191.73972602742"/>
  </r>
  <r>
    <n v="3663"/>
    <s v="Herbert Carman"/>
    <x v="32"/>
    <x v="0"/>
    <n v="1081520120"/>
    <s v="Paramedic"/>
    <x v="3"/>
    <n v="27753"/>
    <n v="6518"/>
    <n v="17.857534246575341"/>
    <n v="495600.14794520545"/>
  </r>
  <r>
    <n v="4336"/>
    <s v="Carissa Gladfelter"/>
    <x v="33"/>
    <x v="1"/>
    <n v="1094019949"/>
    <s v="Epidemiologist"/>
    <x v="2"/>
    <n v="22652"/>
    <n v="6413"/>
    <n v="17.56986301369863"/>
    <n v="397992.53698630136"/>
  </r>
  <r>
    <n v="4443"/>
    <s v="Rebeca Mimms"/>
    <x v="34"/>
    <x v="1"/>
    <n v="1094415471"/>
    <s v="Environmental scientist"/>
    <x v="2"/>
    <n v="26205"/>
    <n v="6366"/>
    <n v="17.44109589041096"/>
    <n v="457043.91780821921"/>
  </r>
  <r>
    <n v="4138"/>
    <s v="Carroll Studivant"/>
    <x v="35"/>
    <x v="1"/>
    <n v="1083988918"/>
    <s v="Psychologist"/>
    <x v="0"/>
    <n v="5495"/>
    <n v="6211"/>
    <n v="17.016438356164382"/>
    <n v="93505.328767123283"/>
  </r>
  <r>
    <n v="4873"/>
    <s v="Leona Jeans"/>
    <x v="36"/>
    <x v="0"/>
    <n v="1086801535"/>
    <s v="Radiologic Technologist"/>
    <x v="0"/>
    <n v="24081"/>
    <n v="6134"/>
    <n v="16.805479452054794"/>
    <n v="404692.75068493147"/>
  </r>
  <r>
    <n v="4318"/>
    <s v="Kylie Tezeno"/>
    <x v="37"/>
    <x v="0"/>
    <n v="1079419617"/>
    <s v="Photographer"/>
    <x v="0"/>
    <n v="24905"/>
    <n v="6031"/>
    <n v="16.523287671232875"/>
    <n v="411512.47945205477"/>
  </r>
  <r>
    <n v="4365"/>
    <s v="Shery Olney"/>
    <x v="38"/>
    <x v="0"/>
    <n v="1088348860"/>
    <s v="Landscape Architect"/>
    <x v="4"/>
    <n v="7149"/>
    <n v="5793"/>
    <n v="15.871232876712329"/>
    <n v="113463.44383561643"/>
  </r>
  <r>
    <n v="3926"/>
    <s v="Theodora Speck"/>
    <x v="39"/>
    <x v="0"/>
    <n v="1099270032"/>
    <s v="Police Officer"/>
    <x v="0"/>
    <n v="23284"/>
    <n v="5786"/>
    <n v="15.852054794520548"/>
    <n v="369099.24383561645"/>
  </r>
  <r>
    <n v="3738"/>
    <s v="Kristian Cudjoe"/>
    <x v="39"/>
    <x v="0"/>
    <n v="1099664754"/>
    <s v="Dentist"/>
    <x v="2"/>
    <n v="31459"/>
    <n v="5786"/>
    <n v="15.852054794520548"/>
    <n v="498689.79178082192"/>
  </r>
  <r>
    <n v="4518"/>
    <s v="Earnest Holmes"/>
    <x v="40"/>
    <x v="0"/>
    <n v="1098665804"/>
    <s v="Sports Coach"/>
    <x v="0"/>
    <n v="18730"/>
    <n v="5703"/>
    <n v="15.624657534246575"/>
    <n v="292649.83561643836"/>
  </r>
  <r>
    <n v="4897"/>
    <s v="Daisey Hallberg"/>
    <x v="41"/>
    <x v="1"/>
    <n v="1063924607"/>
    <s v="Dentist"/>
    <x v="2"/>
    <n v="5345"/>
    <n v="5496"/>
    <n v="15.057534246575342"/>
    <n v="80482.520547945198"/>
  </r>
  <r>
    <n v="4690"/>
    <s v="Fransisca Schoemaker"/>
    <x v="42"/>
    <x v="1"/>
    <n v="1074507483"/>
    <s v="Physical Therapist"/>
    <x v="0"/>
    <n v="20548"/>
    <n v="5245"/>
    <n v="14.36986301369863"/>
    <n v="295271.94520547945"/>
  </r>
  <r>
    <n v="4323"/>
    <s v="Miss Kellison"/>
    <x v="43"/>
    <x v="1"/>
    <n v="1092307893"/>
    <s v="High School Teacher"/>
    <x v="4"/>
    <n v="5709"/>
    <n v="5097"/>
    <n v="13.964383561643835"/>
    <n v="79722.665753424662"/>
  </r>
  <r>
    <n v="4203"/>
    <s v="Maurice Yarber"/>
    <x v="44"/>
    <x v="0"/>
    <n v="1097664191"/>
    <s v="Computer Systems Analyst"/>
    <x v="1"/>
    <n v="15333"/>
    <n v="5065"/>
    <n v="13.876712328767123"/>
    <n v="212771.63013698629"/>
  </r>
  <r>
    <n v="3442"/>
    <s v="Iva Dossey"/>
    <x v="45"/>
    <x v="1"/>
    <n v="1068497889"/>
    <s v="Professional athlete"/>
    <x v="0"/>
    <n v="15563"/>
    <n v="5055"/>
    <n v="13.849315068493151"/>
    <n v="215536.89041095891"/>
  </r>
  <r>
    <n v="4343"/>
    <s v="Ayesha Duppstadt"/>
    <x v="46"/>
    <x v="1"/>
    <n v="1071740877"/>
    <s v="Farmer"/>
    <x v="4"/>
    <n v="31607"/>
    <n v="5023"/>
    <n v="13.761643835616438"/>
    <n v="434964.27671232872"/>
  </r>
  <r>
    <n v="4622"/>
    <s v="Zachery Ma"/>
    <x v="47"/>
    <x v="0"/>
    <n v="1080899664"/>
    <s v="Social Worker"/>
    <x v="0"/>
    <n v="20068"/>
    <n v="4979"/>
    <n v="13.641095890410959"/>
    <n v="273749.5123287671"/>
  </r>
  <r>
    <n v="4848"/>
    <s v="Talia Jong"/>
    <x v="48"/>
    <x v="0"/>
    <n v="1084599135"/>
    <s v="Physician"/>
    <x v="0"/>
    <n v="7372"/>
    <n v="4957"/>
    <n v="13.580821917808219"/>
    <n v="100117.81917808219"/>
  </r>
  <r>
    <n v="4972"/>
    <s v="Josefa Malmberg"/>
    <x v="49"/>
    <x v="0"/>
    <n v="1085386846"/>
    <s v="Substance Abuse Counselor"/>
    <x v="0"/>
    <n v="17657"/>
    <n v="4948"/>
    <n v="13.556164383561644"/>
    <n v="239361.19452054793"/>
  </r>
  <r>
    <n v="3031"/>
    <s v="Donetta Borja"/>
    <x v="50"/>
    <x v="1"/>
    <n v="1080331110"/>
    <s v="Preschool Teacher"/>
    <x v="0"/>
    <n v="23608"/>
    <n v="4711"/>
    <n v="12.906849315068493"/>
    <n v="304704.89863013697"/>
  </r>
  <r>
    <n v="4862"/>
    <s v="Luise Schaaf"/>
    <x v="51"/>
    <x v="1"/>
    <n v="1069975579"/>
    <s v="Professional athlete"/>
    <x v="0"/>
    <n v="6657"/>
    <n v="4680"/>
    <n v="12.821917808219178"/>
    <n v="85355.506849315061"/>
  </r>
  <r>
    <n v="4995"/>
    <s v="Elenora Coover"/>
    <x v="52"/>
    <x v="0"/>
    <n v="1091033142"/>
    <s v="Loan Officer"/>
    <x v="4"/>
    <n v="18529"/>
    <n v="4623"/>
    <n v="12.665753424657535"/>
    <n v="234683.74520547947"/>
  </r>
  <r>
    <n v="4626"/>
    <s v="Leah Mcaleer"/>
    <x v="53"/>
    <x v="1"/>
    <n v="1065079496"/>
    <s v="Respiratory Therapist"/>
    <x v="0"/>
    <n v="15029"/>
    <n v="4545"/>
    <n v="12.452054794520548"/>
    <n v="187141.9315068493"/>
  </r>
  <r>
    <n v="4836"/>
    <s v="Nenita Musto"/>
    <x v="54"/>
    <x v="1"/>
    <n v="1064485207"/>
    <s v="Radiologic Technologist"/>
    <x v="0"/>
    <n v="31327"/>
    <n v="4508"/>
    <n v="12.35068493150685"/>
    <n v="386909.9068493151"/>
  </r>
  <r>
    <n v="4793"/>
    <s v="Lucio Vanderslice"/>
    <x v="55"/>
    <x v="0"/>
    <n v="1073667355"/>
    <s v="Elementary School Teacher"/>
    <x v="2"/>
    <n v="6885"/>
    <n v="4300"/>
    <n v="11.780821917808218"/>
    <n v="81110.95890410959"/>
  </r>
  <r>
    <n v="4999"/>
    <s v="Sabina Munger"/>
    <x v="56"/>
    <x v="1"/>
    <n v="1072731574"/>
    <s v="Writer"/>
    <x v="5"/>
    <n v="8788"/>
    <n v="4093"/>
    <n v="11.213698630136987"/>
    <n v="98545.983561643836"/>
  </r>
  <r>
    <n v="4426"/>
    <s v="Cassaundra Finke"/>
    <x v="57"/>
    <x v="0"/>
    <n v="1064952894"/>
    <s v="Occupational Therapist"/>
    <x v="3"/>
    <n v="20693"/>
    <n v="4084"/>
    <n v="11.189041095890412"/>
    <n v="231534.82739726029"/>
  </r>
  <r>
    <n v="4228"/>
    <s v="Jeannine Castanon"/>
    <x v="58"/>
    <x v="1"/>
    <n v="1087839785"/>
    <s v="Desktop publisher"/>
    <x v="2"/>
    <n v="14192"/>
    <n v="4061"/>
    <n v="11.126027397260273"/>
    <n v="157900.5808219178"/>
  </r>
  <r>
    <n v="4514"/>
    <s v="Kathryne Brinker"/>
    <x v="59"/>
    <x v="0"/>
    <n v="1074832044"/>
    <s v="Radiologic Technologist"/>
    <x v="0"/>
    <n v="11278"/>
    <n v="4014"/>
    <n v="10.997260273972604"/>
    <n v="124027.10136986303"/>
  </r>
  <r>
    <n v="4694"/>
    <s v="Rubi Mcelvain"/>
    <x v="60"/>
    <x v="0"/>
    <n v="1062365006"/>
    <s v="Maintenance &amp; Repair Worker"/>
    <x v="3"/>
    <n v="5840"/>
    <n v="3847"/>
    <n v="10.53972602739726"/>
    <n v="61551.999999999993"/>
  </r>
  <r>
    <n v="3141"/>
    <s v="Noriko Bottoms"/>
    <x v="61"/>
    <x v="1"/>
    <n v="1065466463"/>
    <s v="High School Teacher"/>
    <x v="4"/>
    <n v="17979"/>
    <n v="3831"/>
    <n v="10.495890410958904"/>
    <n v="188705.61369863013"/>
  </r>
  <r>
    <n v="4654"/>
    <s v="Karl Condit"/>
    <x v="62"/>
    <x v="1"/>
    <n v="1065952246"/>
    <s v="Receptionist"/>
    <x v="0"/>
    <n v="23650"/>
    <n v="3725"/>
    <n v="10.205479452054794"/>
    <n v="241359.58904109587"/>
  </r>
  <r>
    <n v="4808"/>
    <s v="Melania Choi"/>
    <x v="63"/>
    <x v="0"/>
    <n v="1088606720"/>
    <s v="Accountant"/>
    <x v="1"/>
    <n v="17179"/>
    <n v="3649"/>
    <n v="9.9972602739726035"/>
    <n v="171742.93424657534"/>
  </r>
  <r>
    <n v="4629"/>
    <s v="Vikki Greenlaw"/>
    <x v="64"/>
    <x v="0"/>
    <n v="1071376281"/>
    <s v="Reporter"/>
    <x v="0"/>
    <n v="17313"/>
    <n v="3634"/>
    <n v="9.956164383561644"/>
    <n v="172371.07397260275"/>
  </r>
  <r>
    <n v="4789"/>
    <s v="Adan Govan"/>
    <x v="65"/>
    <x v="1"/>
    <n v="1095289694"/>
    <s v="Speech-Language Pathologist"/>
    <x v="0"/>
    <n v="7902"/>
    <n v="3383"/>
    <n v="9.2684931506849306"/>
    <n v="73239.63287671232"/>
  </r>
  <r>
    <n v="4471"/>
    <s v="Juli Ehrmann"/>
    <x v="66"/>
    <x v="1"/>
    <n v="1080850399"/>
    <s v="Actuary"/>
    <x v="1"/>
    <n v="11829"/>
    <n v="3363"/>
    <n v="9.213698630136987"/>
    <n v="108988.84109589041"/>
  </r>
  <r>
    <n v="4871"/>
    <s v="Terrence Tosi"/>
    <x v="67"/>
    <x v="1"/>
    <n v="1079526129"/>
    <s v="Teacher Assistant"/>
    <x v="0"/>
    <n v="27501"/>
    <n v="3271"/>
    <n v="8.9616438356164387"/>
    <n v="246454.16712328768"/>
  </r>
  <r>
    <n v="4579"/>
    <s v="Corrin Gosney"/>
    <x v="68"/>
    <x v="1"/>
    <n v="1088811949"/>
    <s v="Zoologist"/>
    <x v="5"/>
    <n v="15406"/>
    <n v="3266"/>
    <n v="8.9479452054794528"/>
    <n v="137852.04383561644"/>
  </r>
  <r>
    <n v="4408"/>
    <s v="Savannah Chaffee"/>
    <x v="69"/>
    <x v="1"/>
    <n v="1073851776"/>
    <s v="Interpreter &amp; Translator"/>
    <x v="4"/>
    <n v="27755"/>
    <n v="3041"/>
    <n v="8.331506849315069"/>
    <n v="231240.97260273973"/>
  </r>
  <r>
    <n v="4166"/>
    <s v="Nydia Knighton"/>
    <x v="70"/>
    <x v="0"/>
    <n v="1098657870"/>
    <s v="Firefighter"/>
    <x v="4"/>
    <n v="19133"/>
    <n v="2961"/>
    <n v="8.1123287671232873"/>
    <n v="155213.18630136986"/>
  </r>
  <r>
    <n v="4091"/>
    <s v="Michele Legree"/>
    <x v="71"/>
    <x v="0"/>
    <n v="1072907869"/>
    <s v="Urban Planner"/>
    <x v="0"/>
    <n v="15541"/>
    <n v="2955"/>
    <n v="8.0958904109589049"/>
    <n v="125818.23287671234"/>
  </r>
  <r>
    <n v="4220"/>
    <s v="Neta Stoffel"/>
    <x v="72"/>
    <x v="1"/>
    <n v="1079524383"/>
    <s v="Construction Manager"/>
    <x v="1"/>
    <n v="27748"/>
    <n v="2929"/>
    <n v="8.0246575342465754"/>
    <n v="222668.19726027397"/>
  </r>
  <r>
    <n v="4419"/>
    <s v="Sue Batt"/>
    <x v="73"/>
    <x v="1"/>
    <n v="1096579148"/>
    <s v="Actor"/>
    <x v="1"/>
    <n v="12217"/>
    <n v="2883"/>
    <n v="7.8986301369863012"/>
    <n v="96497.564383561636"/>
  </r>
  <r>
    <n v="4992"/>
    <s v="Devona Householder"/>
    <x v="74"/>
    <x v="1"/>
    <n v="1088109231"/>
    <s v="Environmental scientist"/>
    <x v="2"/>
    <n v="28741"/>
    <n v="2787"/>
    <n v="7.6356164383561644"/>
    <n v="219455.25205479452"/>
  </r>
  <r>
    <n v="4723"/>
    <s v="Mardell Numbers"/>
    <x v="75"/>
    <x v="0"/>
    <n v="1089198709"/>
    <s v="Court Reporter"/>
    <x v="1"/>
    <n v="16670"/>
    <n v="2777"/>
    <n v="7.6082191780821917"/>
    <n v="126829.01369863014"/>
  </r>
  <r>
    <n v="4237"/>
    <s v="Denna Dorais"/>
    <x v="76"/>
    <x v="1"/>
    <n v="1083606483"/>
    <s v="Epidemiologist"/>
    <x v="2"/>
    <n v="20373"/>
    <n v="2678"/>
    <n v="7.3369863013698629"/>
    <n v="149476.42191780821"/>
  </r>
  <r>
    <n v="4600"/>
    <s v="Kareen Dawson"/>
    <x v="77"/>
    <x v="1"/>
    <n v="1087661290"/>
    <s v="Food Scientist"/>
    <x v="4"/>
    <n v="22428"/>
    <n v="2589"/>
    <n v="7.0931506849315067"/>
    <n v="159085.18356164382"/>
  </r>
  <r>
    <n v="4010"/>
    <s v="Moriah Grenz"/>
    <x v="78"/>
    <x v="1"/>
    <n v="1086211209"/>
    <s v="Desktop publisher"/>
    <x v="2"/>
    <n v="23112"/>
    <n v="2496"/>
    <n v="6.838356164383562"/>
    <n v="158048.08767123288"/>
  </r>
  <r>
    <n v="4571"/>
    <s v="Chasity Mckissack"/>
    <x v="79"/>
    <x v="1"/>
    <n v="1079043413"/>
    <s v="Plumber"/>
    <x v="0"/>
    <n v="15985"/>
    <n v="2480"/>
    <n v="6.7945205479452051"/>
    <n v="108610.4109589041"/>
  </r>
  <r>
    <n v="4363"/>
    <s v="Breanna Warburton"/>
    <x v="80"/>
    <x v="0"/>
    <n v="1077657035"/>
    <s v="Designer"/>
    <x v="2"/>
    <n v="31448"/>
    <n v="2388"/>
    <n v="6.5424657534246577"/>
    <n v="205747.46301369864"/>
  </r>
  <r>
    <n v="4195"/>
    <s v="Cleopatra Sweatman"/>
    <x v="81"/>
    <x v="1"/>
    <n v="1074233312"/>
    <s v="Mechanical Engineer"/>
    <x v="3"/>
    <n v="24310"/>
    <n v="2191"/>
    <n v="6.0027397260273974"/>
    <n v="145926.60273972602"/>
  </r>
  <r>
    <n v="4321"/>
    <s v="Moshe Waring"/>
    <x v="82"/>
    <x v="1"/>
    <n v="1071447172"/>
    <s v="Mathematician"/>
    <x v="3"/>
    <n v="10569"/>
    <n v="2161"/>
    <n v="5.9205479452054792"/>
    <n v="62574.271232876708"/>
  </r>
  <r>
    <n v="4567"/>
    <s v="Bernardina Spinner"/>
    <x v="83"/>
    <x v="0"/>
    <n v="1069687845"/>
    <s v="Librarian"/>
    <x v="4"/>
    <n v="13963"/>
    <n v="1992"/>
    <n v="5.4575342465753423"/>
    <n v="76203.550684931499"/>
  </r>
  <r>
    <n v="4185"/>
    <s v="Ivelisse Priest"/>
    <x v="84"/>
    <x v="0"/>
    <n v="1073806042"/>
    <s v="Computer Systems Analyst"/>
    <x v="1"/>
    <n v="5185"/>
    <n v="1954"/>
    <n v="5.353424657534247"/>
    <n v="27757.506849315072"/>
  </r>
  <r>
    <n v="4393"/>
    <s v="Caterina Overbey"/>
    <x v="85"/>
    <x v="1"/>
    <n v="1094024895"/>
    <s v="Paralegal"/>
    <x v="3"/>
    <n v="27908"/>
    <n v="1927"/>
    <n v="5.279452054794521"/>
    <n v="147338.94794520549"/>
  </r>
  <r>
    <n v="4254"/>
    <s v="Ivana Juan"/>
    <x v="86"/>
    <x v="0"/>
    <n v="1094304850"/>
    <s v="Carpenter"/>
    <x v="1"/>
    <n v="31654"/>
    <n v="1840"/>
    <n v="5.0410958904109586"/>
    <n v="159570.84931506848"/>
  </r>
  <r>
    <n v="4760"/>
    <s v="Yung Mickens"/>
    <x v="87"/>
    <x v="1"/>
    <n v="1077985122"/>
    <s v="Actuary"/>
    <x v="1"/>
    <n v="16306"/>
    <n v="1835"/>
    <n v="5.0273972602739727"/>
    <n v="81976.739726027401"/>
  </r>
  <r>
    <n v="4274"/>
    <s v="Chantel Ballweg"/>
    <x v="88"/>
    <x v="0"/>
    <n v="1084971558"/>
    <s v="Respiratory Therapist"/>
    <x v="0"/>
    <n v="22343"/>
    <n v="1764"/>
    <n v="4.8328767123287673"/>
    <n v="53990.482191780822"/>
  </r>
  <r>
    <n v="4376"/>
    <s v="Genaro Meiser"/>
    <x v="89"/>
    <x v="0"/>
    <n v="1086791634"/>
    <s v="Editor"/>
    <x v="2"/>
    <n v="23151"/>
    <n v="1682"/>
    <n v="4.6082191780821917"/>
    <n v="53342.441095890412"/>
  </r>
  <r>
    <n v="4143"/>
    <s v="Erika Lappin"/>
    <x v="90"/>
    <x v="1"/>
    <n v="1096274323"/>
    <s v="Auto Mechanic"/>
    <x v="1"/>
    <n v="17428"/>
    <n v="1646"/>
    <n v="4.5095890410958903"/>
    <n v="39296.558904109588"/>
  </r>
  <r>
    <n v="4111"/>
    <s v="Bridgett Devane"/>
    <x v="91"/>
    <x v="0"/>
    <n v="1094109995"/>
    <s v="Chemist"/>
    <x v="1"/>
    <n v="7890"/>
    <n v="1622"/>
    <n v="4.4438356164383563"/>
    <n v="17530.931506849316"/>
  </r>
  <r>
    <n v="4101"/>
    <s v="Darryl Ard"/>
    <x v="92"/>
    <x v="0"/>
    <n v="1087661004"/>
    <s v="Executive Assistant"/>
    <x v="2"/>
    <n v="20555"/>
    <n v="1514"/>
    <n v="4.1479452054794521"/>
    <n v="42630.506849315068"/>
  </r>
  <r>
    <n v="3497"/>
    <s v="Nakia Stansfield"/>
    <x v="93"/>
    <x v="1"/>
    <n v="1099483350"/>
    <s v="Reporter"/>
    <x v="0"/>
    <n v="24931"/>
    <n v="1492"/>
    <n v="4.087671232876712"/>
    <n v="50954.865753424652"/>
  </r>
  <r>
    <n v="4949"/>
    <s v="Waltraud Braverman"/>
    <x v="94"/>
    <x v="1"/>
    <n v="1088600975"/>
    <s v="Childcare worker"/>
    <x v="1"/>
    <n v="28275"/>
    <n v="1447"/>
    <n v="3.9643835616438357"/>
    <n v="56046.472602739726"/>
  </r>
  <r>
    <n v="4606"/>
    <s v="Debroah Jeanpierre"/>
    <x v="95"/>
    <x v="0"/>
    <n v="1077930778"/>
    <s v="Civil Engineer"/>
    <x v="1"/>
    <n v="26568"/>
    <n v="1445"/>
    <n v="3.9589041095890409"/>
    <n v="52590.082191780821"/>
  </r>
  <r>
    <n v="4635"/>
    <s v="Vernice Flowers"/>
    <x v="96"/>
    <x v="0"/>
    <n v="1072275673"/>
    <s v="Financial Advisor"/>
    <x v="4"/>
    <n v="15317"/>
    <n v="1220"/>
    <n v="3.3424657534246576"/>
    <n v="25598.273972602739"/>
  </r>
  <r>
    <n v="4450"/>
    <s v="Byron Basinger"/>
    <x v="97"/>
    <x v="1"/>
    <n v="1087618758"/>
    <s v="Diagnostic Medical Sonographer"/>
    <x v="2"/>
    <n v="19817"/>
    <n v="1149"/>
    <n v="3.1479452054794521"/>
    <n v="31191.4150684931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4EC643-7E09-48CC-95FB-AA7CFAD0F2B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B25" firstHeaderRow="1" firstDataRow="1" firstDataCol="1"/>
  <pivotFields count="13">
    <pivotField showAll="0"/>
    <pivotField dataField="1" showAll="0"/>
    <pivotField numFmtId="14" showAll="0">
      <items count="15">
        <item x="0"/>
        <item x="1"/>
        <item x="2"/>
        <item x="3"/>
        <item x="4"/>
        <item x="5"/>
        <item x="6"/>
        <item x="7"/>
        <item x="8"/>
        <item x="9"/>
        <item x="10"/>
        <item x="11"/>
        <item x="12"/>
        <item x="13"/>
        <item t="default"/>
      </items>
    </pivotField>
    <pivotField axis="axisRow" showAll="0">
      <items count="3">
        <item x="0"/>
        <item x="1"/>
        <item t="default"/>
      </items>
    </pivotField>
    <pivotField showAll="0"/>
    <pivotField showAll="0"/>
    <pivotField showAll="0"/>
    <pivotField showAll="0"/>
    <pivotField numFmtId="43" showAll="0"/>
    <pivotField numFmtId="43" showAll="0"/>
    <pivotField numFmtId="43" showAll="0"/>
    <pivotField showAll="0">
      <items count="7">
        <item x="0"/>
        <item x="1"/>
        <item x="2"/>
        <item x="3"/>
        <item x="4"/>
        <item x="5"/>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s>
  <rowFields count="1">
    <field x="3"/>
  </rowFields>
  <rowItems count="3">
    <i>
      <x/>
    </i>
    <i>
      <x v="1"/>
    </i>
    <i t="grand">
      <x/>
    </i>
  </rowItems>
  <colItems count="1">
    <i/>
  </colItems>
  <dataFields count="1">
    <dataField name="Count of الإسم" fld="1" subtotal="count" baseField="0" baseItem="0"/>
  </dataFields>
  <chartFormats count="6">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0DE8A11-7D96-495B-AB67-9D351A7503D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I13:J34" firstHeaderRow="1" firstDataRow="1" firstDataCol="1"/>
  <pivotFields count="13">
    <pivotField showAll="0"/>
    <pivotField dataField="1" showAll="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pivotField showAll="0"/>
    <pivotField numFmtId="164" showAll="0"/>
    <pivotField numFmtId="165" showAll="0"/>
    <pivotField numFmtId="165" showAll="0"/>
    <pivotField numFmtId="164" showAll="0"/>
    <pivotField showAll="0">
      <items count="7">
        <item sd="0" x="0"/>
        <item sd="0" x="1"/>
        <item sd="0" x="2"/>
        <item sd="0" x="3"/>
        <item sd="0" x="4"/>
        <item sd="0" x="5"/>
        <item t="default"/>
      </items>
    </pivotField>
    <pivotField axis="axisRow" showAll="0">
      <items count="2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t="default"/>
      </items>
    </pivotField>
  </pivotFields>
  <rowFields count="1">
    <field x="12"/>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الإسم" fld="1" subtotal="count" baseField="0" baseItem="0"/>
  </dataField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17A8670-534E-47CE-8547-C8FA342510B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I3:J10" firstHeaderRow="1" firstDataRow="1" firstDataCol="1"/>
  <pivotFields count="13">
    <pivotField showAll="0"/>
    <pivotField showAll="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pivotField axis="axisRow" showAll="0">
      <items count="7">
        <item x="2"/>
        <item x="1"/>
        <item x="5"/>
        <item x="0"/>
        <item x="3"/>
        <item x="4"/>
        <item t="default"/>
      </items>
    </pivotField>
    <pivotField dataField="1" numFmtId="164" showAll="0"/>
    <pivotField numFmtId="165" showAll="0"/>
    <pivotField numFmtId="165" showAll="0"/>
    <pivotField numFmtId="164" showAll="0"/>
    <pivotField showAll="0">
      <items count="7">
        <item x="0"/>
        <item x="1"/>
        <item x="2"/>
        <item x="3"/>
        <item x="4"/>
        <item x="5"/>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s>
  <rowFields count="1">
    <field x="6"/>
  </rowFields>
  <rowItems count="7">
    <i>
      <x/>
    </i>
    <i>
      <x v="1"/>
    </i>
    <i>
      <x v="2"/>
    </i>
    <i>
      <x v="3"/>
    </i>
    <i>
      <x v="4"/>
    </i>
    <i>
      <x v="5"/>
    </i>
    <i t="grand">
      <x/>
    </i>
  </rowItems>
  <colItems count="1">
    <i/>
  </colItems>
  <dataFields count="1">
    <dataField name="Sum of الراتب" fld="7"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3B8E33-1E36-42C2-85E4-D997518A9EF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0" firstHeaderRow="1" firstDataRow="1" firstDataCol="1"/>
  <pivotFields count="13">
    <pivotField showAll="0"/>
    <pivotField dataField="1"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items count="7">
        <item x="1"/>
        <item x="2"/>
        <item x="4"/>
        <item x="0"/>
        <item x="5"/>
        <item x="3"/>
        <item t="default"/>
      </items>
    </pivotField>
    <pivotField showAll="0"/>
    <pivotField numFmtId="43" showAll="0"/>
    <pivotField numFmtId="43" showAll="0"/>
    <pivotField numFmtId="43" showAll="0"/>
    <pivotField showAll="0">
      <items count="7">
        <item x="0"/>
        <item x="1"/>
        <item x="2"/>
        <item x="3"/>
        <item x="4"/>
        <item x="5"/>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s>
  <rowFields count="1">
    <field x="6"/>
  </rowFields>
  <rowItems count="7">
    <i>
      <x/>
    </i>
    <i>
      <x v="1"/>
    </i>
    <i>
      <x v="2"/>
    </i>
    <i>
      <x v="3"/>
    </i>
    <i>
      <x v="4"/>
    </i>
    <i>
      <x v="5"/>
    </i>
    <i t="grand">
      <x/>
    </i>
  </rowItems>
  <colItems count="1">
    <i/>
  </colItems>
  <dataFields count="1">
    <dataField name="Count of الإسم" fld="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4B5955-EEC5-4C1D-93B6-E938A67D4346}"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7:B108" firstHeaderRow="1" firstDataRow="1" firstDataCol="1"/>
  <pivotFields count="13">
    <pivotField showAll="0"/>
    <pivotField dataField="1"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43" showAll="0"/>
    <pivotField numFmtId="43" showAll="0"/>
    <pivotField numFmtId="43" showAll="0"/>
    <pivotField axis="axisRow" showAll="0">
      <items count="7">
        <item sd="0" x="0"/>
        <item sd="0" x="1"/>
        <item sd="0" x="2"/>
        <item sd="0" x="3"/>
        <item sd="0" x="4"/>
        <item sd="0" x="5"/>
        <item t="default"/>
      </items>
    </pivotField>
    <pivotField axis="axisRow" showAll="0">
      <items count="2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t="default"/>
      </items>
    </pivotField>
  </pivotFields>
  <rowFields count="3">
    <field x="12"/>
    <field x="11"/>
    <field x="2"/>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الإسم"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0A6963-6D7C-4DD8-B3A8-46734995F838}"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5:B72" firstHeaderRow="1" firstDataRow="1" firstDataCol="1"/>
  <pivotFields count="13">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items count="7">
        <item x="1"/>
        <item x="2"/>
        <item x="4"/>
        <item x="0"/>
        <item x="5"/>
        <item x="3"/>
        <item t="default"/>
      </items>
    </pivotField>
    <pivotField dataField="1" showAll="0"/>
    <pivotField numFmtId="43" showAll="0"/>
    <pivotField numFmtId="43" showAll="0"/>
    <pivotField numFmtId="43" showAll="0"/>
    <pivotField showAll="0">
      <items count="7">
        <item x="0"/>
        <item x="1"/>
        <item x="2"/>
        <item x="3"/>
        <item x="4"/>
        <item x="5"/>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s>
  <rowFields count="1">
    <field x="6"/>
  </rowFields>
  <rowItems count="7">
    <i>
      <x/>
    </i>
    <i>
      <x v="1"/>
    </i>
    <i>
      <x v="2"/>
    </i>
    <i>
      <x v="3"/>
    </i>
    <i>
      <x v="4"/>
    </i>
    <i>
      <x v="5"/>
    </i>
    <i t="grand">
      <x/>
    </i>
  </rowItems>
  <colItems count="1">
    <i/>
  </colItems>
  <dataFields count="1">
    <dataField name="Sum of الراتب"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5CDB2C-0853-4175-944B-26E5BCCE3419}"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2:D50" firstHeaderRow="1" firstDataRow="2" firstDataCol="1"/>
  <pivotFields count="13">
    <pivotField showAll="0"/>
    <pivotField dataField="1" showAll="0"/>
    <pivotField numFmtId="14" showAll="0">
      <items count="15">
        <item x="0"/>
        <item x="1"/>
        <item x="2"/>
        <item x="3"/>
        <item x="4"/>
        <item x="5"/>
        <item x="6"/>
        <item x="7"/>
        <item x="8"/>
        <item x="9"/>
        <item x="10"/>
        <item x="11"/>
        <item x="12"/>
        <item x="13"/>
        <item t="default"/>
      </items>
    </pivotField>
    <pivotField axis="axisCol" showAll="0">
      <items count="3">
        <item x="0"/>
        <item x="1"/>
        <item t="default"/>
      </items>
    </pivotField>
    <pivotField showAll="0"/>
    <pivotField showAll="0"/>
    <pivotField axis="axisRow" showAll="0">
      <items count="7">
        <item x="1"/>
        <item x="2"/>
        <item x="4"/>
        <item x="0"/>
        <item x="5"/>
        <item x="3"/>
        <item t="default"/>
      </items>
    </pivotField>
    <pivotField showAll="0"/>
    <pivotField numFmtId="43" showAll="0"/>
    <pivotField numFmtId="43" showAll="0"/>
    <pivotField numFmtId="43" showAll="0"/>
    <pivotField showAll="0">
      <items count="7">
        <item x="0"/>
        <item x="1"/>
        <item x="2"/>
        <item x="3"/>
        <item x="4"/>
        <item x="5"/>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s>
  <rowFields count="1">
    <field x="6"/>
  </rowFields>
  <rowItems count="7">
    <i>
      <x/>
    </i>
    <i>
      <x v="1"/>
    </i>
    <i>
      <x v="2"/>
    </i>
    <i>
      <x v="3"/>
    </i>
    <i>
      <x v="4"/>
    </i>
    <i>
      <x v="5"/>
    </i>
    <i t="grand">
      <x/>
    </i>
  </rowItems>
  <colFields count="1">
    <field x="3"/>
  </colFields>
  <colItems count="3">
    <i>
      <x/>
    </i>
    <i>
      <x v="1"/>
    </i>
    <i t="grand">
      <x/>
    </i>
  </colItems>
  <dataFields count="1">
    <dataField name="Count of الإسم" fld="1"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A177EC-D8FA-40FA-ABF6-F943D59D863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1:D29" firstHeaderRow="1" firstDataRow="2" firstDataCol="1"/>
  <pivotFields count="13">
    <pivotField showAll="0"/>
    <pivotField dataField="1" showAll="0"/>
    <pivotField numFmtId="14" showAll="0">
      <items count="15">
        <item x="0"/>
        <item x="1"/>
        <item x="2"/>
        <item x="3"/>
        <item x="4"/>
        <item x="5"/>
        <item x="6"/>
        <item x="7"/>
        <item x="8"/>
        <item x="9"/>
        <item x="10"/>
        <item x="11"/>
        <item x="12"/>
        <item x="13"/>
        <item t="default"/>
      </items>
    </pivotField>
    <pivotField axis="axisCol" showAll="0">
      <items count="3">
        <item x="0"/>
        <item x="1"/>
        <item t="default"/>
      </items>
    </pivotField>
    <pivotField showAll="0"/>
    <pivotField showAll="0"/>
    <pivotField axis="axisRow" showAll="0">
      <items count="7">
        <item x="2"/>
        <item x="1"/>
        <item x="5"/>
        <item x="0"/>
        <item x="3"/>
        <item x="4"/>
        <item t="default"/>
      </items>
    </pivotField>
    <pivotField numFmtId="164" showAll="0"/>
    <pivotField numFmtId="165" showAll="0"/>
    <pivotField numFmtId="165" showAll="0"/>
    <pivotField numFmtId="164" showAll="0"/>
    <pivotField showAll="0">
      <items count="7">
        <item x="0"/>
        <item x="1"/>
        <item x="2"/>
        <item x="3"/>
        <item x="4"/>
        <item x="5"/>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s>
  <rowFields count="1">
    <field x="6"/>
  </rowFields>
  <rowItems count="7">
    <i>
      <x/>
    </i>
    <i>
      <x v="1"/>
    </i>
    <i>
      <x v="2"/>
    </i>
    <i>
      <x v="3"/>
    </i>
    <i>
      <x v="4"/>
    </i>
    <i>
      <x v="5"/>
    </i>
    <i t="grand">
      <x/>
    </i>
  </rowItems>
  <colFields count="1">
    <field x="3"/>
  </colFields>
  <colItems count="3">
    <i>
      <x/>
    </i>
    <i>
      <x v="1"/>
    </i>
    <i t="grand">
      <x/>
    </i>
  </colItems>
  <dataFields count="1">
    <dataField name="Count of الإسم" fld="1" subtotal="count" baseField="0" baseItem="0"/>
  </dataFields>
  <chartFormats count="3">
    <chartFormat chart="1" format="2" series="1">
      <pivotArea type="data" outline="0" fieldPosition="0">
        <references count="2">
          <reference field="4294967294" count="1" selected="0">
            <x v="0"/>
          </reference>
          <reference field="3" count="1" selected="0">
            <x v="0"/>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3">
          <reference field="4294967294" count="1" selected="0">
            <x v="0"/>
          </reference>
          <reference field="3"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CE8C8A-FA96-4CF3-82A7-F1506D5853C4}"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0:B17"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الإسم" fld="1" subtotal="count" baseField="0" baseItem="0"/>
  </dataFields>
  <formats count="3">
    <format dxfId="2">
      <pivotArea dataOnly="0" outline="0" axis="axisValues" fieldPosition="0"/>
    </format>
    <format dxfId="1">
      <pivotArea outline="0" collapsedLevelsAreSubtotals="1" fieldPosition="0"/>
    </format>
    <format dxfId="0">
      <pivotArea dataOnly="0" labelOnly="1" outline="0" axis="axisValues" fieldPosition="0"/>
    </format>
  </formats>
  <chartFormats count="1">
    <chartFormat chart="3" format="1"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البيانات.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14B8CC-05A1-485F-A30D-4779E5DF75ED}" name="PivotTable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الجنسية" fld="1" subtotal="count" baseField="0" baseItem="0" numFmtId="1"/>
  </dataFields>
  <formats count="2">
    <format dxfId="4">
      <pivotArea outline="0" collapsedLevelsAreSubtotals="1" fieldPosition="0"/>
    </format>
    <format dxfId="3">
      <pivotArea dataOnly="0" labelOnly="1" outline="0" axis="axisValues" fieldPosition="0"/>
    </format>
  </format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البيانات.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6AC094-EDE1-4D3F-A919-A6B44200120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3:M6" firstHeaderRow="1" firstDataRow="1" firstDataCol="1"/>
  <pivotFields count="13">
    <pivotField showAll="0"/>
    <pivotField showAll="0"/>
    <pivotField numFmtId="14" showAll="0"/>
    <pivotField axis="axisRow" dataField="1" showAll="0">
      <items count="3">
        <item x="0"/>
        <item x="1"/>
        <item t="default"/>
      </items>
    </pivotField>
    <pivotField showAll="0"/>
    <pivotField showAll="0"/>
    <pivotField showAll="0"/>
    <pivotField numFmtId="164" showAll="0"/>
    <pivotField numFmtId="165" showAll="0"/>
    <pivotField numFmtId="165" showAll="0"/>
    <pivotField numFmtId="164" showAll="0"/>
    <pivotField showAll="0" defaultSubtotal="0"/>
    <pivotField showAll="0" defaultSubtotal="0"/>
  </pivotFields>
  <rowFields count="1">
    <field x="3"/>
  </rowFields>
  <rowItems count="3">
    <i>
      <x/>
    </i>
    <i>
      <x v="1"/>
    </i>
    <i t="grand">
      <x/>
    </i>
  </rowItems>
  <colItems count="1">
    <i/>
  </colItems>
  <dataFields count="1">
    <dataField name="Count of الجنسية"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جنسية" xr10:uid="{9EB7BF28-91B2-4B5E-A560-740E870F035F}" sourceName="الجنسية">
  <pivotTables>
    <pivotTable tabId="6" name="PivotTable5"/>
    <pivotTable tabId="6" name="PivotTable3"/>
    <pivotTable tabId="6" name="PivotTable4"/>
  </pivotTables>
  <data>
    <tabular pivotCacheId="6838174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تاريخ_الإلتحاق" xr10:uid="{F509BC54-AFCA-46B1-95E6-9CE85100EF4B}" sourceName="تاريخ الإلتحاق">
  <pivotTables>
    <pivotTable tabId="6" name="PivotTable5"/>
    <pivotTable tabId="6" name="PivotTable3"/>
    <pivotTable tabId="6" name="PivotTable4"/>
  </pivotTables>
  <data>
    <tabular pivotCacheId="683817467">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تاريخ_الإلتحاق__Year" xr10:uid="{12459D2A-FD9D-4AD7-8980-BBE6203343A7}" sourceName="[Table1].[تاريخ الإلتحاق (Year)]">
  <pivotTables>
    <pivotTable tabId="6" name="PivotTable1"/>
    <pivotTable tabId="6" name="PivotTable2"/>
  </pivotTables>
  <data>
    <olap pivotCacheId="614231149">
      <levels count="2">
        <level uniqueName="[Table1].[تاريخ الإلتحاق (Year)].[(All)]" sourceCaption="(All)" count="0"/>
        <level uniqueName="[Table1].[تاريخ الإلتحاق (Year)].[تاريخ الإلتحاق (Year)]" sourceCaption="تاريخ الإلتحاق (Year)" count="20">
          <ranges>
            <range startItem="0">
              <i n="[Table1].[تاريخ الإلتحاق (Year)].&amp;[2000]" c="2000"/>
              <i n="[Table1].[تاريخ الإلتحاق (Year)].&amp;[2001]" c="2001"/>
              <i n="[Table1].[تاريخ الإلتحاق (Year)].&amp;[2002]" c="2002"/>
              <i n="[Table1].[تاريخ الإلتحاق (Year)].&amp;[2003]" c="2003"/>
              <i n="[Table1].[تاريخ الإلتحاق (Year)].&amp;[2004]" c="2004"/>
              <i n="[Table1].[تاريخ الإلتحاق (Year)].&amp;[2005]" c="2005"/>
              <i n="[Table1].[تاريخ الإلتحاق (Year)].&amp;[2006]" c="2006"/>
              <i n="[Table1].[تاريخ الإلتحاق (Year)].&amp;[2007]" c="2007"/>
              <i n="[Table1].[تاريخ الإلتحاق (Year)].&amp;[2008]" c="2008"/>
              <i n="[Table1].[تاريخ الإلتحاق (Year)].&amp;[2009]" c="2009"/>
              <i n="[Table1].[تاريخ الإلتحاق (Year)].&amp;[2010]" c="2010"/>
              <i n="[Table1].[تاريخ الإلتحاق (Year)].&amp;[2011]" c="2011"/>
              <i n="[Table1].[تاريخ الإلتحاق (Year)].&amp;[2012]" c="2012"/>
              <i n="[Table1].[تاريخ الإلتحاق (Year)].&amp;[2013]" c="2013"/>
              <i n="[Table1].[تاريخ الإلتحاق (Year)].&amp;[2014]" c="2014"/>
              <i n="[Table1].[تاريخ الإلتحاق (Year)].&amp;[2015]" c="2015"/>
              <i n="[Table1].[تاريخ الإلتحاق (Year)].&amp;[2016]" c="2016"/>
              <i n="[Table1].[تاريخ الإلتحاق (Year)].&amp;[2017]" c="2017"/>
              <i n="[Table1].[تاريخ الإلتحاق (Year)].&amp;[2018]" c="2018"/>
              <i n="[Table1].[تاريخ الإلتحاق (Year)].&amp;[2019]" c="2019"/>
            </range>
          </ranges>
        </level>
      </levels>
      <selections count="1">
        <selection n="[Table1].[تاريخ الإلتحاق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جنسية" xr10:uid="{E4EE93BD-61D4-47B7-9288-BB9D1CFCB214}" cache="Slicer_الجنسية" caption="الجنسية" style="SlicerStyleLight3 2" rowHeight="234950"/>
  <slicer name="تاريخ الإلتحاق" xr10:uid="{B0C6D131-B107-4296-B568-D765D81640C4}" cache="Slicer_تاريخ_الإلتحاق" caption="تاريخ الإلتحاق" columnCount="2" style="SlicerStyleLight3 2" rowHeight="234950"/>
  <slicer name="تاريخ الإلتحاق (Year)" xr10:uid="{A8E1A681-FBE3-4E56-AD7A-F0A04469A449}" cache="Slicer_تاريخ_الإلتحاق__Year" caption="تاريخ الإلتحاق (Year)" columnCount="2" level="1" style="SlicerStyleLight3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61784E-D21B-4AD9-BE93-FE39A6884FD9}" name="Table1" displayName="Table1" ref="A1:K101" totalsRowCount="1" headerRowDxfId="28" dataDxfId="27" dataCellStyle="Comma">
  <autoFilter ref="A1:K100" xr:uid="{7461784E-D21B-4AD9-BE93-FE39A6884FD9}"/>
  <sortState xmlns:xlrd2="http://schemas.microsoft.com/office/spreadsheetml/2017/richdata2" ref="A2:K100">
    <sortCondition ref="C1:C100"/>
  </sortState>
  <tableColumns count="11">
    <tableColumn id="1" xr3:uid="{5533E8E1-3908-4951-86E4-1E407670E2EA}" name="الرقم الوظيفي" totalsRowLabel="Total" dataDxfId="26" totalsRowDxfId="25"/>
    <tableColumn id="2" xr3:uid="{CB80FD58-FE18-420E-8C32-6961AA035707}" name="الإسم" dataDxfId="24" totalsRowDxfId="23"/>
    <tableColumn id="3" xr3:uid="{6F60621E-0A2C-473D-8B0C-68C8AE50057C}" name="تاريخ الإلتحاق" dataDxfId="22" totalsRowDxfId="21"/>
    <tableColumn id="4" xr3:uid="{4F91C740-630B-470B-9AF7-00E95A9C9546}" name="الجنسية" dataDxfId="20" totalsRowDxfId="19"/>
    <tableColumn id="5" xr3:uid="{1FAE7E96-122B-4B7A-99CA-9249BA4D278C}" name="الهوية" dataDxfId="18" totalsRowDxfId="17"/>
    <tableColumn id="6" xr3:uid="{347E73BF-23B6-408C-8AD4-CC8BE2D439FB}" name="الوظيفة" dataDxfId="16" totalsRowDxfId="15"/>
    <tableColumn id="7" xr3:uid="{D5E32FE5-0A33-45A7-AE3B-12542D8618C0}" name="القسم" dataDxfId="14" totalsRowDxfId="13"/>
    <tableColumn id="8" xr3:uid="{AB73535F-AFDE-4F0D-A4F3-4FCF085B03ED}" name="الراتب" totalsRowFunction="average" dataDxfId="12" totalsRowDxfId="11"/>
    <tableColumn id="9" xr3:uid="{B0ABFE6E-8D25-456A-87CF-B67BFEEC275F}" name="عدد أيام الخدمة" totalsRowFunction="max" dataDxfId="10" totalsRowDxfId="9" dataCellStyle="Comma">
      <calculatedColumnFormula>TODAY()-C2</calculatedColumnFormula>
    </tableColumn>
    <tableColumn id="10" xr3:uid="{C204B086-7EE1-4B7E-9F4E-C53792D66E01}" name="عدد سنوات الخدمة" totalsRowFunction="sum" dataDxfId="8" totalsRowDxfId="7" dataCellStyle="Comma">
      <calculatedColumnFormula>I2/365</calculatedColumnFormula>
    </tableColumn>
    <tableColumn id="11" xr3:uid="{D97829E1-8870-49D5-97E0-7C92974CFFCC}" name="مكافئة نهاية الخدمة" totalsRowFunction="sum" dataDxfId="6" totalsRowDxfId="5" dataCellStyle="Comma">
      <calculatedColumnFormula>IF(J2&lt;5,(0.5*H2)*J2,H2*J2)</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95ED2-3ECA-48F8-B517-64ECDFFD21BC}">
  <dimension ref="A3:D108"/>
  <sheetViews>
    <sheetView workbookViewId="0">
      <selection activeCell="A87" sqref="A87"/>
    </sheetView>
  </sheetViews>
  <sheetFormatPr defaultRowHeight="14.4" x14ac:dyDescent="0.3"/>
  <cols>
    <col min="1" max="1" width="12.5546875" bestFit="1" customWidth="1"/>
    <col min="2" max="2" width="12.6640625" bestFit="1" customWidth="1"/>
    <col min="3" max="3" width="5.6640625" bestFit="1" customWidth="1"/>
    <col min="4" max="4" width="10.77734375" bestFit="1" customWidth="1"/>
  </cols>
  <sheetData>
    <row r="3" spans="1:2" x14ac:dyDescent="0.3">
      <c r="A3" s="2" t="s">
        <v>190</v>
      </c>
      <c r="B3" t="s">
        <v>192</v>
      </c>
    </row>
    <row r="4" spans="1:2" x14ac:dyDescent="0.3">
      <c r="A4" s="3" t="s">
        <v>18</v>
      </c>
      <c r="B4">
        <v>18</v>
      </c>
    </row>
    <row r="5" spans="1:2" x14ac:dyDescent="0.3">
      <c r="A5" s="3" t="s">
        <v>23</v>
      </c>
      <c r="B5">
        <v>20</v>
      </c>
    </row>
    <row r="6" spans="1:2" x14ac:dyDescent="0.3">
      <c r="A6" s="3" t="s">
        <v>29</v>
      </c>
      <c r="B6">
        <v>3</v>
      </c>
    </row>
    <row r="7" spans="1:2" x14ac:dyDescent="0.3">
      <c r="A7" s="3" t="s">
        <v>14</v>
      </c>
      <c r="B7">
        <v>31</v>
      </c>
    </row>
    <row r="8" spans="1:2" x14ac:dyDescent="0.3">
      <c r="A8" s="3" t="s">
        <v>38</v>
      </c>
      <c r="B8">
        <v>11</v>
      </c>
    </row>
    <row r="9" spans="1:2" x14ac:dyDescent="0.3">
      <c r="A9" s="3" t="s">
        <v>26</v>
      </c>
      <c r="B9">
        <v>16</v>
      </c>
    </row>
    <row r="10" spans="1:2" x14ac:dyDescent="0.3">
      <c r="A10" s="3" t="s">
        <v>191</v>
      </c>
      <c r="B10">
        <v>99</v>
      </c>
    </row>
    <row r="22" spans="1:2" x14ac:dyDescent="0.3">
      <c r="A22" s="2" t="s">
        <v>190</v>
      </c>
      <c r="B22" t="s">
        <v>192</v>
      </c>
    </row>
    <row r="23" spans="1:2" x14ac:dyDescent="0.3">
      <c r="A23" s="3" t="s">
        <v>12</v>
      </c>
      <c r="B23">
        <v>51</v>
      </c>
    </row>
    <row r="24" spans="1:2" x14ac:dyDescent="0.3">
      <c r="A24" s="3" t="s">
        <v>16</v>
      </c>
      <c r="B24">
        <v>48</v>
      </c>
    </row>
    <row r="25" spans="1:2" x14ac:dyDescent="0.3">
      <c r="A25" s="3" t="s">
        <v>191</v>
      </c>
      <c r="B25">
        <v>99</v>
      </c>
    </row>
    <row r="42" spans="1:4" x14ac:dyDescent="0.3">
      <c r="A42" s="2" t="s">
        <v>192</v>
      </c>
      <c r="B42" s="2" t="s">
        <v>193</v>
      </c>
    </row>
    <row r="43" spans="1:4" x14ac:dyDescent="0.3">
      <c r="A43" s="2" t="s">
        <v>190</v>
      </c>
      <c r="B43" t="s">
        <v>12</v>
      </c>
      <c r="C43" t="s">
        <v>16</v>
      </c>
      <c r="D43" t="s">
        <v>191</v>
      </c>
    </row>
    <row r="44" spans="1:4" x14ac:dyDescent="0.3">
      <c r="A44" s="3" t="s">
        <v>18</v>
      </c>
      <c r="B44">
        <v>8</v>
      </c>
      <c r="C44">
        <v>10</v>
      </c>
      <c r="D44">
        <v>18</v>
      </c>
    </row>
    <row r="45" spans="1:4" x14ac:dyDescent="0.3">
      <c r="A45" s="3" t="s">
        <v>23</v>
      </c>
      <c r="B45">
        <v>10</v>
      </c>
      <c r="C45">
        <v>10</v>
      </c>
      <c r="D45">
        <v>20</v>
      </c>
    </row>
    <row r="46" spans="1:4" x14ac:dyDescent="0.3">
      <c r="A46" s="3" t="s">
        <v>29</v>
      </c>
      <c r="B46">
        <v>1</v>
      </c>
      <c r="C46">
        <v>2</v>
      </c>
      <c r="D46">
        <v>3</v>
      </c>
    </row>
    <row r="47" spans="1:4" x14ac:dyDescent="0.3">
      <c r="A47" s="3" t="s">
        <v>14</v>
      </c>
      <c r="B47">
        <v>18</v>
      </c>
      <c r="C47">
        <v>13</v>
      </c>
      <c r="D47">
        <v>31</v>
      </c>
    </row>
    <row r="48" spans="1:4" x14ac:dyDescent="0.3">
      <c r="A48" s="3" t="s">
        <v>38</v>
      </c>
      <c r="B48">
        <v>7</v>
      </c>
      <c r="C48">
        <v>4</v>
      </c>
      <c r="D48">
        <v>11</v>
      </c>
    </row>
    <row r="49" spans="1:4" x14ac:dyDescent="0.3">
      <c r="A49" s="3" t="s">
        <v>26</v>
      </c>
      <c r="B49">
        <v>7</v>
      </c>
      <c r="C49">
        <v>9</v>
      </c>
      <c r="D49">
        <v>16</v>
      </c>
    </row>
    <row r="50" spans="1:4" x14ac:dyDescent="0.3">
      <c r="A50" s="3" t="s">
        <v>191</v>
      </c>
      <c r="B50">
        <v>51</v>
      </c>
      <c r="C50">
        <v>48</v>
      </c>
      <c r="D50">
        <v>99</v>
      </c>
    </row>
    <row r="65" spans="1:2" x14ac:dyDescent="0.3">
      <c r="A65" s="2" t="s">
        <v>190</v>
      </c>
      <c r="B65" t="s">
        <v>194</v>
      </c>
    </row>
    <row r="66" spans="1:2" x14ac:dyDescent="0.3">
      <c r="A66" s="3" t="s">
        <v>18</v>
      </c>
      <c r="B66">
        <v>321044</v>
      </c>
    </row>
    <row r="67" spans="1:2" x14ac:dyDescent="0.3">
      <c r="A67" s="3" t="s">
        <v>23</v>
      </c>
      <c r="B67">
        <v>348668</v>
      </c>
    </row>
    <row r="68" spans="1:2" x14ac:dyDescent="0.3">
      <c r="A68" s="3" t="s">
        <v>29</v>
      </c>
      <c r="B68">
        <v>38418</v>
      </c>
    </row>
    <row r="69" spans="1:2" x14ac:dyDescent="0.3">
      <c r="A69" s="3" t="s">
        <v>14</v>
      </c>
      <c r="B69">
        <v>582362</v>
      </c>
    </row>
    <row r="70" spans="1:2" x14ac:dyDescent="0.3">
      <c r="A70" s="3" t="s">
        <v>38</v>
      </c>
      <c r="B70">
        <v>205878</v>
      </c>
    </row>
    <row r="71" spans="1:2" x14ac:dyDescent="0.3">
      <c r="A71" s="3" t="s">
        <v>26</v>
      </c>
      <c r="B71">
        <v>332421</v>
      </c>
    </row>
    <row r="72" spans="1:2" x14ac:dyDescent="0.3">
      <c r="A72" s="3" t="s">
        <v>191</v>
      </c>
      <c r="B72">
        <v>1828791</v>
      </c>
    </row>
    <row r="87" spans="1:2" x14ac:dyDescent="0.3">
      <c r="A87" s="2" t="s">
        <v>190</v>
      </c>
      <c r="B87" t="s">
        <v>192</v>
      </c>
    </row>
    <row r="88" spans="1:2" x14ac:dyDescent="0.3">
      <c r="A88" s="3" t="s">
        <v>195</v>
      </c>
      <c r="B88">
        <v>7</v>
      </c>
    </row>
    <row r="89" spans="1:2" x14ac:dyDescent="0.3">
      <c r="A89" s="3" t="s">
        <v>196</v>
      </c>
      <c r="B89">
        <v>4</v>
      </c>
    </row>
    <row r="90" spans="1:2" x14ac:dyDescent="0.3">
      <c r="A90" s="3" t="s">
        <v>197</v>
      </c>
      <c r="B90">
        <v>8</v>
      </c>
    </row>
    <row r="91" spans="1:2" x14ac:dyDescent="0.3">
      <c r="A91" s="3" t="s">
        <v>198</v>
      </c>
      <c r="B91">
        <v>4</v>
      </c>
    </row>
    <row r="92" spans="1:2" x14ac:dyDescent="0.3">
      <c r="A92" s="3" t="s">
        <v>199</v>
      </c>
      <c r="B92">
        <v>7</v>
      </c>
    </row>
    <row r="93" spans="1:2" x14ac:dyDescent="0.3">
      <c r="A93" s="3" t="s">
        <v>200</v>
      </c>
      <c r="B93">
        <v>5</v>
      </c>
    </row>
    <row r="94" spans="1:2" x14ac:dyDescent="0.3">
      <c r="A94" s="3" t="s">
        <v>201</v>
      </c>
      <c r="B94">
        <v>3</v>
      </c>
    </row>
    <row r="95" spans="1:2" x14ac:dyDescent="0.3">
      <c r="A95" s="3" t="s">
        <v>202</v>
      </c>
      <c r="B95">
        <v>4</v>
      </c>
    </row>
    <row r="96" spans="1:2" x14ac:dyDescent="0.3">
      <c r="A96" s="3" t="s">
        <v>203</v>
      </c>
      <c r="B96">
        <v>2</v>
      </c>
    </row>
    <row r="97" spans="1:2" x14ac:dyDescent="0.3">
      <c r="A97" s="3" t="s">
        <v>204</v>
      </c>
      <c r="B97">
        <v>7</v>
      </c>
    </row>
    <row r="98" spans="1:2" x14ac:dyDescent="0.3">
      <c r="A98" s="3" t="s">
        <v>205</v>
      </c>
      <c r="B98">
        <v>5</v>
      </c>
    </row>
    <row r="99" spans="1:2" x14ac:dyDescent="0.3">
      <c r="A99" s="3" t="s">
        <v>206</v>
      </c>
      <c r="B99">
        <v>4</v>
      </c>
    </row>
    <row r="100" spans="1:2" x14ac:dyDescent="0.3">
      <c r="A100" s="3" t="s">
        <v>207</v>
      </c>
      <c r="B100">
        <v>4</v>
      </c>
    </row>
    <row r="101" spans="1:2" x14ac:dyDescent="0.3">
      <c r="A101" s="3" t="s">
        <v>208</v>
      </c>
      <c r="B101">
        <v>4</v>
      </c>
    </row>
    <row r="102" spans="1:2" x14ac:dyDescent="0.3">
      <c r="A102" s="3" t="s">
        <v>209</v>
      </c>
      <c r="B102">
        <v>4</v>
      </c>
    </row>
    <row r="103" spans="1:2" x14ac:dyDescent="0.3">
      <c r="A103" s="3" t="s">
        <v>210</v>
      </c>
      <c r="B103">
        <v>6</v>
      </c>
    </row>
    <row r="104" spans="1:2" x14ac:dyDescent="0.3">
      <c r="A104" s="3" t="s">
        <v>211</v>
      </c>
      <c r="B104">
        <v>4</v>
      </c>
    </row>
    <row r="105" spans="1:2" x14ac:dyDescent="0.3">
      <c r="A105" s="3" t="s">
        <v>212</v>
      </c>
      <c r="B105">
        <v>5</v>
      </c>
    </row>
    <row r="106" spans="1:2" x14ac:dyDescent="0.3">
      <c r="A106" s="3" t="s">
        <v>213</v>
      </c>
      <c r="B106">
        <v>7</v>
      </c>
    </row>
    <row r="107" spans="1:2" x14ac:dyDescent="0.3">
      <c r="A107" s="3" t="s">
        <v>214</v>
      </c>
      <c r="B107">
        <v>5</v>
      </c>
    </row>
    <row r="108" spans="1:2" x14ac:dyDescent="0.3">
      <c r="A108" s="3" t="s">
        <v>191</v>
      </c>
      <c r="B108">
        <v>99</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B083C-ECBD-4A95-9BED-26781C21021A}">
  <dimension ref="E1:T27"/>
  <sheetViews>
    <sheetView showGridLines="0" workbookViewId="0">
      <selection activeCell="R29" sqref="R29"/>
    </sheetView>
  </sheetViews>
  <sheetFormatPr defaultRowHeight="14.4" x14ac:dyDescent="0.3"/>
  <sheetData>
    <row r="1" spans="5:20" ht="15" thickBot="1" x14ac:dyDescent="0.35"/>
    <row r="2" spans="5:20" x14ac:dyDescent="0.3">
      <c r="E2" s="4"/>
      <c r="F2" s="5"/>
      <c r="G2" s="5"/>
      <c r="H2" s="5"/>
      <c r="I2" s="5"/>
      <c r="J2" s="5"/>
      <c r="K2" s="5"/>
      <c r="L2" s="5"/>
      <c r="M2" s="5"/>
      <c r="N2" s="5"/>
      <c r="O2" s="5"/>
      <c r="P2" s="5"/>
      <c r="Q2" s="5"/>
      <c r="R2" s="5"/>
      <c r="S2" s="5"/>
      <c r="T2" s="6"/>
    </row>
    <row r="3" spans="5:20" x14ac:dyDescent="0.3">
      <c r="E3" s="7"/>
      <c r="T3" s="8"/>
    </row>
    <row r="4" spans="5:20" x14ac:dyDescent="0.3">
      <c r="E4" s="7"/>
      <c r="T4" s="8"/>
    </row>
    <row r="5" spans="5:20" x14ac:dyDescent="0.3">
      <c r="E5" s="7"/>
      <c r="T5" s="8"/>
    </row>
    <row r="6" spans="5:20" x14ac:dyDescent="0.3">
      <c r="E6" s="7"/>
      <c r="T6" s="8"/>
    </row>
    <row r="7" spans="5:20" x14ac:dyDescent="0.3">
      <c r="E7" s="7"/>
      <c r="T7" s="8"/>
    </row>
    <row r="8" spans="5:20" x14ac:dyDescent="0.3">
      <c r="E8" s="7"/>
      <c r="T8" s="8"/>
    </row>
    <row r="9" spans="5:20" x14ac:dyDescent="0.3">
      <c r="E9" s="7"/>
      <c r="T9" s="8"/>
    </row>
    <row r="10" spans="5:20" x14ac:dyDescent="0.3">
      <c r="E10" s="7"/>
      <c r="T10" s="8"/>
    </row>
    <row r="11" spans="5:20" x14ac:dyDescent="0.3">
      <c r="E11" s="7"/>
      <c r="T11" s="8"/>
    </row>
    <row r="12" spans="5:20" x14ac:dyDescent="0.3">
      <c r="E12" s="7"/>
      <c r="T12" s="8"/>
    </row>
    <row r="13" spans="5:20" x14ac:dyDescent="0.3">
      <c r="E13" s="7"/>
      <c r="T13" s="8"/>
    </row>
    <row r="14" spans="5:20" x14ac:dyDescent="0.3">
      <c r="E14" s="7"/>
      <c r="T14" s="8"/>
    </row>
    <row r="15" spans="5:20" x14ac:dyDescent="0.3">
      <c r="E15" s="7"/>
      <c r="T15" s="8"/>
    </row>
    <row r="16" spans="5:20" x14ac:dyDescent="0.3">
      <c r="E16" s="7"/>
      <c r="T16" s="8"/>
    </row>
    <row r="17" spans="5:20" x14ac:dyDescent="0.3">
      <c r="E17" s="7"/>
      <c r="T17" s="8"/>
    </row>
    <row r="18" spans="5:20" x14ac:dyDescent="0.3">
      <c r="E18" s="7"/>
      <c r="T18" s="8"/>
    </row>
    <row r="19" spans="5:20" x14ac:dyDescent="0.3">
      <c r="E19" s="7"/>
      <c r="T19" s="8"/>
    </row>
    <row r="20" spans="5:20" x14ac:dyDescent="0.3">
      <c r="E20" s="7"/>
      <c r="T20" s="8"/>
    </row>
    <row r="21" spans="5:20" x14ac:dyDescent="0.3">
      <c r="E21" s="7"/>
      <c r="T21" s="8"/>
    </row>
    <row r="22" spans="5:20" x14ac:dyDescent="0.3">
      <c r="E22" s="7"/>
      <c r="T22" s="8"/>
    </row>
    <row r="23" spans="5:20" x14ac:dyDescent="0.3">
      <c r="E23" s="7"/>
      <c r="T23" s="8"/>
    </row>
    <row r="24" spans="5:20" x14ac:dyDescent="0.3">
      <c r="E24" s="7"/>
      <c r="T24" s="8"/>
    </row>
    <row r="25" spans="5:20" x14ac:dyDescent="0.3">
      <c r="E25" s="7"/>
      <c r="T25" s="8"/>
    </row>
    <row r="26" spans="5:20" x14ac:dyDescent="0.3">
      <c r="E26" s="7"/>
      <c r="T26" s="8"/>
    </row>
    <row r="27" spans="5:20" ht="15" thickBot="1" x14ac:dyDescent="0.35">
      <c r="E27" s="9"/>
      <c r="F27" s="10"/>
      <c r="G27" s="10"/>
      <c r="H27" s="10"/>
      <c r="I27" s="10"/>
      <c r="J27" s="10"/>
      <c r="K27" s="10"/>
      <c r="L27" s="10"/>
      <c r="M27" s="10"/>
      <c r="N27" s="10"/>
      <c r="O27" s="10"/>
      <c r="P27" s="10"/>
      <c r="Q27" s="10"/>
      <c r="R27" s="10"/>
      <c r="S27" s="10"/>
      <c r="T27" s="1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3F42B-E713-45C1-BC39-E1A25755DC4D}">
  <dimension ref="A1:L102"/>
  <sheetViews>
    <sheetView showGridLines="0" topLeftCell="A2" zoomScaleNormal="100" workbookViewId="0">
      <selection activeCell="B6" sqref="B6"/>
    </sheetView>
  </sheetViews>
  <sheetFormatPr defaultRowHeight="14.4" x14ac:dyDescent="0.3"/>
  <cols>
    <col min="1" max="1" width="12" customWidth="1"/>
    <col min="2" max="2" width="19.109375" bestFit="1" customWidth="1"/>
    <col min="3" max="3" width="12.77734375" style="1" customWidth="1"/>
    <col min="4" max="4" width="12.44140625" bestFit="1" customWidth="1"/>
    <col min="5" max="5" width="11" bestFit="1" customWidth="1"/>
    <col min="6" max="6" width="27.5546875" bestFit="1" customWidth="1"/>
    <col min="7" max="7" width="15.6640625" bestFit="1" customWidth="1"/>
    <col min="8" max="8" width="10" style="19" bestFit="1" customWidth="1"/>
    <col min="9" max="9" width="14.33203125" style="23" customWidth="1"/>
    <col min="10" max="10" width="16.33203125" style="23" customWidth="1"/>
    <col min="11" max="11" width="16.21875" style="19" customWidth="1"/>
    <col min="12" max="12" width="10.5546875" bestFit="1" customWidth="1"/>
  </cols>
  <sheetData>
    <row r="1" spans="1:12" x14ac:dyDescent="0.3">
      <c r="A1" s="14" t="s">
        <v>0</v>
      </c>
      <c r="B1" s="14" t="s">
        <v>1</v>
      </c>
      <c r="C1" s="29" t="s">
        <v>2</v>
      </c>
      <c r="D1" s="14" t="s">
        <v>3</v>
      </c>
      <c r="E1" s="14" t="s">
        <v>4</v>
      </c>
      <c r="F1" s="14" t="s">
        <v>5</v>
      </c>
      <c r="G1" s="14" t="s">
        <v>6</v>
      </c>
      <c r="H1" s="16" t="s">
        <v>7</v>
      </c>
      <c r="I1" s="20" t="s">
        <v>8</v>
      </c>
      <c r="J1" s="20" t="s">
        <v>9</v>
      </c>
      <c r="K1" s="16" t="s">
        <v>10</v>
      </c>
    </row>
    <row r="2" spans="1:12" x14ac:dyDescent="0.3">
      <c r="A2" s="15">
        <v>4647</v>
      </c>
      <c r="B2" s="15" t="s">
        <v>34</v>
      </c>
      <c r="C2" s="30">
        <v>36553</v>
      </c>
      <c r="D2" s="15" t="s">
        <v>12</v>
      </c>
      <c r="E2" s="15">
        <v>1066501349</v>
      </c>
      <c r="F2" s="15" t="s">
        <v>35</v>
      </c>
      <c r="G2" s="15" t="s">
        <v>14</v>
      </c>
      <c r="H2" s="17">
        <v>17901</v>
      </c>
      <c r="I2" s="21">
        <f t="shared" ref="I2:I33" ca="1" si="0">TODAY()-C2</f>
        <v>8410</v>
      </c>
      <c r="J2" s="21">
        <f t="shared" ref="J2:J33" ca="1" si="1">I2/365</f>
        <v>23.041095890410958</v>
      </c>
      <c r="K2" s="24">
        <f t="shared" ref="K2:K33" ca="1" si="2">IF(J2&lt;5,(0.5*H2)*J2,H2*J2)</f>
        <v>412458.65753424657</v>
      </c>
      <c r="L2" s="1"/>
    </row>
    <row r="3" spans="1:12" x14ac:dyDescent="0.3">
      <c r="A3" s="15">
        <v>3037</v>
      </c>
      <c r="B3" s="15" t="s">
        <v>157</v>
      </c>
      <c r="C3" s="30">
        <v>36585</v>
      </c>
      <c r="D3" s="15" t="s">
        <v>16</v>
      </c>
      <c r="E3" s="15">
        <v>1071091087</v>
      </c>
      <c r="F3" s="15" t="s">
        <v>158</v>
      </c>
      <c r="G3" s="15" t="s">
        <v>23</v>
      </c>
      <c r="H3" s="17">
        <v>11089</v>
      </c>
      <c r="I3" s="21">
        <f t="shared" ca="1" si="0"/>
        <v>8378</v>
      </c>
      <c r="J3" s="21">
        <f t="shared" ca="1" si="1"/>
        <v>22.953424657534246</v>
      </c>
      <c r="K3" s="24">
        <f t="shared" ca="1" si="2"/>
        <v>254530.52602739725</v>
      </c>
      <c r="L3" s="1"/>
    </row>
    <row r="4" spans="1:12" x14ac:dyDescent="0.3">
      <c r="A4" s="15">
        <v>3311</v>
      </c>
      <c r="B4" s="15" t="s">
        <v>183</v>
      </c>
      <c r="C4" s="30">
        <v>36667</v>
      </c>
      <c r="D4" s="15" t="s">
        <v>16</v>
      </c>
      <c r="E4" s="15">
        <v>1062803870</v>
      </c>
      <c r="F4" s="15" t="s">
        <v>184</v>
      </c>
      <c r="G4" s="15" t="s">
        <v>18</v>
      </c>
      <c r="H4" s="17">
        <v>10072</v>
      </c>
      <c r="I4" s="21">
        <f t="shared" ca="1" si="0"/>
        <v>8296</v>
      </c>
      <c r="J4" s="21">
        <f t="shared" ca="1" si="1"/>
        <v>22.728767123287671</v>
      </c>
      <c r="K4" s="24">
        <f t="shared" ca="1" si="2"/>
        <v>228924.14246575342</v>
      </c>
    </row>
    <row r="5" spans="1:12" x14ac:dyDescent="0.3">
      <c r="A5" s="15">
        <v>4544</v>
      </c>
      <c r="B5" s="15" t="s">
        <v>82</v>
      </c>
      <c r="C5" s="30">
        <v>36721</v>
      </c>
      <c r="D5" s="15" t="s">
        <v>12</v>
      </c>
      <c r="E5" s="15">
        <v>1064933765</v>
      </c>
      <c r="F5" s="15" t="s">
        <v>83</v>
      </c>
      <c r="G5" s="15" t="s">
        <v>23</v>
      </c>
      <c r="H5" s="17">
        <v>8959</v>
      </c>
      <c r="I5" s="21">
        <f t="shared" ca="1" si="0"/>
        <v>8242</v>
      </c>
      <c r="J5" s="21">
        <f t="shared" ca="1" si="1"/>
        <v>22.580821917808219</v>
      </c>
      <c r="K5" s="24">
        <f t="shared" ca="1" si="2"/>
        <v>202301.58356164384</v>
      </c>
    </row>
    <row r="6" spans="1:12" x14ac:dyDescent="0.3">
      <c r="A6" s="15">
        <v>3378</v>
      </c>
      <c r="B6" s="15" t="s">
        <v>59</v>
      </c>
      <c r="C6" s="30">
        <v>36761</v>
      </c>
      <c r="D6" s="15" t="s">
        <v>12</v>
      </c>
      <c r="E6" s="15">
        <v>1068641791</v>
      </c>
      <c r="F6" s="15" t="s">
        <v>60</v>
      </c>
      <c r="G6" s="15" t="s">
        <v>18</v>
      </c>
      <c r="H6" s="17">
        <v>7343</v>
      </c>
      <c r="I6" s="21">
        <f t="shared" ca="1" si="0"/>
        <v>8202</v>
      </c>
      <c r="J6" s="21">
        <f t="shared" ca="1" si="1"/>
        <v>22.471232876712328</v>
      </c>
      <c r="K6" s="24">
        <f t="shared" ca="1" si="2"/>
        <v>165006.26301369863</v>
      </c>
    </row>
    <row r="7" spans="1:12" x14ac:dyDescent="0.3">
      <c r="A7" s="15">
        <v>3219</v>
      </c>
      <c r="B7" s="15" t="s">
        <v>36</v>
      </c>
      <c r="C7" s="30">
        <v>36792</v>
      </c>
      <c r="D7" s="15" t="s">
        <v>16</v>
      </c>
      <c r="E7" s="15">
        <v>1099781885</v>
      </c>
      <c r="F7" s="15" t="s">
        <v>37</v>
      </c>
      <c r="G7" s="15" t="s">
        <v>38</v>
      </c>
      <c r="H7" s="17">
        <v>9632</v>
      </c>
      <c r="I7" s="21">
        <f t="shared" ca="1" si="0"/>
        <v>8171</v>
      </c>
      <c r="J7" s="21">
        <f t="shared" ca="1" si="1"/>
        <v>22.386301369863013</v>
      </c>
      <c r="K7" s="24">
        <f t="shared" ca="1" si="2"/>
        <v>215624.85479452054</v>
      </c>
    </row>
    <row r="8" spans="1:12" x14ac:dyDescent="0.3">
      <c r="A8" s="15">
        <v>4493</v>
      </c>
      <c r="B8" s="15" t="s">
        <v>168</v>
      </c>
      <c r="C8" s="30">
        <v>36884</v>
      </c>
      <c r="D8" s="15" t="s">
        <v>12</v>
      </c>
      <c r="E8" s="15">
        <v>1078140861</v>
      </c>
      <c r="F8" s="15" t="s">
        <v>169</v>
      </c>
      <c r="G8" s="15" t="s">
        <v>14</v>
      </c>
      <c r="H8" s="17">
        <v>18827</v>
      </c>
      <c r="I8" s="21">
        <f t="shared" ca="1" si="0"/>
        <v>8079</v>
      </c>
      <c r="J8" s="21">
        <f t="shared" ca="1" si="1"/>
        <v>22.134246575342466</v>
      </c>
      <c r="K8" s="24">
        <f t="shared" ca="1" si="2"/>
        <v>416721.4602739726</v>
      </c>
    </row>
    <row r="9" spans="1:12" x14ac:dyDescent="0.3">
      <c r="A9" s="15">
        <v>4896</v>
      </c>
      <c r="B9" s="15" t="s">
        <v>76</v>
      </c>
      <c r="C9" s="30">
        <v>36893</v>
      </c>
      <c r="D9" s="15" t="s">
        <v>16</v>
      </c>
      <c r="E9" s="15">
        <v>1083769764</v>
      </c>
      <c r="F9" s="15" t="s">
        <v>77</v>
      </c>
      <c r="G9" s="15" t="s">
        <v>26</v>
      </c>
      <c r="H9" s="17">
        <v>28652</v>
      </c>
      <c r="I9" s="21">
        <f t="shared" ca="1" si="0"/>
        <v>8070</v>
      </c>
      <c r="J9" s="21">
        <f t="shared" ca="1" si="1"/>
        <v>22.109589041095891</v>
      </c>
      <c r="K9" s="24">
        <f t="shared" ca="1" si="2"/>
        <v>633483.94520547951</v>
      </c>
    </row>
    <row r="10" spans="1:12" x14ac:dyDescent="0.3">
      <c r="A10" s="15">
        <v>4213</v>
      </c>
      <c r="B10" s="15" t="s">
        <v>138</v>
      </c>
      <c r="C10" s="30">
        <v>36972</v>
      </c>
      <c r="D10" s="15" t="s">
        <v>12</v>
      </c>
      <c r="E10" s="15">
        <v>1078592542</v>
      </c>
      <c r="F10" s="15" t="s">
        <v>56</v>
      </c>
      <c r="G10" s="15" t="s">
        <v>14</v>
      </c>
      <c r="H10" s="17">
        <v>25355</v>
      </c>
      <c r="I10" s="21">
        <f t="shared" ca="1" si="0"/>
        <v>7991</v>
      </c>
      <c r="J10" s="21">
        <f t="shared" ca="1" si="1"/>
        <v>21.893150684931506</v>
      </c>
      <c r="K10" s="24">
        <f t="shared" ca="1" si="2"/>
        <v>555100.8356164383</v>
      </c>
    </row>
    <row r="11" spans="1:12" x14ac:dyDescent="0.3">
      <c r="A11" s="15">
        <v>4913</v>
      </c>
      <c r="B11" s="15" t="s">
        <v>185</v>
      </c>
      <c r="C11" s="30">
        <v>37050</v>
      </c>
      <c r="D11" s="15" t="s">
        <v>12</v>
      </c>
      <c r="E11" s="15">
        <v>1096038757</v>
      </c>
      <c r="F11" s="15" t="s">
        <v>186</v>
      </c>
      <c r="G11" s="15" t="s">
        <v>38</v>
      </c>
      <c r="H11" s="17">
        <v>28685</v>
      </c>
      <c r="I11" s="21">
        <f t="shared" ca="1" si="0"/>
        <v>7913</v>
      </c>
      <c r="J11" s="21">
        <f t="shared" ca="1" si="1"/>
        <v>21.67945205479452</v>
      </c>
      <c r="K11" s="24">
        <f t="shared" ca="1" si="2"/>
        <v>621875.08219178079</v>
      </c>
    </row>
    <row r="12" spans="1:12" x14ac:dyDescent="0.3">
      <c r="A12" s="15">
        <v>4341</v>
      </c>
      <c r="B12" s="15" t="s">
        <v>64</v>
      </c>
      <c r="C12" s="30">
        <v>37250</v>
      </c>
      <c r="D12" s="15" t="s">
        <v>12</v>
      </c>
      <c r="E12" s="15">
        <v>1069990738</v>
      </c>
      <c r="F12" s="15" t="s">
        <v>65</v>
      </c>
      <c r="G12" s="15" t="s">
        <v>26</v>
      </c>
      <c r="H12" s="17">
        <v>28343</v>
      </c>
      <c r="I12" s="21">
        <f t="shared" ca="1" si="0"/>
        <v>7713</v>
      </c>
      <c r="J12" s="21">
        <f t="shared" ca="1" si="1"/>
        <v>21.13150684931507</v>
      </c>
      <c r="K12" s="24">
        <f t="shared" ca="1" si="2"/>
        <v>598930.298630137</v>
      </c>
    </row>
    <row r="13" spans="1:12" x14ac:dyDescent="0.3">
      <c r="A13" s="15">
        <v>4592</v>
      </c>
      <c r="B13" s="15" t="s">
        <v>101</v>
      </c>
      <c r="C13" s="30">
        <v>37278</v>
      </c>
      <c r="D13" s="15" t="s">
        <v>16</v>
      </c>
      <c r="E13" s="15">
        <v>1073325889</v>
      </c>
      <c r="F13" s="15" t="s">
        <v>102</v>
      </c>
      <c r="G13" s="15" t="s">
        <v>26</v>
      </c>
      <c r="H13" s="17">
        <v>30110</v>
      </c>
      <c r="I13" s="21">
        <f t="shared" ca="1" si="0"/>
        <v>7685</v>
      </c>
      <c r="J13" s="21">
        <f t="shared" ca="1" si="1"/>
        <v>21.054794520547944</v>
      </c>
      <c r="K13" s="24">
        <f t="shared" ca="1" si="2"/>
        <v>633959.8630136986</v>
      </c>
    </row>
    <row r="14" spans="1:12" x14ac:dyDescent="0.3">
      <c r="A14" s="15">
        <v>3568</v>
      </c>
      <c r="B14" s="15" t="s">
        <v>43</v>
      </c>
      <c r="C14" s="30">
        <v>37323</v>
      </c>
      <c r="D14" s="15" t="s">
        <v>12</v>
      </c>
      <c r="E14" s="15">
        <v>1096133969</v>
      </c>
      <c r="F14" s="15" t="s">
        <v>44</v>
      </c>
      <c r="G14" s="15" t="s">
        <v>23</v>
      </c>
      <c r="H14" s="17">
        <v>28822</v>
      </c>
      <c r="I14" s="21">
        <f t="shared" ca="1" si="0"/>
        <v>7640</v>
      </c>
      <c r="J14" s="21">
        <f t="shared" ca="1" si="1"/>
        <v>20.931506849315067</v>
      </c>
      <c r="K14" s="24">
        <f t="shared" ca="1" si="2"/>
        <v>603287.89041095891</v>
      </c>
    </row>
    <row r="15" spans="1:12" x14ac:dyDescent="0.3">
      <c r="A15" s="15">
        <v>3296</v>
      </c>
      <c r="B15" s="15" t="s">
        <v>141</v>
      </c>
      <c r="C15" s="30">
        <v>37324</v>
      </c>
      <c r="D15" s="15" t="s">
        <v>12</v>
      </c>
      <c r="E15" s="15">
        <v>1064362407</v>
      </c>
      <c r="F15" s="15" t="s">
        <v>67</v>
      </c>
      <c r="G15" s="15" t="s">
        <v>18</v>
      </c>
      <c r="H15" s="17">
        <v>10216</v>
      </c>
      <c r="I15" s="21">
        <f t="shared" ca="1" si="0"/>
        <v>7639</v>
      </c>
      <c r="J15" s="21">
        <f t="shared" ca="1" si="1"/>
        <v>20.92876712328767</v>
      </c>
      <c r="K15" s="24">
        <f t="shared" ca="1" si="2"/>
        <v>213808.28493150685</v>
      </c>
    </row>
    <row r="16" spans="1:12" x14ac:dyDescent="0.3">
      <c r="A16" s="15">
        <v>4919</v>
      </c>
      <c r="B16" s="15" t="s">
        <v>133</v>
      </c>
      <c r="C16" s="30">
        <v>37332</v>
      </c>
      <c r="D16" s="15" t="s">
        <v>12</v>
      </c>
      <c r="E16" s="15">
        <v>1071415799</v>
      </c>
      <c r="F16" s="15" t="s">
        <v>134</v>
      </c>
      <c r="G16" s="15" t="s">
        <v>38</v>
      </c>
      <c r="H16" s="17">
        <v>24429</v>
      </c>
      <c r="I16" s="21">
        <f t="shared" ca="1" si="0"/>
        <v>7631</v>
      </c>
      <c r="J16" s="21">
        <f t="shared" ca="1" si="1"/>
        <v>20.906849315068492</v>
      </c>
      <c r="K16" s="24">
        <f t="shared" ca="1" si="2"/>
        <v>510733.42191780818</v>
      </c>
    </row>
    <row r="17" spans="1:11" x14ac:dyDescent="0.3">
      <c r="A17" s="15">
        <v>3138</v>
      </c>
      <c r="B17" s="15" t="s">
        <v>45</v>
      </c>
      <c r="C17" s="30">
        <v>37343</v>
      </c>
      <c r="D17" s="15" t="s">
        <v>12</v>
      </c>
      <c r="E17" s="15">
        <v>1095714439</v>
      </c>
      <c r="F17" s="15" t="s">
        <v>46</v>
      </c>
      <c r="G17" s="15" t="s">
        <v>26</v>
      </c>
      <c r="H17" s="17">
        <v>22046</v>
      </c>
      <c r="I17" s="21">
        <f t="shared" ca="1" si="0"/>
        <v>7620</v>
      </c>
      <c r="J17" s="21">
        <f t="shared" ca="1" si="1"/>
        <v>20.876712328767123</v>
      </c>
      <c r="K17" s="24">
        <f t="shared" ca="1" si="2"/>
        <v>460248</v>
      </c>
    </row>
    <row r="18" spans="1:11" x14ac:dyDescent="0.3">
      <c r="A18" s="15">
        <v>4628</v>
      </c>
      <c r="B18" s="15" t="s">
        <v>163</v>
      </c>
      <c r="C18" s="30">
        <v>37380</v>
      </c>
      <c r="D18" s="15" t="s">
        <v>12</v>
      </c>
      <c r="E18" s="15">
        <v>1098481270</v>
      </c>
      <c r="F18" s="15" t="s">
        <v>35</v>
      </c>
      <c r="G18" s="15" t="s">
        <v>14</v>
      </c>
      <c r="H18" s="17">
        <v>7246</v>
      </c>
      <c r="I18" s="21">
        <f t="shared" ca="1" si="0"/>
        <v>7583</v>
      </c>
      <c r="J18" s="21">
        <f t="shared" ca="1" si="1"/>
        <v>20.775342465753425</v>
      </c>
      <c r="K18" s="24">
        <f t="shared" ca="1" si="2"/>
        <v>150538.13150684931</v>
      </c>
    </row>
    <row r="19" spans="1:11" x14ac:dyDescent="0.3">
      <c r="A19" s="15">
        <v>4644</v>
      </c>
      <c r="B19" s="15" t="s">
        <v>110</v>
      </c>
      <c r="C19" s="30">
        <v>37422</v>
      </c>
      <c r="D19" s="15" t="s">
        <v>12</v>
      </c>
      <c r="E19" s="15">
        <v>1091726935</v>
      </c>
      <c r="F19" s="15" t="s">
        <v>111</v>
      </c>
      <c r="G19" s="15" t="s">
        <v>18</v>
      </c>
      <c r="H19" s="17">
        <v>5797</v>
      </c>
      <c r="I19" s="21">
        <f t="shared" ca="1" si="0"/>
        <v>7541</v>
      </c>
      <c r="J19" s="21">
        <f t="shared" ca="1" si="1"/>
        <v>20.660273972602738</v>
      </c>
      <c r="K19" s="24">
        <f t="shared" ca="1" si="2"/>
        <v>119767.60821917807</v>
      </c>
    </row>
    <row r="20" spans="1:11" x14ac:dyDescent="0.3">
      <c r="A20" s="15">
        <v>4670</v>
      </c>
      <c r="B20" s="15" t="s">
        <v>50</v>
      </c>
      <c r="C20" s="30">
        <v>37620</v>
      </c>
      <c r="D20" s="15" t="s">
        <v>12</v>
      </c>
      <c r="E20" s="15">
        <v>1064366808</v>
      </c>
      <c r="F20" s="15" t="s">
        <v>51</v>
      </c>
      <c r="G20" s="15" t="s">
        <v>38</v>
      </c>
      <c r="H20" s="17">
        <v>15520</v>
      </c>
      <c r="I20" s="21">
        <f t="shared" ca="1" si="0"/>
        <v>7343</v>
      </c>
      <c r="J20" s="21">
        <f t="shared" ca="1" si="1"/>
        <v>20.117808219178084</v>
      </c>
      <c r="K20" s="24">
        <f t="shared" ca="1" si="2"/>
        <v>312228.38356164389</v>
      </c>
    </row>
    <row r="21" spans="1:11" x14ac:dyDescent="0.3">
      <c r="A21" s="15">
        <v>4145</v>
      </c>
      <c r="B21" s="15" t="s">
        <v>176</v>
      </c>
      <c r="C21" s="30">
        <v>37728</v>
      </c>
      <c r="D21" s="15" t="s">
        <v>12</v>
      </c>
      <c r="E21" s="15">
        <v>1062188791</v>
      </c>
      <c r="F21" s="15" t="s">
        <v>177</v>
      </c>
      <c r="G21" s="15" t="s">
        <v>14</v>
      </c>
      <c r="H21" s="17">
        <v>23736</v>
      </c>
      <c r="I21" s="21">
        <f t="shared" ca="1" si="0"/>
        <v>7235</v>
      </c>
      <c r="J21" s="21">
        <f t="shared" ca="1" si="1"/>
        <v>19.82191780821918</v>
      </c>
      <c r="K21" s="24">
        <f t="shared" ca="1" si="2"/>
        <v>470493.04109589045</v>
      </c>
    </row>
    <row r="22" spans="1:11" x14ac:dyDescent="0.3">
      <c r="A22" s="15">
        <v>4199</v>
      </c>
      <c r="B22" s="15" t="s">
        <v>118</v>
      </c>
      <c r="C22" s="30">
        <v>37765</v>
      </c>
      <c r="D22" s="15" t="s">
        <v>16</v>
      </c>
      <c r="E22" s="15">
        <v>1061264883</v>
      </c>
      <c r="F22" s="15" t="s">
        <v>119</v>
      </c>
      <c r="G22" s="15" t="s">
        <v>23</v>
      </c>
      <c r="H22" s="17">
        <v>22727</v>
      </c>
      <c r="I22" s="21">
        <f t="shared" ca="1" si="0"/>
        <v>7198</v>
      </c>
      <c r="J22" s="21">
        <f t="shared" ca="1" si="1"/>
        <v>19.720547945205478</v>
      </c>
      <c r="K22" s="24">
        <f t="shared" ca="1" si="2"/>
        <v>448188.89315068489</v>
      </c>
    </row>
    <row r="23" spans="1:11" x14ac:dyDescent="0.3">
      <c r="A23" s="15">
        <v>4827</v>
      </c>
      <c r="B23" s="15" t="s">
        <v>92</v>
      </c>
      <c r="C23" s="30">
        <v>37810</v>
      </c>
      <c r="D23" s="15" t="s">
        <v>16</v>
      </c>
      <c r="E23" s="15">
        <v>1072603917</v>
      </c>
      <c r="F23" s="15" t="s">
        <v>93</v>
      </c>
      <c r="G23" s="15" t="s">
        <v>23</v>
      </c>
      <c r="H23" s="17">
        <v>28642</v>
      </c>
      <c r="I23" s="21">
        <f t="shared" ca="1" si="0"/>
        <v>7153</v>
      </c>
      <c r="J23" s="21">
        <f t="shared" ca="1" si="1"/>
        <v>19.597260273972601</v>
      </c>
      <c r="K23" s="24">
        <f t="shared" ca="1" si="2"/>
        <v>561304.72876712331</v>
      </c>
    </row>
    <row r="24" spans="1:11" x14ac:dyDescent="0.3">
      <c r="A24" s="15">
        <v>4169</v>
      </c>
      <c r="B24" s="15" t="s">
        <v>61</v>
      </c>
      <c r="C24" s="30">
        <v>37908</v>
      </c>
      <c r="D24" s="15" t="s">
        <v>16</v>
      </c>
      <c r="E24" s="15">
        <v>1081794642</v>
      </c>
      <c r="F24" s="15" t="s">
        <v>46</v>
      </c>
      <c r="G24" s="15" t="s">
        <v>26</v>
      </c>
      <c r="H24" s="17">
        <v>31645</v>
      </c>
      <c r="I24" s="21">
        <f t="shared" ca="1" si="0"/>
        <v>7055</v>
      </c>
      <c r="J24" s="21">
        <f t="shared" ca="1" si="1"/>
        <v>19.328767123287673</v>
      </c>
      <c r="K24" s="24">
        <f t="shared" ca="1" si="2"/>
        <v>611658.83561643842</v>
      </c>
    </row>
    <row r="25" spans="1:11" x14ac:dyDescent="0.3">
      <c r="A25" s="15">
        <v>4067</v>
      </c>
      <c r="B25" s="15" t="s">
        <v>47</v>
      </c>
      <c r="C25" s="30">
        <v>38101</v>
      </c>
      <c r="D25" s="15" t="s">
        <v>12</v>
      </c>
      <c r="E25" s="15">
        <v>1087043816</v>
      </c>
      <c r="F25" s="15" t="s">
        <v>31</v>
      </c>
      <c r="G25" s="15" t="s">
        <v>23</v>
      </c>
      <c r="H25" s="17">
        <v>8868</v>
      </c>
      <c r="I25" s="21">
        <f t="shared" ca="1" si="0"/>
        <v>6862</v>
      </c>
      <c r="J25" s="21">
        <f t="shared" ca="1" si="1"/>
        <v>18.8</v>
      </c>
      <c r="K25" s="24">
        <f t="shared" ca="1" si="2"/>
        <v>166718.39999999999</v>
      </c>
    </row>
    <row r="26" spans="1:11" x14ac:dyDescent="0.3">
      <c r="A26" s="15">
        <v>4435</v>
      </c>
      <c r="B26" s="15" t="s">
        <v>66</v>
      </c>
      <c r="C26" s="30">
        <v>38141</v>
      </c>
      <c r="D26" s="15" t="s">
        <v>16</v>
      </c>
      <c r="E26" s="15">
        <v>1095821792</v>
      </c>
      <c r="F26" s="15" t="s">
        <v>67</v>
      </c>
      <c r="G26" s="15" t="s">
        <v>18</v>
      </c>
      <c r="H26" s="17">
        <v>13681</v>
      </c>
      <c r="I26" s="21">
        <f t="shared" ca="1" si="0"/>
        <v>6822</v>
      </c>
      <c r="J26" s="21">
        <f t="shared" ca="1" si="1"/>
        <v>18.69041095890411</v>
      </c>
      <c r="K26" s="24">
        <f t="shared" ca="1" si="2"/>
        <v>255703.51232876713</v>
      </c>
    </row>
    <row r="27" spans="1:11" x14ac:dyDescent="0.3">
      <c r="A27" s="15">
        <v>4730</v>
      </c>
      <c r="B27" s="15" t="s">
        <v>11</v>
      </c>
      <c r="C27" s="30">
        <v>38190</v>
      </c>
      <c r="D27" s="15" t="s">
        <v>12</v>
      </c>
      <c r="E27" s="15">
        <v>1086767227</v>
      </c>
      <c r="F27" s="15" t="s">
        <v>13</v>
      </c>
      <c r="G27" s="15" t="s">
        <v>14</v>
      </c>
      <c r="H27" s="17">
        <v>14150</v>
      </c>
      <c r="I27" s="21">
        <f t="shared" ca="1" si="0"/>
        <v>6773</v>
      </c>
      <c r="J27" s="21">
        <f t="shared" ca="1" si="1"/>
        <v>18.556164383561644</v>
      </c>
      <c r="K27" s="24">
        <f t="shared" ca="1" si="2"/>
        <v>262569.72602739726</v>
      </c>
    </row>
    <row r="28" spans="1:11" x14ac:dyDescent="0.3">
      <c r="A28" s="15">
        <v>4953</v>
      </c>
      <c r="B28" s="15" t="s">
        <v>123</v>
      </c>
      <c r="C28" s="30">
        <v>38234</v>
      </c>
      <c r="D28" s="15" t="s">
        <v>12</v>
      </c>
      <c r="E28" s="15">
        <v>1066109111</v>
      </c>
      <c r="F28" s="15" t="s">
        <v>124</v>
      </c>
      <c r="G28" s="15" t="s">
        <v>29</v>
      </c>
      <c r="H28" s="17">
        <v>14224</v>
      </c>
      <c r="I28" s="21">
        <f t="shared" ca="1" si="0"/>
        <v>6729</v>
      </c>
      <c r="J28" s="21">
        <f t="shared" ca="1" si="1"/>
        <v>18.435616438356163</v>
      </c>
      <c r="K28" s="24">
        <f t="shared" ca="1" si="2"/>
        <v>262228.20821917808</v>
      </c>
    </row>
    <row r="29" spans="1:11" x14ac:dyDescent="0.3">
      <c r="A29" s="15">
        <v>4072</v>
      </c>
      <c r="B29" s="15" t="s">
        <v>188</v>
      </c>
      <c r="C29" s="30">
        <v>38265</v>
      </c>
      <c r="D29" s="15" t="s">
        <v>12</v>
      </c>
      <c r="E29" s="15">
        <v>1074310270</v>
      </c>
      <c r="F29" s="15" t="s">
        <v>189</v>
      </c>
      <c r="G29" s="15" t="s">
        <v>38</v>
      </c>
      <c r="H29" s="17">
        <v>10539</v>
      </c>
      <c r="I29" s="21">
        <f t="shared" ca="1" si="0"/>
        <v>6698</v>
      </c>
      <c r="J29" s="21">
        <f t="shared" ca="1" si="1"/>
        <v>18.350684931506848</v>
      </c>
      <c r="K29" s="24">
        <f t="shared" ca="1" si="2"/>
        <v>193397.86849315066</v>
      </c>
    </row>
    <row r="30" spans="1:11" x14ac:dyDescent="0.3">
      <c r="A30" s="15">
        <v>4204</v>
      </c>
      <c r="B30" s="15" t="s">
        <v>94</v>
      </c>
      <c r="C30" s="30">
        <v>38286</v>
      </c>
      <c r="D30" s="15" t="s">
        <v>16</v>
      </c>
      <c r="E30" s="15">
        <v>1066782446</v>
      </c>
      <c r="F30" s="15" t="s">
        <v>22</v>
      </c>
      <c r="G30" s="15" t="s">
        <v>23</v>
      </c>
      <c r="H30" s="17">
        <v>5279</v>
      </c>
      <c r="I30" s="21">
        <f t="shared" ca="1" si="0"/>
        <v>6677</v>
      </c>
      <c r="J30" s="21">
        <f t="shared" ca="1" si="1"/>
        <v>18.293150684931508</v>
      </c>
      <c r="K30" s="24">
        <f t="shared" ca="1" si="2"/>
        <v>96569.542465753431</v>
      </c>
    </row>
    <row r="31" spans="1:11" x14ac:dyDescent="0.3">
      <c r="A31" s="15">
        <v>4150</v>
      </c>
      <c r="B31" s="15" t="s">
        <v>181</v>
      </c>
      <c r="C31" s="30">
        <v>38325</v>
      </c>
      <c r="D31" s="15" t="s">
        <v>16</v>
      </c>
      <c r="E31" s="15">
        <v>1074390407</v>
      </c>
      <c r="F31" s="15" t="s">
        <v>182</v>
      </c>
      <c r="G31" s="15" t="s">
        <v>26</v>
      </c>
      <c r="H31" s="17">
        <v>12056</v>
      </c>
      <c r="I31" s="21">
        <f t="shared" ca="1" si="0"/>
        <v>6638</v>
      </c>
      <c r="J31" s="21">
        <f t="shared" ca="1" si="1"/>
        <v>18.186301369863013</v>
      </c>
      <c r="K31" s="24">
        <f t="shared" ca="1" si="2"/>
        <v>219254.04931506849</v>
      </c>
    </row>
    <row r="32" spans="1:11" x14ac:dyDescent="0.3">
      <c r="A32" s="15">
        <v>4705</v>
      </c>
      <c r="B32" s="15" t="s">
        <v>167</v>
      </c>
      <c r="C32" s="30">
        <v>38376</v>
      </c>
      <c r="D32" s="15" t="s">
        <v>12</v>
      </c>
      <c r="E32" s="15">
        <v>1085943732</v>
      </c>
      <c r="F32" s="15" t="s">
        <v>100</v>
      </c>
      <c r="G32" s="15" t="s">
        <v>14</v>
      </c>
      <c r="H32" s="17">
        <v>27752</v>
      </c>
      <c r="I32" s="21">
        <f t="shared" ca="1" si="0"/>
        <v>6587</v>
      </c>
      <c r="J32" s="21">
        <f t="shared" ca="1" si="1"/>
        <v>18.046575342465754</v>
      </c>
      <c r="K32" s="24">
        <f t="shared" ca="1" si="2"/>
        <v>500828.55890410964</v>
      </c>
    </row>
    <row r="33" spans="1:11" x14ac:dyDescent="0.3">
      <c r="A33" s="15">
        <v>4729</v>
      </c>
      <c r="B33" s="15" t="s">
        <v>153</v>
      </c>
      <c r="C33" s="30">
        <v>38408</v>
      </c>
      <c r="D33" s="15" t="s">
        <v>16</v>
      </c>
      <c r="E33" s="15">
        <v>1095639755</v>
      </c>
      <c r="F33" s="15" t="s">
        <v>154</v>
      </c>
      <c r="G33" s="15" t="s">
        <v>14</v>
      </c>
      <c r="H33" s="17">
        <v>26627</v>
      </c>
      <c r="I33" s="21">
        <f t="shared" ca="1" si="0"/>
        <v>6555</v>
      </c>
      <c r="J33" s="21">
        <f t="shared" ca="1" si="1"/>
        <v>17.958904109589042</v>
      </c>
      <c r="K33" s="24">
        <f t="shared" ca="1" si="2"/>
        <v>478191.73972602742</v>
      </c>
    </row>
    <row r="34" spans="1:11" x14ac:dyDescent="0.3">
      <c r="A34" s="15">
        <v>3663</v>
      </c>
      <c r="B34" s="15" t="s">
        <v>150</v>
      </c>
      <c r="C34" s="30">
        <v>38445</v>
      </c>
      <c r="D34" s="15" t="s">
        <v>12</v>
      </c>
      <c r="E34" s="15">
        <v>1081520120</v>
      </c>
      <c r="F34" s="15" t="s">
        <v>151</v>
      </c>
      <c r="G34" s="15" t="s">
        <v>38</v>
      </c>
      <c r="H34" s="17">
        <v>27753</v>
      </c>
      <c r="I34" s="21">
        <f t="shared" ref="I34:I65" ca="1" si="3">TODAY()-C34</f>
        <v>6518</v>
      </c>
      <c r="J34" s="21">
        <f t="shared" ref="J34:J65" ca="1" si="4">I34/365</f>
        <v>17.857534246575341</v>
      </c>
      <c r="K34" s="24">
        <f t="shared" ref="K34:K65" ca="1" si="5">IF(J34&lt;5,(0.5*H34)*J34,H34*J34)</f>
        <v>495600.14794520545</v>
      </c>
    </row>
    <row r="35" spans="1:11" x14ac:dyDescent="0.3">
      <c r="A35" s="15">
        <v>4336</v>
      </c>
      <c r="B35" s="15" t="s">
        <v>129</v>
      </c>
      <c r="C35" s="30">
        <v>38550</v>
      </c>
      <c r="D35" s="15" t="s">
        <v>16</v>
      </c>
      <c r="E35" s="15">
        <v>1094019949</v>
      </c>
      <c r="F35" s="15" t="s">
        <v>17</v>
      </c>
      <c r="G35" s="15" t="s">
        <v>18</v>
      </c>
      <c r="H35" s="17">
        <v>22652</v>
      </c>
      <c r="I35" s="21">
        <f t="shared" ca="1" si="3"/>
        <v>6413</v>
      </c>
      <c r="J35" s="21">
        <f t="shared" ca="1" si="4"/>
        <v>17.56986301369863</v>
      </c>
      <c r="K35" s="24">
        <f t="shared" ca="1" si="5"/>
        <v>397992.53698630136</v>
      </c>
    </row>
    <row r="36" spans="1:11" x14ac:dyDescent="0.3">
      <c r="A36" s="15">
        <v>4443</v>
      </c>
      <c r="B36" s="15" t="s">
        <v>122</v>
      </c>
      <c r="C36" s="30">
        <v>38597</v>
      </c>
      <c r="D36" s="15" t="s">
        <v>16</v>
      </c>
      <c r="E36" s="15">
        <v>1094415471</v>
      </c>
      <c r="F36" s="15" t="s">
        <v>67</v>
      </c>
      <c r="G36" s="15" t="s">
        <v>18</v>
      </c>
      <c r="H36" s="17">
        <v>26205</v>
      </c>
      <c r="I36" s="21">
        <f t="shared" ca="1" si="3"/>
        <v>6366</v>
      </c>
      <c r="J36" s="21">
        <f t="shared" ca="1" si="4"/>
        <v>17.44109589041096</v>
      </c>
      <c r="K36" s="24">
        <f t="shared" ca="1" si="5"/>
        <v>457043.91780821921</v>
      </c>
    </row>
    <row r="37" spans="1:11" x14ac:dyDescent="0.3">
      <c r="A37" s="15">
        <v>4138</v>
      </c>
      <c r="B37" s="15" t="s">
        <v>73</v>
      </c>
      <c r="C37" s="30">
        <v>38752</v>
      </c>
      <c r="D37" s="15" t="s">
        <v>16</v>
      </c>
      <c r="E37" s="15">
        <v>1083988918</v>
      </c>
      <c r="F37" s="15" t="s">
        <v>74</v>
      </c>
      <c r="G37" s="15" t="s">
        <v>14</v>
      </c>
      <c r="H37" s="17">
        <v>5495</v>
      </c>
      <c r="I37" s="21">
        <f t="shared" ca="1" si="3"/>
        <v>6211</v>
      </c>
      <c r="J37" s="21">
        <f t="shared" ca="1" si="4"/>
        <v>17.016438356164382</v>
      </c>
      <c r="K37" s="24">
        <f t="shared" ca="1" si="5"/>
        <v>93505.328767123283</v>
      </c>
    </row>
    <row r="38" spans="1:11" x14ac:dyDescent="0.3">
      <c r="A38" s="15">
        <v>4873</v>
      </c>
      <c r="B38" s="15" t="s">
        <v>39</v>
      </c>
      <c r="C38" s="30">
        <v>38829</v>
      </c>
      <c r="D38" s="15" t="s">
        <v>12</v>
      </c>
      <c r="E38" s="15">
        <v>1086801535</v>
      </c>
      <c r="F38" s="15" t="s">
        <v>40</v>
      </c>
      <c r="G38" s="15" t="s">
        <v>14</v>
      </c>
      <c r="H38" s="17">
        <v>24081</v>
      </c>
      <c r="I38" s="21">
        <f t="shared" ca="1" si="3"/>
        <v>6134</v>
      </c>
      <c r="J38" s="21">
        <f t="shared" ca="1" si="4"/>
        <v>16.805479452054794</v>
      </c>
      <c r="K38" s="24">
        <f t="shared" ca="1" si="5"/>
        <v>404692.75068493147</v>
      </c>
    </row>
    <row r="39" spans="1:11" x14ac:dyDescent="0.3">
      <c r="A39" s="15">
        <v>4318</v>
      </c>
      <c r="B39" s="15" t="s">
        <v>55</v>
      </c>
      <c r="C39" s="30">
        <v>38932</v>
      </c>
      <c r="D39" s="15" t="s">
        <v>12</v>
      </c>
      <c r="E39" s="15">
        <v>1079419617</v>
      </c>
      <c r="F39" s="15" t="s">
        <v>56</v>
      </c>
      <c r="G39" s="15" t="s">
        <v>14</v>
      </c>
      <c r="H39" s="17">
        <v>24905</v>
      </c>
      <c r="I39" s="21">
        <f t="shared" ca="1" si="3"/>
        <v>6031</v>
      </c>
      <c r="J39" s="21">
        <f t="shared" ca="1" si="4"/>
        <v>16.523287671232875</v>
      </c>
      <c r="K39" s="24">
        <f t="shared" ca="1" si="5"/>
        <v>411512.47945205477</v>
      </c>
    </row>
    <row r="40" spans="1:11" x14ac:dyDescent="0.3">
      <c r="A40" s="15">
        <v>4365</v>
      </c>
      <c r="B40" s="15" t="s">
        <v>85</v>
      </c>
      <c r="C40" s="30">
        <v>39170</v>
      </c>
      <c r="D40" s="15" t="s">
        <v>12</v>
      </c>
      <c r="E40" s="15">
        <v>1088348860</v>
      </c>
      <c r="F40" s="15" t="s">
        <v>46</v>
      </c>
      <c r="G40" s="15" t="s">
        <v>26</v>
      </c>
      <c r="H40" s="17">
        <v>7149</v>
      </c>
      <c r="I40" s="21">
        <f t="shared" ca="1" si="3"/>
        <v>5793</v>
      </c>
      <c r="J40" s="21">
        <f t="shared" ca="1" si="4"/>
        <v>15.871232876712329</v>
      </c>
      <c r="K40" s="24">
        <f t="shared" ca="1" si="5"/>
        <v>113463.44383561643</v>
      </c>
    </row>
    <row r="41" spans="1:11" x14ac:dyDescent="0.3">
      <c r="A41" s="15">
        <v>3926</v>
      </c>
      <c r="B41" s="15" t="s">
        <v>32</v>
      </c>
      <c r="C41" s="30">
        <v>39177</v>
      </c>
      <c r="D41" s="15" t="s">
        <v>12</v>
      </c>
      <c r="E41" s="15">
        <v>1099270032</v>
      </c>
      <c r="F41" s="15" t="s">
        <v>33</v>
      </c>
      <c r="G41" s="15" t="s">
        <v>14</v>
      </c>
      <c r="H41" s="17">
        <v>23284</v>
      </c>
      <c r="I41" s="21">
        <f t="shared" ca="1" si="3"/>
        <v>5786</v>
      </c>
      <c r="J41" s="21">
        <f t="shared" ca="1" si="4"/>
        <v>15.852054794520548</v>
      </c>
      <c r="K41" s="24">
        <f t="shared" ca="1" si="5"/>
        <v>369099.24383561645</v>
      </c>
    </row>
    <row r="42" spans="1:11" x14ac:dyDescent="0.3">
      <c r="A42" s="15">
        <v>3738</v>
      </c>
      <c r="B42" s="15" t="s">
        <v>137</v>
      </c>
      <c r="C42" s="30">
        <v>39177</v>
      </c>
      <c r="D42" s="15" t="s">
        <v>12</v>
      </c>
      <c r="E42" s="15">
        <v>1099664754</v>
      </c>
      <c r="F42" s="15" t="s">
        <v>136</v>
      </c>
      <c r="G42" s="15" t="s">
        <v>18</v>
      </c>
      <c r="H42" s="17">
        <v>31459</v>
      </c>
      <c r="I42" s="21">
        <f t="shared" ca="1" si="3"/>
        <v>5786</v>
      </c>
      <c r="J42" s="21">
        <f t="shared" ca="1" si="4"/>
        <v>15.852054794520548</v>
      </c>
      <c r="K42" s="24">
        <f t="shared" ca="1" si="5"/>
        <v>498689.79178082192</v>
      </c>
    </row>
    <row r="43" spans="1:11" x14ac:dyDescent="0.3">
      <c r="A43" s="15">
        <v>4518</v>
      </c>
      <c r="B43" s="15" t="s">
        <v>99</v>
      </c>
      <c r="C43" s="30">
        <v>39260</v>
      </c>
      <c r="D43" s="15" t="s">
        <v>12</v>
      </c>
      <c r="E43" s="15">
        <v>1098665804</v>
      </c>
      <c r="F43" s="15" t="s">
        <v>100</v>
      </c>
      <c r="G43" s="15" t="s">
        <v>14</v>
      </c>
      <c r="H43" s="17">
        <v>18730</v>
      </c>
      <c r="I43" s="21">
        <f t="shared" ca="1" si="3"/>
        <v>5703</v>
      </c>
      <c r="J43" s="21">
        <f t="shared" ca="1" si="4"/>
        <v>15.624657534246575</v>
      </c>
      <c r="K43" s="24">
        <f t="shared" ca="1" si="5"/>
        <v>292649.83561643836</v>
      </c>
    </row>
    <row r="44" spans="1:11" x14ac:dyDescent="0.3">
      <c r="A44" s="15">
        <v>4897</v>
      </c>
      <c r="B44" s="15" t="s">
        <v>135</v>
      </c>
      <c r="C44" s="30">
        <v>39467</v>
      </c>
      <c r="D44" s="15" t="s">
        <v>16</v>
      </c>
      <c r="E44" s="15">
        <v>1063924607</v>
      </c>
      <c r="F44" s="15" t="s">
        <v>136</v>
      </c>
      <c r="G44" s="15" t="s">
        <v>18</v>
      </c>
      <c r="H44" s="17">
        <v>5345</v>
      </c>
      <c r="I44" s="21">
        <f t="shared" ca="1" si="3"/>
        <v>5496</v>
      </c>
      <c r="J44" s="21">
        <f t="shared" ca="1" si="4"/>
        <v>15.057534246575342</v>
      </c>
      <c r="K44" s="24">
        <f t="shared" ca="1" si="5"/>
        <v>80482.520547945198</v>
      </c>
    </row>
    <row r="45" spans="1:11" x14ac:dyDescent="0.3">
      <c r="A45" s="15">
        <v>4690</v>
      </c>
      <c r="B45" s="15" t="s">
        <v>144</v>
      </c>
      <c r="C45" s="30">
        <v>39718</v>
      </c>
      <c r="D45" s="15" t="s">
        <v>16</v>
      </c>
      <c r="E45" s="15">
        <v>1074507483</v>
      </c>
      <c r="F45" s="15" t="s">
        <v>145</v>
      </c>
      <c r="G45" s="15" t="s">
        <v>14</v>
      </c>
      <c r="H45" s="17">
        <v>20548</v>
      </c>
      <c r="I45" s="21">
        <f t="shared" ca="1" si="3"/>
        <v>5245</v>
      </c>
      <c r="J45" s="21">
        <f t="shared" ca="1" si="4"/>
        <v>14.36986301369863</v>
      </c>
      <c r="K45" s="24">
        <f t="shared" ca="1" si="5"/>
        <v>295271.94520547945</v>
      </c>
    </row>
    <row r="46" spans="1:11" x14ac:dyDescent="0.3">
      <c r="A46" s="15">
        <v>4323</v>
      </c>
      <c r="B46" s="15" t="s">
        <v>152</v>
      </c>
      <c r="C46" s="30">
        <v>39866</v>
      </c>
      <c r="D46" s="15" t="s">
        <v>16</v>
      </c>
      <c r="E46" s="15">
        <v>1092307893</v>
      </c>
      <c r="F46" s="15" t="s">
        <v>25</v>
      </c>
      <c r="G46" s="15" t="s">
        <v>26</v>
      </c>
      <c r="H46" s="17">
        <v>5709</v>
      </c>
      <c r="I46" s="21">
        <f t="shared" ca="1" si="3"/>
        <v>5097</v>
      </c>
      <c r="J46" s="21">
        <f t="shared" ca="1" si="4"/>
        <v>13.964383561643835</v>
      </c>
      <c r="K46" s="24">
        <f t="shared" ca="1" si="5"/>
        <v>79722.665753424662</v>
      </c>
    </row>
    <row r="47" spans="1:11" x14ac:dyDescent="0.3">
      <c r="A47" s="15">
        <v>4203</v>
      </c>
      <c r="B47" s="15" t="s">
        <v>132</v>
      </c>
      <c r="C47" s="30">
        <v>39898</v>
      </c>
      <c r="D47" s="15" t="s">
        <v>12</v>
      </c>
      <c r="E47" s="15">
        <v>1097664191</v>
      </c>
      <c r="F47" s="15" t="s">
        <v>109</v>
      </c>
      <c r="G47" s="15" t="s">
        <v>23</v>
      </c>
      <c r="H47" s="17">
        <v>15333</v>
      </c>
      <c r="I47" s="21">
        <f t="shared" ca="1" si="3"/>
        <v>5065</v>
      </c>
      <c r="J47" s="21">
        <f t="shared" ca="1" si="4"/>
        <v>13.876712328767123</v>
      </c>
      <c r="K47" s="24">
        <f t="shared" ca="1" si="5"/>
        <v>212771.63013698629</v>
      </c>
    </row>
    <row r="48" spans="1:11" x14ac:dyDescent="0.3">
      <c r="A48" s="15">
        <v>3442</v>
      </c>
      <c r="B48" s="15" t="s">
        <v>90</v>
      </c>
      <c r="C48" s="30">
        <v>39908</v>
      </c>
      <c r="D48" s="15" t="s">
        <v>16</v>
      </c>
      <c r="E48" s="15">
        <v>1068497889</v>
      </c>
      <c r="F48" s="15" t="s">
        <v>91</v>
      </c>
      <c r="G48" s="15" t="s">
        <v>14</v>
      </c>
      <c r="H48" s="17">
        <v>15563</v>
      </c>
      <c r="I48" s="21">
        <f t="shared" ca="1" si="3"/>
        <v>5055</v>
      </c>
      <c r="J48" s="21">
        <f t="shared" ca="1" si="4"/>
        <v>13.849315068493151</v>
      </c>
      <c r="K48" s="24">
        <f t="shared" ca="1" si="5"/>
        <v>215536.89041095891</v>
      </c>
    </row>
    <row r="49" spans="1:11" x14ac:dyDescent="0.3">
      <c r="A49" s="15">
        <v>4343</v>
      </c>
      <c r="B49" s="15" t="s">
        <v>171</v>
      </c>
      <c r="C49" s="30">
        <v>39940</v>
      </c>
      <c r="D49" s="15" t="s">
        <v>16</v>
      </c>
      <c r="E49" s="15">
        <v>1071740877</v>
      </c>
      <c r="F49" s="15" t="s">
        <v>172</v>
      </c>
      <c r="G49" s="15" t="s">
        <v>26</v>
      </c>
      <c r="H49" s="17">
        <v>31607</v>
      </c>
      <c r="I49" s="21">
        <f t="shared" ca="1" si="3"/>
        <v>5023</v>
      </c>
      <c r="J49" s="21">
        <f t="shared" ca="1" si="4"/>
        <v>13.761643835616438</v>
      </c>
      <c r="K49" s="24">
        <f t="shared" ca="1" si="5"/>
        <v>434964.27671232872</v>
      </c>
    </row>
    <row r="50" spans="1:11" x14ac:dyDescent="0.3">
      <c r="A50" s="15">
        <v>4622</v>
      </c>
      <c r="B50" s="15" t="s">
        <v>78</v>
      </c>
      <c r="C50" s="30">
        <v>39984</v>
      </c>
      <c r="D50" s="15" t="s">
        <v>12</v>
      </c>
      <c r="E50" s="15">
        <v>1080899664</v>
      </c>
      <c r="F50" s="15" t="s">
        <v>79</v>
      </c>
      <c r="G50" s="15" t="s">
        <v>14</v>
      </c>
      <c r="H50" s="17">
        <v>20068</v>
      </c>
      <c r="I50" s="21">
        <f t="shared" ca="1" si="3"/>
        <v>4979</v>
      </c>
      <c r="J50" s="21">
        <f t="shared" ca="1" si="4"/>
        <v>13.641095890410959</v>
      </c>
      <c r="K50" s="24">
        <f t="shared" ca="1" si="5"/>
        <v>273749.5123287671</v>
      </c>
    </row>
    <row r="51" spans="1:11" x14ac:dyDescent="0.3">
      <c r="A51" s="15">
        <v>4848</v>
      </c>
      <c r="B51" s="15" t="s">
        <v>159</v>
      </c>
      <c r="C51" s="30">
        <v>40006</v>
      </c>
      <c r="D51" s="15" t="s">
        <v>12</v>
      </c>
      <c r="E51" s="15">
        <v>1084599135</v>
      </c>
      <c r="F51" s="15" t="s">
        <v>160</v>
      </c>
      <c r="G51" s="15" t="s">
        <v>14</v>
      </c>
      <c r="H51" s="17">
        <v>7372</v>
      </c>
      <c r="I51" s="21">
        <f t="shared" ca="1" si="3"/>
        <v>4957</v>
      </c>
      <c r="J51" s="21">
        <f t="shared" ca="1" si="4"/>
        <v>13.580821917808219</v>
      </c>
      <c r="K51" s="24">
        <f t="shared" ca="1" si="5"/>
        <v>100117.81917808219</v>
      </c>
    </row>
    <row r="52" spans="1:11" x14ac:dyDescent="0.3">
      <c r="A52" s="15">
        <v>4972</v>
      </c>
      <c r="B52" s="15" t="s">
        <v>148</v>
      </c>
      <c r="C52" s="30">
        <v>40015</v>
      </c>
      <c r="D52" s="15" t="s">
        <v>12</v>
      </c>
      <c r="E52" s="15">
        <v>1085386846</v>
      </c>
      <c r="F52" s="15" t="s">
        <v>149</v>
      </c>
      <c r="G52" s="15" t="s">
        <v>14</v>
      </c>
      <c r="H52" s="17">
        <v>17657</v>
      </c>
      <c r="I52" s="21">
        <f t="shared" ca="1" si="3"/>
        <v>4948</v>
      </c>
      <c r="J52" s="21">
        <f t="shared" ca="1" si="4"/>
        <v>13.556164383561644</v>
      </c>
      <c r="K52" s="24">
        <f t="shared" ca="1" si="5"/>
        <v>239361.19452054793</v>
      </c>
    </row>
    <row r="53" spans="1:11" x14ac:dyDescent="0.3">
      <c r="A53" s="15">
        <v>3031</v>
      </c>
      <c r="B53" s="15" t="s">
        <v>62</v>
      </c>
      <c r="C53" s="30">
        <v>40252</v>
      </c>
      <c r="D53" s="15" t="s">
        <v>16</v>
      </c>
      <c r="E53" s="15">
        <v>1080331110</v>
      </c>
      <c r="F53" s="15" t="s">
        <v>63</v>
      </c>
      <c r="G53" s="15" t="s">
        <v>14</v>
      </c>
      <c r="H53" s="17">
        <v>23608</v>
      </c>
      <c r="I53" s="21">
        <f t="shared" ca="1" si="3"/>
        <v>4711</v>
      </c>
      <c r="J53" s="21">
        <f t="shared" ca="1" si="4"/>
        <v>12.906849315068493</v>
      </c>
      <c r="K53" s="24">
        <f t="shared" ca="1" si="5"/>
        <v>304704.89863013697</v>
      </c>
    </row>
    <row r="54" spans="1:11" x14ac:dyDescent="0.3">
      <c r="A54" s="15">
        <v>4862</v>
      </c>
      <c r="B54" s="15" t="s">
        <v>105</v>
      </c>
      <c r="C54" s="30">
        <v>40283</v>
      </c>
      <c r="D54" s="15" t="s">
        <v>16</v>
      </c>
      <c r="E54" s="15">
        <v>1069975579</v>
      </c>
      <c r="F54" s="15" t="s">
        <v>91</v>
      </c>
      <c r="G54" s="15" t="s">
        <v>14</v>
      </c>
      <c r="H54" s="17">
        <v>6657</v>
      </c>
      <c r="I54" s="21">
        <f t="shared" ca="1" si="3"/>
        <v>4680</v>
      </c>
      <c r="J54" s="21">
        <f t="shared" ca="1" si="4"/>
        <v>12.821917808219178</v>
      </c>
      <c r="K54" s="24">
        <f t="shared" ca="1" si="5"/>
        <v>85355.506849315061</v>
      </c>
    </row>
    <row r="55" spans="1:11" x14ac:dyDescent="0.3">
      <c r="A55" s="15">
        <v>4995</v>
      </c>
      <c r="B55" s="15" t="s">
        <v>75</v>
      </c>
      <c r="C55" s="30">
        <v>40340</v>
      </c>
      <c r="D55" s="15" t="s">
        <v>12</v>
      </c>
      <c r="E55" s="15">
        <v>1091033142</v>
      </c>
      <c r="F55" s="15" t="s">
        <v>65</v>
      </c>
      <c r="G55" s="15" t="s">
        <v>26</v>
      </c>
      <c r="H55" s="17">
        <v>18529</v>
      </c>
      <c r="I55" s="21">
        <f t="shared" ca="1" si="3"/>
        <v>4623</v>
      </c>
      <c r="J55" s="21">
        <f t="shared" ca="1" si="4"/>
        <v>12.665753424657535</v>
      </c>
      <c r="K55" s="24">
        <f t="shared" ca="1" si="5"/>
        <v>234683.74520547947</v>
      </c>
    </row>
    <row r="56" spans="1:11" x14ac:dyDescent="0.3">
      <c r="A56" s="15">
        <v>4626</v>
      </c>
      <c r="B56" s="15" t="s">
        <v>173</v>
      </c>
      <c r="C56" s="30">
        <v>40418</v>
      </c>
      <c r="D56" s="15" t="s">
        <v>16</v>
      </c>
      <c r="E56" s="15">
        <v>1065079496</v>
      </c>
      <c r="F56" s="15" t="s">
        <v>89</v>
      </c>
      <c r="G56" s="15" t="s">
        <v>14</v>
      </c>
      <c r="H56" s="17">
        <v>15029</v>
      </c>
      <c r="I56" s="21">
        <f t="shared" ca="1" si="3"/>
        <v>4545</v>
      </c>
      <c r="J56" s="21">
        <f t="shared" ca="1" si="4"/>
        <v>12.452054794520548</v>
      </c>
      <c r="K56" s="24">
        <f t="shared" ca="1" si="5"/>
        <v>187141.9315068493</v>
      </c>
    </row>
    <row r="57" spans="1:11" x14ac:dyDescent="0.3">
      <c r="A57" s="15">
        <v>4836</v>
      </c>
      <c r="B57" s="15" t="s">
        <v>180</v>
      </c>
      <c r="C57" s="30">
        <v>40455</v>
      </c>
      <c r="D57" s="15" t="s">
        <v>16</v>
      </c>
      <c r="E57" s="15">
        <v>1064485207</v>
      </c>
      <c r="F57" s="15" t="s">
        <v>40</v>
      </c>
      <c r="G57" s="15" t="s">
        <v>14</v>
      </c>
      <c r="H57" s="17">
        <v>31327</v>
      </c>
      <c r="I57" s="21">
        <f t="shared" ca="1" si="3"/>
        <v>4508</v>
      </c>
      <c r="J57" s="21">
        <f t="shared" ca="1" si="4"/>
        <v>12.35068493150685</v>
      </c>
      <c r="K57" s="24">
        <f t="shared" ca="1" si="5"/>
        <v>386909.9068493151</v>
      </c>
    </row>
    <row r="58" spans="1:11" x14ac:dyDescent="0.3">
      <c r="A58" s="15">
        <v>4793</v>
      </c>
      <c r="B58" s="15" t="s">
        <v>80</v>
      </c>
      <c r="C58" s="30">
        <v>40663</v>
      </c>
      <c r="D58" s="15" t="s">
        <v>12</v>
      </c>
      <c r="E58" s="15">
        <v>1073667355</v>
      </c>
      <c r="F58" s="15" t="s">
        <v>81</v>
      </c>
      <c r="G58" s="15" t="s">
        <v>18</v>
      </c>
      <c r="H58" s="17">
        <v>6885</v>
      </c>
      <c r="I58" s="21">
        <f t="shared" ca="1" si="3"/>
        <v>4300</v>
      </c>
      <c r="J58" s="21">
        <f t="shared" ca="1" si="4"/>
        <v>11.780821917808218</v>
      </c>
      <c r="K58" s="24">
        <f t="shared" ca="1" si="5"/>
        <v>81110.95890410959</v>
      </c>
    </row>
    <row r="59" spans="1:11" x14ac:dyDescent="0.3">
      <c r="A59" s="15">
        <v>4999</v>
      </c>
      <c r="B59" s="15" t="s">
        <v>27</v>
      </c>
      <c r="C59" s="30">
        <v>40870</v>
      </c>
      <c r="D59" s="15" t="s">
        <v>16</v>
      </c>
      <c r="E59" s="15">
        <v>1072731574</v>
      </c>
      <c r="F59" s="15" t="s">
        <v>28</v>
      </c>
      <c r="G59" s="15" t="s">
        <v>29</v>
      </c>
      <c r="H59" s="17">
        <v>8788</v>
      </c>
      <c r="I59" s="21">
        <f t="shared" ca="1" si="3"/>
        <v>4093</v>
      </c>
      <c r="J59" s="21">
        <f t="shared" ca="1" si="4"/>
        <v>11.213698630136987</v>
      </c>
      <c r="K59" s="24">
        <f t="shared" ca="1" si="5"/>
        <v>98545.983561643836</v>
      </c>
    </row>
    <row r="60" spans="1:11" x14ac:dyDescent="0.3">
      <c r="A60" s="15">
        <v>4426</v>
      </c>
      <c r="B60" s="15" t="s">
        <v>48</v>
      </c>
      <c r="C60" s="30">
        <v>40879</v>
      </c>
      <c r="D60" s="15" t="s">
        <v>12</v>
      </c>
      <c r="E60" s="15">
        <v>1064952894</v>
      </c>
      <c r="F60" s="15" t="s">
        <v>49</v>
      </c>
      <c r="G60" s="15" t="s">
        <v>38</v>
      </c>
      <c r="H60" s="17">
        <v>20693</v>
      </c>
      <c r="I60" s="21">
        <f t="shared" ca="1" si="3"/>
        <v>4084</v>
      </c>
      <c r="J60" s="21">
        <f t="shared" ca="1" si="4"/>
        <v>11.189041095890412</v>
      </c>
      <c r="K60" s="24">
        <f t="shared" ca="1" si="5"/>
        <v>231534.82739726029</v>
      </c>
    </row>
    <row r="61" spans="1:11" x14ac:dyDescent="0.3">
      <c r="A61" s="15">
        <v>4228</v>
      </c>
      <c r="B61" s="15" t="s">
        <v>69</v>
      </c>
      <c r="C61" s="30">
        <v>40902</v>
      </c>
      <c r="D61" s="15" t="s">
        <v>16</v>
      </c>
      <c r="E61" s="15">
        <v>1087839785</v>
      </c>
      <c r="F61" s="15" t="s">
        <v>70</v>
      </c>
      <c r="G61" s="15" t="s">
        <v>18</v>
      </c>
      <c r="H61" s="17">
        <v>14192</v>
      </c>
      <c r="I61" s="21">
        <f t="shared" ca="1" si="3"/>
        <v>4061</v>
      </c>
      <c r="J61" s="21">
        <f t="shared" ca="1" si="4"/>
        <v>11.126027397260273</v>
      </c>
      <c r="K61" s="24">
        <f t="shared" ca="1" si="5"/>
        <v>157900.5808219178</v>
      </c>
    </row>
    <row r="62" spans="1:11" x14ac:dyDescent="0.3">
      <c r="A62" s="15">
        <v>4514</v>
      </c>
      <c r="B62" s="15" t="s">
        <v>54</v>
      </c>
      <c r="C62" s="30">
        <v>40949</v>
      </c>
      <c r="D62" s="15" t="s">
        <v>12</v>
      </c>
      <c r="E62" s="15">
        <v>1074832044</v>
      </c>
      <c r="F62" s="15" t="s">
        <v>40</v>
      </c>
      <c r="G62" s="15" t="s">
        <v>14</v>
      </c>
      <c r="H62" s="17">
        <v>11278</v>
      </c>
      <c r="I62" s="21">
        <f t="shared" ca="1" si="3"/>
        <v>4014</v>
      </c>
      <c r="J62" s="21">
        <f t="shared" ca="1" si="4"/>
        <v>10.997260273972604</v>
      </c>
      <c r="K62" s="24">
        <f t="shared" ca="1" si="5"/>
        <v>124027.10136986303</v>
      </c>
    </row>
    <row r="63" spans="1:11" x14ac:dyDescent="0.3">
      <c r="A63" s="15">
        <v>4694</v>
      </c>
      <c r="B63" s="15" t="s">
        <v>127</v>
      </c>
      <c r="C63" s="30">
        <v>41116</v>
      </c>
      <c r="D63" s="15" t="s">
        <v>12</v>
      </c>
      <c r="E63" s="15">
        <v>1062365006</v>
      </c>
      <c r="F63" s="15" t="s">
        <v>128</v>
      </c>
      <c r="G63" s="15" t="s">
        <v>38</v>
      </c>
      <c r="H63" s="17">
        <v>5840</v>
      </c>
      <c r="I63" s="21">
        <f t="shared" ca="1" si="3"/>
        <v>3847</v>
      </c>
      <c r="J63" s="21">
        <f t="shared" ca="1" si="4"/>
        <v>10.53972602739726</v>
      </c>
      <c r="K63" s="24">
        <f t="shared" ca="1" si="5"/>
        <v>61551.999999999993</v>
      </c>
    </row>
    <row r="64" spans="1:11" x14ac:dyDescent="0.3">
      <c r="A64" s="15">
        <v>3141</v>
      </c>
      <c r="B64" s="15" t="s">
        <v>24</v>
      </c>
      <c r="C64" s="30">
        <v>41132</v>
      </c>
      <c r="D64" s="15" t="s">
        <v>16</v>
      </c>
      <c r="E64" s="15">
        <v>1065466463</v>
      </c>
      <c r="F64" s="15" t="s">
        <v>25</v>
      </c>
      <c r="G64" s="15" t="s">
        <v>26</v>
      </c>
      <c r="H64" s="17">
        <v>17979</v>
      </c>
      <c r="I64" s="21">
        <f t="shared" ca="1" si="3"/>
        <v>3831</v>
      </c>
      <c r="J64" s="21">
        <f t="shared" ca="1" si="4"/>
        <v>10.495890410958904</v>
      </c>
      <c r="K64" s="24">
        <f t="shared" ca="1" si="5"/>
        <v>188705.61369863013</v>
      </c>
    </row>
    <row r="65" spans="1:11" x14ac:dyDescent="0.3">
      <c r="A65" s="15">
        <v>4654</v>
      </c>
      <c r="B65" s="15" t="s">
        <v>178</v>
      </c>
      <c r="C65" s="30">
        <v>41238</v>
      </c>
      <c r="D65" s="15" t="s">
        <v>16</v>
      </c>
      <c r="E65" s="15">
        <v>1065952246</v>
      </c>
      <c r="F65" s="15" t="s">
        <v>179</v>
      </c>
      <c r="G65" s="15" t="s">
        <v>14</v>
      </c>
      <c r="H65" s="17">
        <v>23650</v>
      </c>
      <c r="I65" s="21">
        <f t="shared" ca="1" si="3"/>
        <v>3725</v>
      </c>
      <c r="J65" s="21">
        <f t="shared" ca="1" si="4"/>
        <v>10.205479452054794</v>
      </c>
      <c r="K65" s="24">
        <f t="shared" ca="1" si="5"/>
        <v>241359.58904109587</v>
      </c>
    </row>
    <row r="66" spans="1:11" x14ac:dyDescent="0.3">
      <c r="A66" s="15">
        <v>4808</v>
      </c>
      <c r="B66" s="15" t="s">
        <v>170</v>
      </c>
      <c r="C66" s="30">
        <v>41314</v>
      </c>
      <c r="D66" s="15" t="s">
        <v>12</v>
      </c>
      <c r="E66" s="15">
        <v>1088606720</v>
      </c>
      <c r="F66" s="15" t="s">
        <v>83</v>
      </c>
      <c r="G66" s="15" t="s">
        <v>23</v>
      </c>
      <c r="H66" s="17">
        <v>17179</v>
      </c>
      <c r="I66" s="21">
        <f t="shared" ref="I66:I100" ca="1" si="6">TODAY()-C66</f>
        <v>3649</v>
      </c>
      <c r="J66" s="21">
        <f t="shared" ref="J66:J97" ca="1" si="7">I66/365</f>
        <v>9.9972602739726035</v>
      </c>
      <c r="K66" s="24">
        <f t="shared" ref="K66:K97" ca="1" si="8">IF(J66&lt;5,(0.5*H66)*J66,H66*J66)</f>
        <v>171742.93424657534</v>
      </c>
    </row>
    <row r="67" spans="1:11" x14ac:dyDescent="0.3">
      <c r="A67" s="15">
        <v>4629</v>
      </c>
      <c r="B67" s="15" t="s">
        <v>98</v>
      </c>
      <c r="C67" s="30">
        <v>41329</v>
      </c>
      <c r="D67" s="15" t="s">
        <v>12</v>
      </c>
      <c r="E67" s="15">
        <v>1071376281</v>
      </c>
      <c r="F67" s="15" t="s">
        <v>42</v>
      </c>
      <c r="G67" s="15" t="s">
        <v>14</v>
      </c>
      <c r="H67" s="17">
        <v>17313</v>
      </c>
      <c r="I67" s="21">
        <f t="shared" ca="1" si="6"/>
        <v>3634</v>
      </c>
      <c r="J67" s="21">
        <f t="shared" ca="1" si="7"/>
        <v>9.956164383561644</v>
      </c>
      <c r="K67" s="24">
        <f t="shared" ca="1" si="8"/>
        <v>172371.07397260275</v>
      </c>
    </row>
    <row r="68" spans="1:11" x14ac:dyDescent="0.3">
      <c r="A68" s="15">
        <v>4789</v>
      </c>
      <c r="B68" s="15" t="s">
        <v>103</v>
      </c>
      <c r="C68" s="30">
        <v>41580</v>
      </c>
      <c r="D68" s="15" t="s">
        <v>16</v>
      </c>
      <c r="E68" s="15">
        <v>1095289694</v>
      </c>
      <c r="F68" s="15" t="s">
        <v>104</v>
      </c>
      <c r="G68" s="15" t="s">
        <v>14</v>
      </c>
      <c r="H68" s="17">
        <v>7902</v>
      </c>
      <c r="I68" s="21">
        <f t="shared" ca="1" si="6"/>
        <v>3383</v>
      </c>
      <c r="J68" s="21">
        <f t="shared" ca="1" si="7"/>
        <v>9.2684931506849306</v>
      </c>
      <c r="K68" s="24">
        <f t="shared" ca="1" si="8"/>
        <v>73239.63287671232</v>
      </c>
    </row>
    <row r="69" spans="1:11" x14ac:dyDescent="0.3">
      <c r="A69" s="15">
        <v>4471</v>
      </c>
      <c r="B69" s="15" t="s">
        <v>21</v>
      </c>
      <c r="C69" s="30">
        <v>41600</v>
      </c>
      <c r="D69" s="15" t="s">
        <v>16</v>
      </c>
      <c r="E69" s="15">
        <v>1080850399</v>
      </c>
      <c r="F69" s="15" t="s">
        <v>22</v>
      </c>
      <c r="G69" s="15" t="s">
        <v>23</v>
      </c>
      <c r="H69" s="17">
        <v>11829</v>
      </c>
      <c r="I69" s="21">
        <f t="shared" ca="1" si="6"/>
        <v>3363</v>
      </c>
      <c r="J69" s="21">
        <f t="shared" ca="1" si="7"/>
        <v>9.213698630136987</v>
      </c>
      <c r="K69" s="24">
        <f t="shared" ca="1" si="8"/>
        <v>108988.84109589041</v>
      </c>
    </row>
    <row r="70" spans="1:11" x14ac:dyDescent="0.3">
      <c r="A70" s="15">
        <v>4871</v>
      </c>
      <c r="B70" s="15" t="s">
        <v>57</v>
      </c>
      <c r="C70" s="30">
        <v>41692</v>
      </c>
      <c r="D70" s="15" t="s">
        <v>16</v>
      </c>
      <c r="E70" s="15">
        <v>1079526129</v>
      </c>
      <c r="F70" s="15" t="s">
        <v>58</v>
      </c>
      <c r="G70" s="15" t="s">
        <v>14</v>
      </c>
      <c r="H70" s="17">
        <v>27501</v>
      </c>
      <c r="I70" s="21">
        <f t="shared" ca="1" si="6"/>
        <v>3271</v>
      </c>
      <c r="J70" s="21">
        <f t="shared" ca="1" si="7"/>
        <v>8.9616438356164387</v>
      </c>
      <c r="K70" s="24">
        <f t="shared" ca="1" si="8"/>
        <v>246454.16712328768</v>
      </c>
    </row>
    <row r="71" spans="1:11" x14ac:dyDescent="0.3">
      <c r="A71" s="15">
        <v>4579</v>
      </c>
      <c r="B71" s="15" t="s">
        <v>142</v>
      </c>
      <c r="C71" s="30">
        <v>41697</v>
      </c>
      <c r="D71" s="15" t="s">
        <v>16</v>
      </c>
      <c r="E71" s="15">
        <v>1088811949</v>
      </c>
      <c r="F71" s="15" t="s">
        <v>143</v>
      </c>
      <c r="G71" s="15" t="s">
        <v>29</v>
      </c>
      <c r="H71" s="17">
        <v>15406</v>
      </c>
      <c r="I71" s="21">
        <f t="shared" ca="1" si="6"/>
        <v>3266</v>
      </c>
      <c r="J71" s="21">
        <f t="shared" ca="1" si="7"/>
        <v>8.9479452054794528</v>
      </c>
      <c r="K71" s="24">
        <f t="shared" ca="1" si="8"/>
        <v>137852.04383561644</v>
      </c>
    </row>
    <row r="72" spans="1:11" x14ac:dyDescent="0.3">
      <c r="A72" s="15">
        <v>4408</v>
      </c>
      <c r="B72" s="15" t="s">
        <v>120</v>
      </c>
      <c r="C72" s="30">
        <v>41922</v>
      </c>
      <c r="D72" s="15" t="s">
        <v>16</v>
      </c>
      <c r="E72" s="15">
        <v>1073851776</v>
      </c>
      <c r="F72" s="15" t="s">
        <v>121</v>
      </c>
      <c r="G72" s="15" t="s">
        <v>26</v>
      </c>
      <c r="H72" s="17">
        <v>27755</v>
      </c>
      <c r="I72" s="21">
        <f t="shared" ca="1" si="6"/>
        <v>3041</v>
      </c>
      <c r="J72" s="21">
        <f t="shared" ca="1" si="7"/>
        <v>8.331506849315069</v>
      </c>
      <c r="K72" s="24">
        <f t="shared" ca="1" si="8"/>
        <v>231240.97260273973</v>
      </c>
    </row>
    <row r="73" spans="1:11" x14ac:dyDescent="0.3">
      <c r="A73" s="15">
        <v>4166</v>
      </c>
      <c r="B73" s="15" t="s">
        <v>156</v>
      </c>
      <c r="C73" s="30">
        <v>42002</v>
      </c>
      <c r="D73" s="15" t="s">
        <v>12</v>
      </c>
      <c r="E73" s="15">
        <v>1098657870</v>
      </c>
      <c r="F73" s="15" t="s">
        <v>102</v>
      </c>
      <c r="G73" s="15" t="s">
        <v>26</v>
      </c>
      <c r="H73" s="17">
        <v>19133</v>
      </c>
      <c r="I73" s="21">
        <f t="shared" ca="1" si="6"/>
        <v>2961</v>
      </c>
      <c r="J73" s="21">
        <f t="shared" ca="1" si="7"/>
        <v>8.1123287671232873</v>
      </c>
      <c r="K73" s="24">
        <f t="shared" ca="1" si="8"/>
        <v>155213.18630136986</v>
      </c>
    </row>
    <row r="74" spans="1:11" x14ac:dyDescent="0.3">
      <c r="A74" s="15">
        <v>4091</v>
      </c>
      <c r="B74" s="15" t="s">
        <v>96</v>
      </c>
      <c r="C74" s="30">
        <v>42008</v>
      </c>
      <c r="D74" s="15" t="s">
        <v>12</v>
      </c>
      <c r="E74" s="15">
        <v>1072907869</v>
      </c>
      <c r="F74" s="15" t="s">
        <v>97</v>
      </c>
      <c r="G74" s="15" t="s">
        <v>14</v>
      </c>
      <c r="H74" s="17">
        <v>15541</v>
      </c>
      <c r="I74" s="21">
        <f t="shared" ca="1" si="6"/>
        <v>2955</v>
      </c>
      <c r="J74" s="21">
        <f t="shared" ca="1" si="7"/>
        <v>8.0958904109589049</v>
      </c>
      <c r="K74" s="24">
        <f t="shared" ca="1" si="8"/>
        <v>125818.23287671234</v>
      </c>
    </row>
    <row r="75" spans="1:11" x14ac:dyDescent="0.3">
      <c r="A75" s="15">
        <v>4220</v>
      </c>
      <c r="B75" s="15" t="s">
        <v>86</v>
      </c>
      <c r="C75" s="30">
        <v>42034</v>
      </c>
      <c r="D75" s="15" t="s">
        <v>16</v>
      </c>
      <c r="E75" s="15">
        <v>1079524383</v>
      </c>
      <c r="F75" s="15" t="s">
        <v>87</v>
      </c>
      <c r="G75" s="15" t="s">
        <v>23</v>
      </c>
      <c r="H75" s="17">
        <v>27748</v>
      </c>
      <c r="I75" s="21">
        <f t="shared" ca="1" si="6"/>
        <v>2929</v>
      </c>
      <c r="J75" s="21">
        <f t="shared" ca="1" si="7"/>
        <v>8.0246575342465754</v>
      </c>
      <c r="K75" s="24">
        <f t="shared" ca="1" si="8"/>
        <v>222668.19726027397</v>
      </c>
    </row>
    <row r="76" spans="1:11" x14ac:dyDescent="0.3">
      <c r="A76" s="15">
        <v>4419</v>
      </c>
      <c r="B76" s="15" t="s">
        <v>125</v>
      </c>
      <c r="C76" s="30">
        <v>42080</v>
      </c>
      <c r="D76" s="15" t="s">
        <v>16</v>
      </c>
      <c r="E76" s="15">
        <v>1096579148</v>
      </c>
      <c r="F76" s="15" t="s">
        <v>126</v>
      </c>
      <c r="G76" s="15" t="s">
        <v>23</v>
      </c>
      <c r="H76" s="17">
        <v>12217</v>
      </c>
      <c r="I76" s="21">
        <f t="shared" ca="1" si="6"/>
        <v>2883</v>
      </c>
      <c r="J76" s="21">
        <f t="shared" ca="1" si="7"/>
        <v>7.8986301369863012</v>
      </c>
      <c r="K76" s="24">
        <f t="shared" ca="1" si="8"/>
        <v>96497.564383561636</v>
      </c>
    </row>
    <row r="77" spans="1:11" x14ac:dyDescent="0.3">
      <c r="A77" s="15">
        <v>4992</v>
      </c>
      <c r="B77" s="15" t="s">
        <v>68</v>
      </c>
      <c r="C77" s="30">
        <v>42176</v>
      </c>
      <c r="D77" s="15" t="s">
        <v>16</v>
      </c>
      <c r="E77" s="15">
        <v>1088109231</v>
      </c>
      <c r="F77" s="15" t="s">
        <v>67</v>
      </c>
      <c r="G77" s="15" t="s">
        <v>18</v>
      </c>
      <c r="H77" s="17">
        <v>28741</v>
      </c>
      <c r="I77" s="21">
        <f t="shared" ca="1" si="6"/>
        <v>2787</v>
      </c>
      <c r="J77" s="21">
        <f t="shared" ca="1" si="7"/>
        <v>7.6356164383561644</v>
      </c>
      <c r="K77" s="24">
        <f t="shared" ca="1" si="8"/>
        <v>219455.25205479452</v>
      </c>
    </row>
    <row r="78" spans="1:11" x14ac:dyDescent="0.3">
      <c r="A78" s="15">
        <v>4723</v>
      </c>
      <c r="B78" s="15" t="s">
        <v>166</v>
      </c>
      <c r="C78" s="30">
        <v>42186</v>
      </c>
      <c r="D78" s="15" t="s">
        <v>12</v>
      </c>
      <c r="E78" s="15">
        <v>1089198709</v>
      </c>
      <c r="F78" s="15" t="s">
        <v>44</v>
      </c>
      <c r="G78" s="15" t="s">
        <v>23</v>
      </c>
      <c r="H78" s="17">
        <v>16670</v>
      </c>
      <c r="I78" s="21">
        <f t="shared" ca="1" si="6"/>
        <v>2777</v>
      </c>
      <c r="J78" s="21">
        <f t="shared" ca="1" si="7"/>
        <v>7.6082191780821917</v>
      </c>
      <c r="K78" s="24">
        <f t="shared" ca="1" si="8"/>
        <v>126829.01369863014</v>
      </c>
    </row>
    <row r="79" spans="1:11" x14ac:dyDescent="0.3">
      <c r="A79" s="15">
        <v>4237</v>
      </c>
      <c r="B79" s="15" t="s">
        <v>15</v>
      </c>
      <c r="C79" s="30">
        <v>42285</v>
      </c>
      <c r="D79" s="15" t="s">
        <v>16</v>
      </c>
      <c r="E79" s="15">
        <v>1083606483</v>
      </c>
      <c r="F79" s="15" t="s">
        <v>17</v>
      </c>
      <c r="G79" s="15" t="s">
        <v>18</v>
      </c>
      <c r="H79" s="17">
        <v>20373</v>
      </c>
      <c r="I79" s="21">
        <f t="shared" ca="1" si="6"/>
        <v>2678</v>
      </c>
      <c r="J79" s="21">
        <f t="shared" ca="1" si="7"/>
        <v>7.3369863013698629</v>
      </c>
      <c r="K79" s="24">
        <f t="shared" ca="1" si="8"/>
        <v>149476.42191780821</v>
      </c>
    </row>
    <row r="80" spans="1:11" x14ac:dyDescent="0.3">
      <c r="A80" s="15">
        <v>4600</v>
      </c>
      <c r="B80" s="15" t="s">
        <v>164</v>
      </c>
      <c r="C80" s="30">
        <v>42374</v>
      </c>
      <c r="D80" s="15" t="s">
        <v>16</v>
      </c>
      <c r="E80" s="15">
        <v>1087661290</v>
      </c>
      <c r="F80" s="15" t="s">
        <v>165</v>
      </c>
      <c r="G80" s="15" t="s">
        <v>26</v>
      </c>
      <c r="H80" s="17">
        <v>22428</v>
      </c>
      <c r="I80" s="21">
        <f t="shared" ca="1" si="6"/>
        <v>2589</v>
      </c>
      <c r="J80" s="21">
        <f t="shared" ca="1" si="7"/>
        <v>7.0931506849315067</v>
      </c>
      <c r="K80" s="24">
        <f t="shared" ca="1" si="8"/>
        <v>159085.18356164382</v>
      </c>
    </row>
    <row r="81" spans="1:11" x14ac:dyDescent="0.3">
      <c r="A81" s="15">
        <v>4010</v>
      </c>
      <c r="B81" s="15" t="s">
        <v>155</v>
      </c>
      <c r="C81" s="30">
        <v>42467</v>
      </c>
      <c r="D81" s="15" t="s">
        <v>16</v>
      </c>
      <c r="E81" s="15">
        <v>1086211209</v>
      </c>
      <c r="F81" s="15" t="s">
        <v>70</v>
      </c>
      <c r="G81" s="15" t="s">
        <v>18</v>
      </c>
      <c r="H81" s="17">
        <v>23112</v>
      </c>
      <c r="I81" s="21">
        <f t="shared" ca="1" si="6"/>
        <v>2496</v>
      </c>
      <c r="J81" s="21">
        <f t="shared" ca="1" si="7"/>
        <v>6.838356164383562</v>
      </c>
      <c r="K81" s="24">
        <f t="shared" ca="1" si="8"/>
        <v>158048.08767123288</v>
      </c>
    </row>
    <row r="82" spans="1:11" x14ac:dyDescent="0.3">
      <c r="A82" s="15">
        <v>4571</v>
      </c>
      <c r="B82" s="15" t="s">
        <v>106</v>
      </c>
      <c r="C82" s="30">
        <v>42483</v>
      </c>
      <c r="D82" s="15" t="s">
        <v>16</v>
      </c>
      <c r="E82" s="15">
        <v>1079043413</v>
      </c>
      <c r="F82" s="15" t="s">
        <v>107</v>
      </c>
      <c r="G82" s="15" t="s">
        <v>14</v>
      </c>
      <c r="H82" s="17">
        <v>15985</v>
      </c>
      <c r="I82" s="21">
        <f t="shared" ca="1" si="6"/>
        <v>2480</v>
      </c>
      <c r="J82" s="21">
        <f t="shared" ca="1" si="7"/>
        <v>6.7945205479452051</v>
      </c>
      <c r="K82" s="24">
        <f t="shared" ca="1" si="8"/>
        <v>108610.4109589041</v>
      </c>
    </row>
    <row r="83" spans="1:11" x14ac:dyDescent="0.3">
      <c r="A83" s="15">
        <v>4363</v>
      </c>
      <c r="B83" s="15" t="s">
        <v>52</v>
      </c>
      <c r="C83" s="30">
        <v>42575</v>
      </c>
      <c r="D83" s="15" t="s">
        <v>12</v>
      </c>
      <c r="E83" s="15">
        <v>1077657035</v>
      </c>
      <c r="F83" s="15" t="s">
        <v>53</v>
      </c>
      <c r="G83" s="15" t="s">
        <v>18</v>
      </c>
      <c r="H83" s="17">
        <v>31448</v>
      </c>
      <c r="I83" s="21">
        <f t="shared" ca="1" si="6"/>
        <v>2388</v>
      </c>
      <c r="J83" s="21">
        <f t="shared" ca="1" si="7"/>
        <v>6.5424657534246577</v>
      </c>
      <c r="K83" s="24">
        <f t="shared" ca="1" si="8"/>
        <v>205747.46301369864</v>
      </c>
    </row>
    <row r="84" spans="1:11" x14ac:dyDescent="0.3">
      <c r="A84" s="15">
        <v>4195</v>
      </c>
      <c r="B84" s="15" t="s">
        <v>139</v>
      </c>
      <c r="C84" s="30">
        <v>42772</v>
      </c>
      <c r="D84" s="15" t="s">
        <v>16</v>
      </c>
      <c r="E84" s="15">
        <v>1074233312</v>
      </c>
      <c r="F84" s="15" t="s">
        <v>140</v>
      </c>
      <c r="G84" s="15" t="s">
        <v>38</v>
      </c>
      <c r="H84" s="17">
        <v>24310</v>
      </c>
      <c r="I84" s="21">
        <f t="shared" ca="1" si="6"/>
        <v>2191</v>
      </c>
      <c r="J84" s="21">
        <f t="shared" ca="1" si="7"/>
        <v>6.0027397260273974</v>
      </c>
      <c r="K84" s="24">
        <f t="shared" ca="1" si="8"/>
        <v>145926.60273972602</v>
      </c>
    </row>
    <row r="85" spans="1:11" x14ac:dyDescent="0.3">
      <c r="A85" s="15">
        <v>4321</v>
      </c>
      <c r="B85" s="15" t="s">
        <v>161</v>
      </c>
      <c r="C85" s="30">
        <v>42802</v>
      </c>
      <c r="D85" s="15" t="s">
        <v>16</v>
      </c>
      <c r="E85" s="15">
        <v>1071447172</v>
      </c>
      <c r="F85" s="15" t="s">
        <v>162</v>
      </c>
      <c r="G85" s="15" t="s">
        <v>38</v>
      </c>
      <c r="H85" s="17">
        <v>10569</v>
      </c>
      <c r="I85" s="21">
        <f t="shared" ca="1" si="6"/>
        <v>2161</v>
      </c>
      <c r="J85" s="21">
        <f t="shared" ca="1" si="7"/>
        <v>5.9205479452054792</v>
      </c>
      <c r="K85" s="24">
        <f t="shared" ca="1" si="8"/>
        <v>62574.271232876708</v>
      </c>
    </row>
    <row r="86" spans="1:11" x14ac:dyDescent="0.3">
      <c r="A86" s="15">
        <v>4567</v>
      </c>
      <c r="B86" s="15" t="s">
        <v>114</v>
      </c>
      <c r="C86" s="30">
        <v>42971</v>
      </c>
      <c r="D86" s="15" t="s">
        <v>12</v>
      </c>
      <c r="E86" s="15">
        <v>1069687845</v>
      </c>
      <c r="F86" s="15" t="s">
        <v>115</v>
      </c>
      <c r="G86" s="15" t="s">
        <v>26</v>
      </c>
      <c r="H86" s="17">
        <v>13963</v>
      </c>
      <c r="I86" s="21">
        <f t="shared" ca="1" si="6"/>
        <v>1992</v>
      </c>
      <c r="J86" s="21">
        <f t="shared" ca="1" si="7"/>
        <v>5.4575342465753423</v>
      </c>
      <c r="K86" s="24">
        <f t="shared" ca="1" si="8"/>
        <v>76203.550684931499</v>
      </c>
    </row>
    <row r="87" spans="1:11" x14ac:dyDescent="0.3">
      <c r="A87" s="15">
        <v>4185</v>
      </c>
      <c r="B87" s="15" t="s">
        <v>108</v>
      </c>
      <c r="C87" s="30">
        <v>43009</v>
      </c>
      <c r="D87" s="15" t="s">
        <v>12</v>
      </c>
      <c r="E87" s="15">
        <v>1073806042</v>
      </c>
      <c r="F87" s="15" t="s">
        <v>109</v>
      </c>
      <c r="G87" s="15" t="s">
        <v>23</v>
      </c>
      <c r="H87" s="17">
        <v>5185</v>
      </c>
      <c r="I87" s="21">
        <f t="shared" ca="1" si="6"/>
        <v>1954</v>
      </c>
      <c r="J87" s="21">
        <f t="shared" ca="1" si="7"/>
        <v>5.353424657534247</v>
      </c>
      <c r="K87" s="24">
        <f t="shared" ca="1" si="8"/>
        <v>27757.506849315072</v>
      </c>
    </row>
    <row r="88" spans="1:11" x14ac:dyDescent="0.3">
      <c r="A88" s="15">
        <v>4393</v>
      </c>
      <c r="B88" s="15" t="s">
        <v>116</v>
      </c>
      <c r="C88" s="30">
        <v>43036</v>
      </c>
      <c r="D88" s="15" t="s">
        <v>16</v>
      </c>
      <c r="E88" s="15">
        <v>1094024895</v>
      </c>
      <c r="F88" s="15" t="s">
        <v>117</v>
      </c>
      <c r="G88" s="15" t="s">
        <v>38</v>
      </c>
      <c r="H88" s="17">
        <v>27908</v>
      </c>
      <c r="I88" s="21">
        <f t="shared" ca="1" si="6"/>
        <v>1927</v>
      </c>
      <c r="J88" s="21">
        <f t="shared" ca="1" si="7"/>
        <v>5.279452054794521</v>
      </c>
      <c r="K88" s="24">
        <f t="shared" ca="1" si="8"/>
        <v>147338.94794520549</v>
      </c>
    </row>
    <row r="89" spans="1:11" x14ac:dyDescent="0.3">
      <c r="A89" s="15">
        <v>4254</v>
      </c>
      <c r="B89" s="15" t="s">
        <v>30</v>
      </c>
      <c r="C89" s="30">
        <v>43123</v>
      </c>
      <c r="D89" s="15" t="s">
        <v>12</v>
      </c>
      <c r="E89" s="15">
        <v>1094304850</v>
      </c>
      <c r="F89" s="15" t="s">
        <v>31</v>
      </c>
      <c r="G89" s="15" t="s">
        <v>23</v>
      </c>
      <c r="H89" s="17">
        <v>31654</v>
      </c>
      <c r="I89" s="21">
        <f t="shared" ca="1" si="6"/>
        <v>1840</v>
      </c>
      <c r="J89" s="21">
        <f t="shared" ca="1" si="7"/>
        <v>5.0410958904109586</v>
      </c>
      <c r="K89" s="24">
        <f t="shared" ca="1" si="8"/>
        <v>159570.84931506848</v>
      </c>
    </row>
    <row r="90" spans="1:11" x14ac:dyDescent="0.3">
      <c r="A90" s="15">
        <v>4760</v>
      </c>
      <c r="B90" s="15" t="s">
        <v>84</v>
      </c>
      <c r="C90" s="30">
        <v>43128</v>
      </c>
      <c r="D90" s="15" t="s">
        <v>16</v>
      </c>
      <c r="E90" s="15">
        <v>1077985122</v>
      </c>
      <c r="F90" s="15" t="s">
        <v>22</v>
      </c>
      <c r="G90" s="15" t="s">
        <v>23</v>
      </c>
      <c r="H90" s="17">
        <v>16306</v>
      </c>
      <c r="I90" s="21">
        <f t="shared" ca="1" si="6"/>
        <v>1835</v>
      </c>
      <c r="J90" s="21">
        <f t="shared" ca="1" si="7"/>
        <v>5.0273972602739727</v>
      </c>
      <c r="K90" s="24">
        <f t="shared" ca="1" si="8"/>
        <v>81976.739726027401</v>
      </c>
    </row>
    <row r="91" spans="1:11" x14ac:dyDescent="0.3">
      <c r="A91" s="15">
        <v>4274</v>
      </c>
      <c r="B91" s="15" t="s">
        <v>88</v>
      </c>
      <c r="C91" s="30">
        <v>43199</v>
      </c>
      <c r="D91" s="15" t="s">
        <v>12</v>
      </c>
      <c r="E91" s="15">
        <v>1084971558</v>
      </c>
      <c r="F91" s="15" t="s">
        <v>89</v>
      </c>
      <c r="G91" s="15" t="s">
        <v>14</v>
      </c>
      <c r="H91" s="17">
        <v>22343</v>
      </c>
      <c r="I91" s="21">
        <f t="shared" ca="1" si="6"/>
        <v>1764</v>
      </c>
      <c r="J91" s="21">
        <f t="shared" ca="1" si="7"/>
        <v>4.8328767123287673</v>
      </c>
      <c r="K91" s="24">
        <f t="shared" ca="1" si="8"/>
        <v>53990.482191780822</v>
      </c>
    </row>
    <row r="92" spans="1:11" x14ac:dyDescent="0.3">
      <c r="A92" s="15">
        <v>4376</v>
      </c>
      <c r="B92" s="15" t="s">
        <v>95</v>
      </c>
      <c r="C92" s="30">
        <v>43281</v>
      </c>
      <c r="D92" s="15" t="s">
        <v>12</v>
      </c>
      <c r="E92" s="15">
        <v>1086791634</v>
      </c>
      <c r="F92" s="15" t="s">
        <v>60</v>
      </c>
      <c r="G92" s="15" t="s">
        <v>18</v>
      </c>
      <c r="H92" s="17">
        <v>23151</v>
      </c>
      <c r="I92" s="21">
        <f t="shared" ca="1" si="6"/>
        <v>1682</v>
      </c>
      <c r="J92" s="21">
        <f t="shared" ca="1" si="7"/>
        <v>4.6082191780821917</v>
      </c>
      <c r="K92" s="24">
        <f t="shared" ca="1" si="8"/>
        <v>53342.441095890412</v>
      </c>
    </row>
    <row r="93" spans="1:11" x14ac:dyDescent="0.3">
      <c r="A93" s="15">
        <v>4143</v>
      </c>
      <c r="B93" s="15" t="s">
        <v>112</v>
      </c>
      <c r="C93" s="30">
        <v>43317</v>
      </c>
      <c r="D93" s="15" t="s">
        <v>16</v>
      </c>
      <c r="E93" s="15">
        <v>1096274323</v>
      </c>
      <c r="F93" s="15" t="s">
        <v>113</v>
      </c>
      <c r="G93" s="15" t="s">
        <v>23</v>
      </c>
      <c r="H93" s="17">
        <v>17428</v>
      </c>
      <c r="I93" s="21">
        <f t="shared" ca="1" si="6"/>
        <v>1646</v>
      </c>
      <c r="J93" s="21">
        <f t="shared" ca="1" si="7"/>
        <v>4.5095890410958903</v>
      </c>
      <c r="K93" s="24">
        <f t="shared" ca="1" si="8"/>
        <v>39296.558904109588</v>
      </c>
    </row>
    <row r="94" spans="1:11" x14ac:dyDescent="0.3">
      <c r="A94" s="15">
        <v>4111</v>
      </c>
      <c r="B94" s="15" t="s">
        <v>71</v>
      </c>
      <c r="C94" s="30">
        <v>43341</v>
      </c>
      <c r="D94" s="15" t="s">
        <v>12</v>
      </c>
      <c r="E94" s="15">
        <v>1094109995</v>
      </c>
      <c r="F94" s="15" t="s">
        <v>72</v>
      </c>
      <c r="G94" s="15" t="s">
        <v>23</v>
      </c>
      <c r="H94" s="17">
        <v>7890</v>
      </c>
      <c r="I94" s="21">
        <f t="shared" ca="1" si="6"/>
        <v>1622</v>
      </c>
      <c r="J94" s="21">
        <f t="shared" ca="1" si="7"/>
        <v>4.4438356164383563</v>
      </c>
      <c r="K94" s="24">
        <f t="shared" ca="1" si="8"/>
        <v>17530.931506849316</v>
      </c>
    </row>
    <row r="95" spans="1:11" x14ac:dyDescent="0.3">
      <c r="A95" s="15">
        <v>4101</v>
      </c>
      <c r="B95" s="15" t="s">
        <v>187</v>
      </c>
      <c r="C95" s="30">
        <v>43449</v>
      </c>
      <c r="D95" s="15" t="s">
        <v>12</v>
      </c>
      <c r="E95" s="15">
        <v>1087661004</v>
      </c>
      <c r="F95" s="15" t="s">
        <v>111</v>
      </c>
      <c r="G95" s="15" t="s">
        <v>18</v>
      </c>
      <c r="H95" s="17">
        <v>20555</v>
      </c>
      <c r="I95" s="21">
        <f t="shared" ca="1" si="6"/>
        <v>1514</v>
      </c>
      <c r="J95" s="21">
        <f t="shared" ca="1" si="7"/>
        <v>4.1479452054794521</v>
      </c>
      <c r="K95" s="24">
        <f t="shared" ca="1" si="8"/>
        <v>42630.506849315068</v>
      </c>
    </row>
    <row r="96" spans="1:11" x14ac:dyDescent="0.3">
      <c r="A96" s="15">
        <v>3497</v>
      </c>
      <c r="B96" s="15" t="s">
        <v>41</v>
      </c>
      <c r="C96" s="30">
        <v>43471</v>
      </c>
      <c r="D96" s="15" t="s">
        <v>16</v>
      </c>
      <c r="E96" s="15">
        <v>1099483350</v>
      </c>
      <c r="F96" s="15" t="s">
        <v>42</v>
      </c>
      <c r="G96" s="15" t="s">
        <v>14</v>
      </c>
      <c r="H96" s="17">
        <v>24931</v>
      </c>
      <c r="I96" s="21">
        <f t="shared" ca="1" si="6"/>
        <v>1492</v>
      </c>
      <c r="J96" s="21">
        <f t="shared" ca="1" si="7"/>
        <v>4.087671232876712</v>
      </c>
      <c r="K96" s="24">
        <f t="shared" ca="1" si="8"/>
        <v>50954.865753424652</v>
      </c>
    </row>
    <row r="97" spans="1:11" x14ac:dyDescent="0.3">
      <c r="A97" s="15">
        <v>4949</v>
      </c>
      <c r="B97" s="15" t="s">
        <v>174</v>
      </c>
      <c r="C97" s="30">
        <v>43516</v>
      </c>
      <c r="D97" s="15" t="s">
        <v>16</v>
      </c>
      <c r="E97" s="15">
        <v>1088600975</v>
      </c>
      <c r="F97" s="15" t="s">
        <v>175</v>
      </c>
      <c r="G97" s="15" t="s">
        <v>23</v>
      </c>
      <c r="H97" s="17">
        <v>28275</v>
      </c>
      <c r="I97" s="21">
        <f t="shared" ca="1" si="6"/>
        <v>1447</v>
      </c>
      <c r="J97" s="21">
        <f t="shared" ca="1" si="7"/>
        <v>3.9643835616438357</v>
      </c>
      <c r="K97" s="24">
        <f t="shared" ca="1" si="8"/>
        <v>56046.472602739726</v>
      </c>
    </row>
    <row r="98" spans="1:11" x14ac:dyDescent="0.3">
      <c r="A98" s="15">
        <v>4606</v>
      </c>
      <c r="B98" s="15" t="s">
        <v>130</v>
      </c>
      <c r="C98" s="30">
        <v>43518</v>
      </c>
      <c r="D98" s="15" t="s">
        <v>12</v>
      </c>
      <c r="E98" s="15">
        <v>1077930778</v>
      </c>
      <c r="F98" s="15" t="s">
        <v>131</v>
      </c>
      <c r="G98" s="15" t="s">
        <v>23</v>
      </c>
      <c r="H98" s="17">
        <v>26568</v>
      </c>
      <c r="I98" s="21">
        <f t="shared" ca="1" si="6"/>
        <v>1445</v>
      </c>
      <c r="J98" s="21">
        <f t="shared" ref="J98:J129" ca="1" si="9">I98/365</f>
        <v>3.9589041095890409</v>
      </c>
      <c r="K98" s="24">
        <f t="shared" ref="K98:K129" ca="1" si="10">IF(J98&lt;5,(0.5*H98)*J98,H98*J98)</f>
        <v>52590.082191780821</v>
      </c>
    </row>
    <row r="99" spans="1:11" x14ac:dyDescent="0.3">
      <c r="A99" s="15">
        <v>4635</v>
      </c>
      <c r="B99" s="15" t="s">
        <v>146</v>
      </c>
      <c r="C99" s="30">
        <v>43743</v>
      </c>
      <c r="D99" s="15" t="s">
        <v>12</v>
      </c>
      <c r="E99" s="15">
        <v>1072275673</v>
      </c>
      <c r="F99" s="15" t="s">
        <v>147</v>
      </c>
      <c r="G99" s="15" t="s">
        <v>26</v>
      </c>
      <c r="H99" s="17">
        <v>15317</v>
      </c>
      <c r="I99" s="21">
        <f t="shared" ca="1" si="6"/>
        <v>1220</v>
      </c>
      <c r="J99" s="21">
        <f t="shared" ca="1" si="9"/>
        <v>3.3424657534246576</v>
      </c>
      <c r="K99" s="24">
        <f t="shared" ca="1" si="10"/>
        <v>25598.273972602739</v>
      </c>
    </row>
    <row r="100" spans="1:11" x14ac:dyDescent="0.3">
      <c r="A100" s="15">
        <v>4450</v>
      </c>
      <c r="B100" s="15" t="s">
        <v>19</v>
      </c>
      <c r="C100" s="30">
        <v>43814</v>
      </c>
      <c r="D100" s="15" t="s">
        <v>16</v>
      </c>
      <c r="E100" s="15">
        <v>1087618758</v>
      </c>
      <c r="F100" s="15" t="s">
        <v>20</v>
      </c>
      <c r="G100" s="15" t="s">
        <v>18</v>
      </c>
      <c r="H100" s="17">
        <v>19817</v>
      </c>
      <c r="I100" s="21">
        <f t="shared" ca="1" si="6"/>
        <v>1149</v>
      </c>
      <c r="J100" s="21">
        <f t="shared" ca="1" si="9"/>
        <v>3.1479452054794521</v>
      </c>
      <c r="K100" s="24">
        <f t="shared" ca="1" si="10"/>
        <v>31191.415068493152</v>
      </c>
    </row>
    <row r="101" spans="1:11" x14ac:dyDescent="0.3">
      <c r="A101" s="15" t="s">
        <v>215</v>
      </c>
      <c r="B101" s="15"/>
      <c r="C101" s="30"/>
      <c r="D101" s="15"/>
      <c r="E101" s="15"/>
      <c r="F101" s="15"/>
      <c r="G101" s="15"/>
      <c r="H101" s="17">
        <f>SUBTOTAL(101,Table1[الراتب])</f>
        <v>18472.636363636364</v>
      </c>
      <c r="I101" s="26">
        <f ca="1">SUBTOTAL(104,Table1[عدد أيام الخدمة])</f>
        <v>8410</v>
      </c>
      <c r="J101" s="26">
        <f ca="1">SUBTOTAL(109,Table1[عدد سنوات الخدمة])</f>
        <v>1323.7479452054799</v>
      </c>
      <c r="K101" s="17">
        <f ca="1">SUBTOTAL(109,Table1[مكافئة نهاية الخدمة])</f>
        <v>23680256.090410959</v>
      </c>
    </row>
    <row r="102" spans="1:11" x14ac:dyDescent="0.3">
      <c r="A102" s="12"/>
      <c r="B102" s="13"/>
      <c r="C102" s="31"/>
      <c r="D102" s="13"/>
      <c r="E102" s="13"/>
      <c r="F102" s="13"/>
      <c r="G102" s="13"/>
      <c r="H102" s="18"/>
      <c r="I102" s="22"/>
      <c r="J102" s="22"/>
      <c r="K102" s="25"/>
    </row>
  </sheetData>
  <dataConsolidate/>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06295-C92B-4A21-8405-2CBE26D45E25}">
  <dimension ref="A3:M38"/>
  <sheetViews>
    <sheetView zoomScale="85" zoomScaleNormal="85" workbookViewId="0">
      <selection activeCell="X14" sqref="X14"/>
    </sheetView>
  </sheetViews>
  <sheetFormatPr defaultRowHeight="14.4" x14ac:dyDescent="0.3"/>
  <cols>
    <col min="1" max="1" width="16.33203125" bestFit="1" customWidth="1"/>
    <col min="2" max="2" width="13.33203125" style="19" bestFit="1" customWidth="1"/>
    <col min="3" max="3" width="5.88671875" bestFit="1" customWidth="1"/>
    <col min="4" max="4" width="11.44140625" bestFit="1" customWidth="1"/>
    <col min="9" max="9" width="16.33203125" bestFit="1" customWidth="1"/>
    <col min="10" max="10" width="12.109375" bestFit="1" customWidth="1"/>
    <col min="11" max="11" width="13.33203125" bestFit="1" customWidth="1"/>
    <col min="12" max="12" width="13.44140625" bestFit="1" customWidth="1"/>
    <col min="13" max="13" width="15.44140625" bestFit="1" customWidth="1"/>
  </cols>
  <sheetData>
    <row r="3" spans="1:13" x14ac:dyDescent="0.3">
      <c r="A3" s="2" t="s">
        <v>190</v>
      </c>
      <c r="B3" s="33" t="s">
        <v>216</v>
      </c>
      <c r="I3" s="2" t="s">
        <v>190</v>
      </c>
      <c r="J3" t="s">
        <v>194</v>
      </c>
      <c r="L3" s="2" t="s">
        <v>190</v>
      </c>
      <c r="M3" t="s">
        <v>216</v>
      </c>
    </row>
    <row r="4" spans="1:13" x14ac:dyDescent="0.3">
      <c r="A4" s="3" t="s">
        <v>12</v>
      </c>
      <c r="B4" s="33">
        <v>51</v>
      </c>
      <c r="I4" s="3" t="s">
        <v>18</v>
      </c>
      <c r="J4">
        <v>321044</v>
      </c>
      <c r="L4" s="3" t="s">
        <v>12</v>
      </c>
      <c r="M4">
        <v>51</v>
      </c>
    </row>
    <row r="5" spans="1:13" x14ac:dyDescent="0.3">
      <c r="A5" s="3" t="s">
        <v>16</v>
      </c>
      <c r="B5" s="33">
        <v>48</v>
      </c>
      <c r="I5" s="3" t="s">
        <v>23</v>
      </c>
      <c r="J5">
        <v>348668</v>
      </c>
      <c r="L5" s="3" t="s">
        <v>16</v>
      </c>
      <c r="M5">
        <v>48</v>
      </c>
    </row>
    <row r="6" spans="1:13" x14ac:dyDescent="0.3">
      <c r="A6" s="3" t="s">
        <v>191</v>
      </c>
      <c r="B6" s="33">
        <v>99</v>
      </c>
      <c r="I6" s="3" t="s">
        <v>29</v>
      </c>
      <c r="J6">
        <v>38418</v>
      </c>
      <c r="L6" s="3" t="s">
        <v>191</v>
      </c>
      <c r="M6">
        <v>99</v>
      </c>
    </row>
    <row r="7" spans="1:13" x14ac:dyDescent="0.3">
      <c r="I7" s="3" t="s">
        <v>14</v>
      </c>
      <c r="J7">
        <v>582362</v>
      </c>
    </row>
    <row r="8" spans="1:13" x14ac:dyDescent="0.3">
      <c r="I8" s="3" t="s">
        <v>38</v>
      </c>
      <c r="J8">
        <v>205878</v>
      </c>
    </row>
    <row r="9" spans="1:13" x14ac:dyDescent="0.3">
      <c r="B9" s="33"/>
      <c r="I9" s="3" t="s">
        <v>26</v>
      </c>
      <c r="J9">
        <v>332421</v>
      </c>
    </row>
    <row r="10" spans="1:13" x14ac:dyDescent="0.3">
      <c r="A10" s="2" t="s">
        <v>190</v>
      </c>
      <c r="B10" s="33" t="s">
        <v>192</v>
      </c>
      <c r="I10" s="3" t="s">
        <v>191</v>
      </c>
      <c r="J10">
        <v>1828791</v>
      </c>
    </row>
    <row r="11" spans="1:13" x14ac:dyDescent="0.3">
      <c r="A11" s="3" t="s">
        <v>18</v>
      </c>
      <c r="B11" s="33">
        <v>18</v>
      </c>
    </row>
    <row r="12" spans="1:13" x14ac:dyDescent="0.3">
      <c r="A12" s="3" t="s">
        <v>23</v>
      </c>
      <c r="B12" s="33">
        <v>20</v>
      </c>
    </row>
    <row r="13" spans="1:13" x14ac:dyDescent="0.3">
      <c r="A13" s="3" t="s">
        <v>29</v>
      </c>
      <c r="B13" s="33">
        <v>3</v>
      </c>
      <c r="I13" s="2" t="s">
        <v>190</v>
      </c>
      <c r="J13" t="s">
        <v>192</v>
      </c>
    </row>
    <row r="14" spans="1:13" x14ac:dyDescent="0.3">
      <c r="A14" s="3" t="s">
        <v>14</v>
      </c>
      <c r="B14" s="33">
        <v>31</v>
      </c>
      <c r="I14" s="3" t="s">
        <v>195</v>
      </c>
      <c r="J14">
        <v>7</v>
      </c>
    </row>
    <row r="15" spans="1:13" x14ac:dyDescent="0.3">
      <c r="A15" s="3" t="s">
        <v>38</v>
      </c>
      <c r="B15" s="33">
        <v>11</v>
      </c>
      <c r="I15" s="3" t="s">
        <v>196</v>
      </c>
      <c r="J15">
        <v>4</v>
      </c>
    </row>
    <row r="16" spans="1:13" x14ac:dyDescent="0.3">
      <c r="A16" s="3" t="s">
        <v>26</v>
      </c>
      <c r="B16" s="33">
        <v>16</v>
      </c>
      <c r="I16" s="3" t="s">
        <v>197</v>
      </c>
      <c r="J16">
        <v>8</v>
      </c>
    </row>
    <row r="17" spans="1:10" x14ac:dyDescent="0.3">
      <c r="A17" s="3" t="s">
        <v>191</v>
      </c>
      <c r="B17" s="33">
        <v>99</v>
      </c>
      <c r="I17" s="3" t="s">
        <v>198</v>
      </c>
      <c r="J17">
        <v>4</v>
      </c>
    </row>
    <row r="18" spans="1:10" x14ac:dyDescent="0.3">
      <c r="B18"/>
      <c r="I18" s="3" t="s">
        <v>199</v>
      </c>
      <c r="J18">
        <v>7</v>
      </c>
    </row>
    <row r="19" spans="1:10" x14ac:dyDescent="0.3">
      <c r="B19"/>
      <c r="I19" s="3" t="s">
        <v>200</v>
      </c>
      <c r="J19">
        <v>5</v>
      </c>
    </row>
    <row r="20" spans="1:10" x14ac:dyDescent="0.3">
      <c r="B20"/>
      <c r="I20" s="3" t="s">
        <v>201</v>
      </c>
      <c r="J20">
        <v>3</v>
      </c>
    </row>
    <row r="21" spans="1:10" x14ac:dyDescent="0.3">
      <c r="A21" s="2" t="s">
        <v>192</v>
      </c>
      <c r="B21" s="2" t="s">
        <v>193</v>
      </c>
      <c r="I21" s="3" t="s">
        <v>202</v>
      </c>
      <c r="J21">
        <v>4</v>
      </c>
    </row>
    <row r="22" spans="1:10" x14ac:dyDescent="0.3">
      <c r="A22" s="2" t="s">
        <v>190</v>
      </c>
      <c r="B22" t="s">
        <v>12</v>
      </c>
      <c r="C22" t="s">
        <v>16</v>
      </c>
      <c r="D22" t="s">
        <v>191</v>
      </c>
      <c r="I22" s="3" t="s">
        <v>203</v>
      </c>
      <c r="J22">
        <v>2</v>
      </c>
    </row>
    <row r="23" spans="1:10" x14ac:dyDescent="0.3">
      <c r="A23" s="3" t="s">
        <v>18</v>
      </c>
      <c r="B23">
        <v>8</v>
      </c>
      <c r="C23">
        <v>10</v>
      </c>
      <c r="D23">
        <v>18</v>
      </c>
      <c r="I23" s="3" t="s">
        <v>204</v>
      </c>
      <c r="J23">
        <v>7</v>
      </c>
    </row>
    <row r="24" spans="1:10" x14ac:dyDescent="0.3">
      <c r="A24" s="3" t="s">
        <v>23</v>
      </c>
      <c r="B24">
        <v>10</v>
      </c>
      <c r="C24">
        <v>10</v>
      </c>
      <c r="D24">
        <v>20</v>
      </c>
      <c r="I24" s="3" t="s">
        <v>205</v>
      </c>
      <c r="J24">
        <v>5</v>
      </c>
    </row>
    <row r="25" spans="1:10" x14ac:dyDescent="0.3">
      <c r="A25" s="3" t="s">
        <v>29</v>
      </c>
      <c r="B25">
        <v>1</v>
      </c>
      <c r="C25">
        <v>2</v>
      </c>
      <c r="D25">
        <v>3</v>
      </c>
      <c r="I25" s="3" t="s">
        <v>206</v>
      </c>
      <c r="J25">
        <v>4</v>
      </c>
    </row>
    <row r="26" spans="1:10" x14ac:dyDescent="0.3">
      <c r="A26" s="3" t="s">
        <v>14</v>
      </c>
      <c r="B26">
        <v>18</v>
      </c>
      <c r="C26">
        <v>13</v>
      </c>
      <c r="D26">
        <v>31</v>
      </c>
      <c r="I26" s="3" t="s">
        <v>207</v>
      </c>
      <c r="J26">
        <v>4</v>
      </c>
    </row>
    <row r="27" spans="1:10" x14ac:dyDescent="0.3">
      <c r="A27" s="3" t="s">
        <v>38</v>
      </c>
      <c r="B27">
        <v>7</v>
      </c>
      <c r="C27">
        <v>4</v>
      </c>
      <c r="D27">
        <v>11</v>
      </c>
      <c r="I27" s="3" t="s">
        <v>208</v>
      </c>
      <c r="J27">
        <v>4</v>
      </c>
    </row>
    <row r="28" spans="1:10" x14ac:dyDescent="0.3">
      <c r="A28" s="3" t="s">
        <v>26</v>
      </c>
      <c r="B28">
        <v>7</v>
      </c>
      <c r="C28">
        <v>9</v>
      </c>
      <c r="D28">
        <v>16</v>
      </c>
      <c r="I28" s="3" t="s">
        <v>209</v>
      </c>
      <c r="J28">
        <v>4</v>
      </c>
    </row>
    <row r="29" spans="1:10" x14ac:dyDescent="0.3">
      <c r="A29" s="3" t="s">
        <v>191</v>
      </c>
      <c r="B29">
        <v>51</v>
      </c>
      <c r="C29">
        <v>48</v>
      </c>
      <c r="D29">
        <v>99</v>
      </c>
      <c r="I29" s="3" t="s">
        <v>210</v>
      </c>
      <c r="J29">
        <v>6</v>
      </c>
    </row>
    <row r="30" spans="1:10" x14ac:dyDescent="0.3">
      <c r="B30"/>
      <c r="I30" s="3" t="s">
        <v>211</v>
      </c>
      <c r="J30">
        <v>4</v>
      </c>
    </row>
    <row r="31" spans="1:10" x14ac:dyDescent="0.3">
      <c r="B31"/>
      <c r="I31" s="3" t="s">
        <v>212</v>
      </c>
      <c r="J31">
        <v>5</v>
      </c>
    </row>
    <row r="32" spans="1:10" x14ac:dyDescent="0.3">
      <c r="B32"/>
      <c r="I32" s="3" t="s">
        <v>213</v>
      </c>
      <c r="J32">
        <v>7</v>
      </c>
    </row>
    <row r="33" spans="2:10" x14ac:dyDescent="0.3">
      <c r="B33"/>
      <c r="I33" s="3" t="s">
        <v>214</v>
      </c>
      <c r="J33">
        <v>5</v>
      </c>
    </row>
    <row r="34" spans="2:10" x14ac:dyDescent="0.3">
      <c r="B34"/>
      <c r="I34" s="3" t="s">
        <v>191</v>
      </c>
      <c r="J34">
        <v>99</v>
      </c>
    </row>
    <row r="35" spans="2:10" x14ac:dyDescent="0.3">
      <c r="B35"/>
    </row>
    <row r="36" spans="2:10" x14ac:dyDescent="0.3">
      <c r="B36"/>
    </row>
    <row r="37" spans="2:10" x14ac:dyDescent="0.3">
      <c r="B37"/>
    </row>
    <row r="38" spans="2:10" x14ac:dyDescent="0.3">
      <c r="B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4C40-54DA-4DB3-A4D8-48F071A7985B}">
  <sheetPr>
    <pageSetUpPr fitToPage="1"/>
  </sheetPr>
  <dimension ref="A3:AA37"/>
  <sheetViews>
    <sheetView showGridLines="0" tabSelected="1" zoomScale="70" zoomScaleNormal="70" workbookViewId="0">
      <selection activeCell="AE10" sqref="AE10"/>
    </sheetView>
  </sheetViews>
  <sheetFormatPr defaultRowHeight="14.4" x14ac:dyDescent="0.3"/>
  <cols>
    <col min="1" max="16384" width="8.88671875" style="27"/>
  </cols>
  <sheetData>
    <row r="3" spans="1:27" ht="15.6" x14ac:dyDescent="0.3">
      <c r="A3" s="32"/>
      <c r="B3" s="32"/>
      <c r="D3" s="28"/>
      <c r="E3" s="28"/>
      <c r="F3" s="28"/>
      <c r="G3" s="28"/>
      <c r="H3" s="28"/>
      <c r="I3" s="28"/>
      <c r="J3" s="28"/>
      <c r="K3" s="28"/>
      <c r="L3" s="28"/>
      <c r="M3" s="28"/>
      <c r="N3" s="28"/>
      <c r="O3" s="28"/>
      <c r="P3" s="28"/>
      <c r="Q3" s="28"/>
      <c r="R3" s="28"/>
      <c r="S3" s="28"/>
      <c r="T3" s="28"/>
      <c r="U3" s="28"/>
      <c r="V3" s="28"/>
      <c r="W3" s="28"/>
      <c r="Y3" s="28"/>
      <c r="Z3" s="28"/>
      <c r="AA3" s="28"/>
    </row>
    <row r="4" spans="1:27" x14ac:dyDescent="0.3">
      <c r="D4" s="28"/>
      <c r="E4" s="28"/>
      <c r="F4" s="28"/>
      <c r="G4" s="28"/>
      <c r="H4" s="28"/>
      <c r="I4" s="28"/>
      <c r="J4" s="28"/>
      <c r="K4" s="28"/>
      <c r="L4" s="28"/>
      <c r="M4" s="28"/>
      <c r="N4" s="28"/>
      <c r="O4" s="28"/>
      <c r="P4" s="28"/>
      <c r="Q4" s="28"/>
      <c r="R4" s="28"/>
      <c r="S4" s="28"/>
      <c r="T4" s="28"/>
      <c r="U4" s="28"/>
      <c r="V4" s="28"/>
      <c r="W4" s="28"/>
      <c r="Y4" s="28"/>
      <c r="Z4" s="28"/>
      <c r="AA4" s="28"/>
    </row>
    <row r="5" spans="1:27" x14ac:dyDescent="0.3">
      <c r="D5" s="28"/>
      <c r="E5" s="28"/>
      <c r="F5" s="28"/>
      <c r="G5" s="28"/>
      <c r="H5" s="28"/>
      <c r="I5" s="28"/>
      <c r="J5" s="28"/>
      <c r="K5" s="28"/>
      <c r="L5" s="28"/>
      <c r="M5" s="28"/>
      <c r="N5" s="28"/>
      <c r="O5" s="28"/>
      <c r="P5" s="28"/>
      <c r="Q5" s="28"/>
      <c r="R5" s="28"/>
      <c r="S5" s="28"/>
      <c r="T5" s="28"/>
      <c r="U5" s="28"/>
      <c r="V5" s="28"/>
      <c r="W5" s="28"/>
      <c r="Y5" s="28"/>
      <c r="Z5" s="28"/>
      <c r="AA5" s="28"/>
    </row>
    <row r="6" spans="1:27" x14ac:dyDescent="0.3">
      <c r="D6" s="28"/>
      <c r="E6" s="28"/>
      <c r="F6" s="28"/>
      <c r="G6" s="28"/>
      <c r="H6" s="28"/>
      <c r="I6" s="28"/>
      <c r="J6" s="28"/>
      <c r="K6" s="28"/>
      <c r="L6" s="28"/>
      <c r="M6" s="28"/>
      <c r="N6" s="28"/>
      <c r="O6" s="28"/>
      <c r="P6" s="28"/>
      <c r="Q6" s="28"/>
      <c r="R6" s="28"/>
      <c r="S6" s="28"/>
      <c r="T6" s="28"/>
      <c r="U6" s="28"/>
      <c r="V6" s="28"/>
      <c r="W6" s="28"/>
      <c r="Y6" s="28"/>
      <c r="Z6" s="28"/>
      <c r="AA6" s="28"/>
    </row>
    <row r="7" spans="1:27" x14ac:dyDescent="0.3">
      <c r="D7" s="28"/>
      <c r="E7" s="28"/>
      <c r="F7" s="28"/>
      <c r="G7" s="28"/>
      <c r="H7" s="28"/>
      <c r="I7" s="28"/>
      <c r="J7" s="28"/>
      <c r="K7" s="28"/>
      <c r="L7" s="28"/>
      <c r="M7" s="28"/>
      <c r="N7" s="28"/>
      <c r="O7" s="28"/>
      <c r="P7" s="28"/>
      <c r="Q7" s="28"/>
      <c r="R7" s="28"/>
      <c r="S7" s="28"/>
      <c r="T7" s="28"/>
      <c r="U7" s="28"/>
      <c r="V7" s="28"/>
      <c r="W7" s="28"/>
      <c r="Y7" s="28"/>
      <c r="Z7" s="28"/>
      <c r="AA7" s="28"/>
    </row>
    <row r="8" spans="1:27" x14ac:dyDescent="0.3">
      <c r="D8" s="28"/>
      <c r="E8" s="28"/>
      <c r="F8" s="28"/>
      <c r="G8" s="28"/>
      <c r="H8" s="28"/>
      <c r="I8" s="28"/>
      <c r="J8" s="28"/>
      <c r="K8" s="28"/>
      <c r="L8" s="28"/>
      <c r="M8" s="28"/>
      <c r="N8" s="28"/>
      <c r="O8" s="28"/>
      <c r="P8" s="28"/>
      <c r="Q8" s="28"/>
      <c r="R8" s="28"/>
      <c r="S8" s="28"/>
      <c r="T8" s="28"/>
      <c r="U8" s="28"/>
      <c r="V8" s="28"/>
      <c r="W8" s="28"/>
      <c r="Y8" s="28"/>
      <c r="Z8" s="28"/>
      <c r="AA8" s="28"/>
    </row>
    <row r="9" spans="1:27" x14ac:dyDescent="0.3">
      <c r="D9" s="28"/>
      <c r="E9" s="28"/>
      <c r="F9" s="28"/>
      <c r="G9" s="28"/>
      <c r="H9" s="28"/>
      <c r="I9" s="28"/>
      <c r="J9" s="28"/>
      <c r="K9" s="28"/>
      <c r="L9" s="28"/>
      <c r="M9" s="28"/>
      <c r="N9" s="28"/>
      <c r="O9" s="28"/>
      <c r="P9" s="28"/>
      <c r="Q9" s="28"/>
      <c r="R9" s="28"/>
      <c r="S9" s="28"/>
      <c r="T9" s="28"/>
      <c r="U9" s="28"/>
      <c r="V9" s="28"/>
      <c r="W9" s="28"/>
      <c r="Y9" s="28"/>
      <c r="Z9" s="28"/>
      <c r="AA9" s="28"/>
    </row>
    <row r="10" spans="1:27" x14ac:dyDescent="0.3">
      <c r="D10" s="28"/>
      <c r="E10" s="28"/>
      <c r="F10" s="28"/>
      <c r="G10" s="28"/>
      <c r="H10" s="28"/>
      <c r="I10" s="28"/>
      <c r="J10" s="28"/>
      <c r="K10" s="28"/>
      <c r="L10" s="28"/>
      <c r="M10" s="28"/>
      <c r="N10" s="28"/>
      <c r="O10" s="28"/>
      <c r="P10" s="28"/>
      <c r="Q10" s="28"/>
      <c r="R10" s="28"/>
      <c r="S10" s="28"/>
      <c r="T10" s="28"/>
      <c r="U10" s="28"/>
      <c r="V10" s="28"/>
      <c r="W10" s="28"/>
      <c r="Y10" s="28"/>
      <c r="Z10" s="28"/>
      <c r="AA10" s="28"/>
    </row>
    <row r="11" spans="1:27" x14ac:dyDescent="0.3">
      <c r="D11" s="28"/>
      <c r="E11" s="28"/>
      <c r="F11" s="28"/>
      <c r="G11" s="28"/>
      <c r="H11" s="28"/>
      <c r="I11" s="28"/>
      <c r="J11" s="28"/>
      <c r="K11" s="28"/>
      <c r="L11" s="28"/>
      <c r="M11" s="28"/>
      <c r="N11" s="28"/>
      <c r="O11" s="28"/>
      <c r="P11" s="28"/>
      <c r="Q11" s="28"/>
      <c r="R11" s="28"/>
      <c r="S11" s="28"/>
      <c r="T11" s="28"/>
      <c r="U11" s="28"/>
      <c r="V11" s="28"/>
      <c r="W11" s="28"/>
      <c r="Y11" s="28"/>
      <c r="Z11" s="28"/>
      <c r="AA11" s="28"/>
    </row>
    <row r="12" spans="1:27" x14ac:dyDescent="0.3">
      <c r="D12" s="28"/>
      <c r="E12" s="28"/>
      <c r="F12" s="28"/>
      <c r="G12" s="28"/>
      <c r="H12" s="28"/>
      <c r="I12" s="28"/>
      <c r="J12" s="28"/>
      <c r="K12" s="28"/>
      <c r="L12" s="28"/>
      <c r="M12" s="28"/>
      <c r="N12" s="28"/>
      <c r="O12" s="28"/>
      <c r="P12" s="28"/>
      <c r="Q12" s="28"/>
      <c r="R12" s="28"/>
      <c r="S12" s="28"/>
      <c r="T12" s="28"/>
      <c r="U12" s="28"/>
      <c r="V12" s="28"/>
      <c r="W12" s="28"/>
      <c r="Y12" s="28"/>
      <c r="Z12" s="28"/>
      <c r="AA12" s="28"/>
    </row>
    <row r="13" spans="1:27" x14ac:dyDescent="0.3">
      <c r="D13" s="28"/>
      <c r="E13" s="28"/>
      <c r="F13" s="28"/>
      <c r="G13" s="28"/>
      <c r="H13" s="28"/>
      <c r="I13" s="28"/>
      <c r="J13" s="28"/>
      <c r="K13" s="28"/>
      <c r="L13" s="28"/>
      <c r="M13" s="28"/>
      <c r="N13" s="28"/>
      <c r="O13" s="28"/>
      <c r="P13" s="28"/>
      <c r="Q13" s="28"/>
      <c r="R13" s="28"/>
      <c r="S13" s="28"/>
      <c r="T13" s="28"/>
      <c r="U13" s="28"/>
      <c r="V13" s="28"/>
      <c r="W13" s="28"/>
      <c r="Y13" s="28"/>
      <c r="Z13" s="28"/>
      <c r="AA13" s="28"/>
    </row>
    <row r="14" spans="1:27" x14ac:dyDescent="0.3">
      <c r="D14" s="28"/>
      <c r="E14" s="28"/>
      <c r="F14" s="28"/>
      <c r="G14" s="28"/>
      <c r="H14" s="28"/>
      <c r="I14" s="28"/>
      <c r="J14" s="28"/>
      <c r="K14" s="28"/>
      <c r="L14" s="28"/>
      <c r="M14" s="28"/>
      <c r="N14" s="28"/>
      <c r="O14" s="28"/>
      <c r="P14" s="28"/>
      <c r="Q14" s="28"/>
      <c r="R14" s="28"/>
      <c r="S14" s="28"/>
      <c r="T14" s="28"/>
      <c r="U14" s="28"/>
      <c r="V14" s="28"/>
      <c r="W14" s="28"/>
      <c r="Y14" s="28"/>
      <c r="Z14" s="28"/>
      <c r="AA14" s="28"/>
    </row>
    <row r="15" spans="1:27" x14ac:dyDescent="0.3">
      <c r="D15" s="28"/>
      <c r="E15" s="28"/>
      <c r="F15" s="28"/>
      <c r="G15" s="28"/>
      <c r="H15" s="28"/>
      <c r="I15" s="28"/>
      <c r="J15" s="28"/>
      <c r="K15" s="28"/>
      <c r="L15" s="28"/>
      <c r="M15" s="28"/>
      <c r="N15" s="28"/>
      <c r="O15" s="28"/>
      <c r="P15" s="28"/>
      <c r="Q15" s="28"/>
      <c r="R15" s="28"/>
      <c r="S15" s="28"/>
      <c r="T15" s="28"/>
      <c r="U15" s="28"/>
      <c r="V15" s="28"/>
      <c r="W15" s="28"/>
      <c r="Y15" s="28"/>
      <c r="Z15" s="28"/>
      <c r="AA15" s="28"/>
    </row>
    <row r="16" spans="1:27" x14ac:dyDescent="0.3">
      <c r="D16" s="28"/>
      <c r="E16" s="28"/>
      <c r="F16" s="28"/>
      <c r="G16" s="28"/>
      <c r="H16" s="28"/>
      <c r="I16" s="28"/>
      <c r="J16" s="28"/>
      <c r="K16" s="28"/>
      <c r="L16" s="28"/>
      <c r="M16" s="28"/>
      <c r="N16" s="28"/>
      <c r="O16" s="28"/>
      <c r="P16" s="28"/>
      <c r="Q16" s="28"/>
      <c r="R16" s="28"/>
      <c r="S16" s="28"/>
      <c r="T16" s="28"/>
      <c r="U16" s="28"/>
      <c r="V16" s="28"/>
      <c r="W16" s="28"/>
      <c r="Y16" s="28"/>
      <c r="Z16" s="28"/>
      <c r="AA16" s="28"/>
    </row>
    <row r="17" spans="4:27" x14ac:dyDescent="0.3">
      <c r="D17" s="28"/>
      <c r="E17" s="28"/>
      <c r="F17" s="28"/>
      <c r="G17" s="28"/>
      <c r="H17" s="28"/>
      <c r="I17" s="28"/>
      <c r="J17" s="28"/>
      <c r="K17" s="28"/>
      <c r="L17" s="28"/>
      <c r="M17" s="28"/>
      <c r="N17" s="28"/>
      <c r="O17" s="28"/>
      <c r="P17" s="28"/>
      <c r="Q17" s="28"/>
      <c r="R17" s="28"/>
      <c r="S17" s="28"/>
      <c r="T17" s="28"/>
      <c r="U17" s="28"/>
      <c r="V17" s="28"/>
      <c r="W17" s="28"/>
      <c r="Y17" s="28"/>
      <c r="Z17" s="28"/>
      <c r="AA17" s="28"/>
    </row>
    <row r="18" spans="4:27" x14ac:dyDescent="0.3">
      <c r="D18" s="28"/>
      <c r="E18" s="28"/>
      <c r="F18" s="28"/>
      <c r="G18" s="28"/>
      <c r="H18" s="28"/>
      <c r="I18" s="28"/>
      <c r="J18" s="28"/>
      <c r="K18" s="28"/>
      <c r="L18" s="28"/>
      <c r="M18" s="28"/>
      <c r="N18" s="28"/>
      <c r="O18" s="28"/>
      <c r="P18" s="28"/>
      <c r="Q18" s="28"/>
      <c r="R18" s="28"/>
      <c r="S18" s="28"/>
      <c r="T18" s="28"/>
      <c r="U18" s="28"/>
      <c r="V18" s="28"/>
      <c r="W18" s="28"/>
      <c r="Y18" s="28"/>
      <c r="Z18" s="28"/>
      <c r="AA18" s="28"/>
    </row>
    <row r="19" spans="4:27" x14ac:dyDescent="0.3">
      <c r="D19" s="28"/>
      <c r="E19" s="28"/>
      <c r="F19" s="28"/>
      <c r="G19" s="28"/>
      <c r="H19" s="28"/>
      <c r="I19" s="28"/>
      <c r="J19" s="28"/>
      <c r="K19" s="28"/>
      <c r="L19" s="28"/>
      <c r="M19" s="28"/>
      <c r="N19" s="28"/>
      <c r="O19" s="28"/>
      <c r="P19" s="28"/>
      <c r="Q19" s="28"/>
      <c r="R19" s="28"/>
      <c r="S19" s="28"/>
      <c r="T19" s="28"/>
      <c r="U19" s="28"/>
      <c r="V19" s="28"/>
      <c r="W19" s="28"/>
      <c r="Y19" s="28"/>
      <c r="Z19" s="28"/>
      <c r="AA19" s="28"/>
    </row>
    <row r="20" spans="4:27" x14ac:dyDescent="0.3">
      <c r="D20" s="28"/>
      <c r="E20" s="28"/>
      <c r="F20" s="28"/>
      <c r="G20" s="28"/>
      <c r="H20" s="28"/>
      <c r="I20" s="28"/>
      <c r="J20" s="28"/>
      <c r="K20" s="28"/>
      <c r="L20" s="28"/>
      <c r="M20" s="28"/>
      <c r="N20" s="28"/>
      <c r="O20" s="28"/>
      <c r="P20" s="28"/>
      <c r="Q20" s="28"/>
      <c r="R20" s="28"/>
      <c r="S20" s="28"/>
      <c r="T20" s="28"/>
      <c r="U20" s="28"/>
      <c r="V20" s="28"/>
      <c r="W20" s="28"/>
      <c r="Y20" s="28"/>
      <c r="Z20" s="28"/>
      <c r="AA20" s="28"/>
    </row>
    <row r="21" spans="4:27" x14ac:dyDescent="0.3">
      <c r="D21" s="28"/>
      <c r="E21" s="28"/>
      <c r="F21" s="28"/>
      <c r="G21" s="28"/>
      <c r="H21" s="28"/>
      <c r="I21" s="28"/>
      <c r="J21" s="28"/>
      <c r="K21" s="28"/>
      <c r="L21" s="28"/>
      <c r="M21" s="28"/>
      <c r="N21" s="28"/>
      <c r="O21" s="28"/>
      <c r="P21" s="28"/>
      <c r="Q21" s="28"/>
      <c r="R21" s="28"/>
      <c r="S21" s="28"/>
      <c r="T21" s="28"/>
      <c r="U21" s="28"/>
      <c r="V21" s="28"/>
      <c r="W21" s="28"/>
      <c r="Y21" s="28"/>
      <c r="Z21" s="28"/>
      <c r="AA21" s="28"/>
    </row>
    <row r="22" spans="4:27" x14ac:dyDescent="0.3">
      <c r="D22" s="28"/>
      <c r="E22" s="28"/>
      <c r="F22" s="28"/>
      <c r="G22" s="28"/>
      <c r="H22" s="28"/>
      <c r="I22" s="28"/>
      <c r="J22" s="28"/>
      <c r="K22" s="28"/>
      <c r="L22" s="28"/>
      <c r="M22" s="28"/>
      <c r="N22" s="28"/>
      <c r="O22" s="28"/>
      <c r="P22" s="28"/>
      <c r="Q22" s="28"/>
      <c r="R22" s="28"/>
      <c r="S22" s="28"/>
      <c r="T22" s="28"/>
      <c r="U22" s="28"/>
      <c r="V22" s="28"/>
      <c r="W22" s="28"/>
      <c r="Y22" s="28"/>
      <c r="Z22" s="28"/>
      <c r="AA22" s="28"/>
    </row>
    <row r="23" spans="4:27" x14ac:dyDescent="0.3">
      <c r="D23" s="28"/>
      <c r="E23" s="28"/>
      <c r="F23" s="28"/>
      <c r="G23" s="28"/>
      <c r="H23" s="28"/>
      <c r="I23" s="28"/>
      <c r="J23" s="28"/>
      <c r="K23" s="28"/>
      <c r="L23" s="28"/>
      <c r="M23" s="28"/>
      <c r="N23" s="28"/>
      <c r="O23" s="28"/>
      <c r="P23" s="28"/>
      <c r="Q23" s="28"/>
      <c r="R23" s="28"/>
      <c r="S23" s="28"/>
      <c r="T23" s="28"/>
      <c r="U23" s="28"/>
      <c r="V23" s="28"/>
      <c r="W23" s="28"/>
      <c r="Y23" s="28"/>
      <c r="Z23" s="28"/>
      <c r="AA23" s="28"/>
    </row>
    <row r="24" spans="4:27" x14ac:dyDescent="0.3">
      <c r="D24" s="28"/>
      <c r="E24" s="28"/>
      <c r="F24" s="28"/>
      <c r="G24" s="28"/>
      <c r="H24" s="28"/>
      <c r="I24" s="28"/>
      <c r="J24" s="28"/>
      <c r="K24" s="28"/>
      <c r="L24" s="28"/>
      <c r="M24" s="28"/>
      <c r="N24" s="28"/>
      <c r="O24" s="28"/>
      <c r="P24" s="28"/>
      <c r="Q24" s="28"/>
      <c r="R24" s="28"/>
      <c r="S24" s="28"/>
      <c r="T24" s="28"/>
      <c r="U24" s="28"/>
      <c r="V24" s="28"/>
      <c r="W24" s="28"/>
      <c r="Y24" s="28"/>
      <c r="Z24" s="28"/>
      <c r="AA24" s="28"/>
    </row>
    <row r="25" spans="4:27" x14ac:dyDescent="0.3">
      <c r="D25" s="28"/>
      <c r="E25" s="28"/>
      <c r="F25" s="28"/>
      <c r="G25" s="28"/>
      <c r="H25" s="28"/>
      <c r="I25" s="28"/>
      <c r="J25" s="28"/>
      <c r="K25" s="28"/>
      <c r="L25" s="28"/>
      <c r="M25" s="28"/>
      <c r="N25" s="28"/>
      <c r="O25" s="28"/>
      <c r="P25" s="28"/>
      <c r="Q25" s="28"/>
      <c r="R25" s="28"/>
      <c r="S25" s="28"/>
      <c r="T25" s="28"/>
      <c r="U25" s="28"/>
      <c r="V25" s="28"/>
      <c r="W25" s="28"/>
      <c r="Y25" s="28"/>
      <c r="Z25" s="28"/>
      <c r="AA25" s="28"/>
    </row>
    <row r="26" spans="4:27" x14ac:dyDescent="0.3">
      <c r="D26" s="28"/>
      <c r="E26" s="28"/>
      <c r="F26" s="28"/>
      <c r="G26" s="28"/>
      <c r="H26" s="28"/>
      <c r="I26" s="28"/>
      <c r="J26" s="28"/>
      <c r="K26" s="28"/>
      <c r="L26" s="28"/>
      <c r="M26" s="28"/>
      <c r="N26" s="28"/>
      <c r="O26" s="28"/>
      <c r="P26" s="28"/>
      <c r="Q26" s="28"/>
      <c r="R26" s="28"/>
      <c r="S26" s="28"/>
      <c r="T26" s="28"/>
      <c r="U26" s="28"/>
      <c r="V26" s="28"/>
      <c r="W26" s="28"/>
      <c r="Y26" s="28"/>
      <c r="Z26" s="28"/>
      <c r="AA26" s="28"/>
    </row>
    <row r="27" spans="4:27" x14ac:dyDescent="0.3">
      <c r="D27" s="28"/>
      <c r="E27" s="28"/>
      <c r="F27" s="28"/>
      <c r="G27" s="28"/>
      <c r="H27" s="28"/>
      <c r="I27" s="28"/>
      <c r="J27" s="28"/>
      <c r="K27" s="28"/>
      <c r="L27" s="28"/>
      <c r="M27" s="28"/>
      <c r="N27" s="28"/>
      <c r="O27" s="28"/>
      <c r="P27" s="28"/>
      <c r="Q27" s="28"/>
      <c r="R27" s="28"/>
      <c r="S27" s="28"/>
      <c r="T27" s="28"/>
      <c r="U27" s="28"/>
      <c r="V27" s="28"/>
      <c r="W27" s="28"/>
      <c r="Y27" s="28"/>
      <c r="Z27" s="28"/>
      <c r="AA27" s="28"/>
    </row>
    <row r="28" spans="4:27" x14ac:dyDescent="0.3">
      <c r="D28" s="28"/>
      <c r="E28" s="28"/>
      <c r="F28" s="28"/>
      <c r="G28" s="28"/>
      <c r="H28" s="28"/>
      <c r="I28" s="28"/>
      <c r="J28" s="28"/>
      <c r="K28" s="28"/>
      <c r="L28" s="28"/>
      <c r="M28" s="28"/>
      <c r="N28" s="28"/>
      <c r="O28" s="28"/>
      <c r="P28" s="28"/>
      <c r="Q28" s="28"/>
      <c r="R28" s="28"/>
      <c r="S28" s="28"/>
      <c r="T28" s="28"/>
      <c r="U28" s="28"/>
      <c r="V28" s="28"/>
      <c r="W28" s="28"/>
      <c r="Y28" s="28"/>
      <c r="Z28" s="28"/>
      <c r="AA28" s="28"/>
    </row>
    <row r="29" spans="4:27" x14ac:dyDescent="0.3">
      <c r="D29" s="28"/>
      <c r="E29" s="28"/>
      <c r="F29" s="28"/>
      <c r="G29" s="28"/>
      <c r="H29" s="28"/>
      <c r="I29" s="28"/>
      <c r="J29" s="28"/>
      <c r="K29" s="28"/>
      <c r="L29" s="28"/>
      <c r="M29" s="28"/>
      <c r="N29" s="28"/>
      <c r="O29" s="28"/>
      <c r="P29" s="28"/>
      <c r="Q29" s="28"/>
      <c r="R29" s="28"/>
      <c r="S29" s="28"/>
      <c r="T29" s="28"/>
      <c r="U29" s="28"/>
      <c r="V29" s="28"/>
      <c r="W29" s="28"/>
      <c r="Y29" s="28"/>
      <c r="Z29" s="28"/>
      <c r="AA29" s="28"/>
    </row>
    <row r="30" spans="4:27" x14ac:dyDescent="0.3">
      <c r="D30" s="28"/>
      <c r="E30" s="28"/>
      <c r="F30" s="28"/>
      <c r="G30" s="28"/>
      <c r="H30" s="28"/>
      <c r="I30" s="28"/>
      <c r="J30" s="28"/>
      <c r="K30" s="28"/>
      <c r="L30" s="28"/>
      <c r="M30" s="28"/>
      <c r="N30" s="28"/>
      <c r="O30" s="28"/>
      <c r="P30" s="28"/>
      <c r="Q30" s="28"/>
      <c r="R30" s="28"/>
      <c r="S30" s="28"/>
      <c r="T30" s="28"/>
      <c r="U30" s="28"/>
      <c r="V30" s="28"/>
      <c r="W30" s="28"/>
      <c r="Y30" s="28"/>
      <c r="Z30" s="28"/>
      <c r="AA30" s="28"/>
    </row>
    <row r="31" spans="4:27" x14ac:dyDescent="0.3">
      <c r="D31" s="28"/>
      <c r="E31" s="28"/>
      <c r="F31" s="28"/>
      <c r="G31" s="28"/>
      <c r="H31" s="28"/>
      <c r="I31" s="28"/>
      <c r="J31" s="28"/>
      <c r="K31" s="28"/>
      <c r="L31" s="28"/>
      <c r="M31" s="28"/>
      <c r="N31" s="28"/>
      <c r="O31" s="28"/>
      <c r="P31" s="28"/>
      <c r="Q31" s="28"/>
      <c r="R31" s="28"/>
      <c r="S31" s="28"/>
      <c r="T31" s="28"/>
      <c r="U31" s="28"/>
      <c r="V31" s="28"/>
      <c r="W31" s="28"/>
      <c r="Y31" s="28"/>
      <c r="Z31" s="28"/>
      <c r="AA31" s="28"/>
    </row>
    <row r="32" spans="4:27" x14ac:dyDescent="0.3">
      <c r="D32" s="28"/>
      <c r="E32" s="28"/>
      <c r="F32" s="28"/>
      <c r="G32" s="28"/>
      <c r="H32" s="28"/>
      <c r="I32" s="28"/>
      <c r="J32" s="28"/>
      <c r="K32" s="28"/>
      <c r="L32" s="28"/>
      <c r="M32" s="28"/>
      <c r="N32" s="28"/>
      <c r="O32" s="28"/>
      <c r="P32" s="28"/>
      <c r="Q32" s="28"/>
      <c r="R32" s="28"/>
      <c r="S32" s="28"/>
      <c r="T32" s="28"/>
      <c r="U32" s="28"/>
      <c r="V32" s="28"/>
      <c r="W32" s="28"/>
      <c r="Y32" s="28"/>
      <c r="Z32" s="28"/>
      <c r="AA32" s="28"/>
    </row>
    <row r="33" spans="4:27" x14ac:dyDescent="0.3">
      <c r="D33" s="28"/>
      <c r="E33" s="28"/>
      <c r="F33" s="28"/>
      <c r="G33" s="28"/>
      <c r="H33" s="28"/>
      <c r="I33" s="28"/>
      <c r="J33" s="28"/>
      <c r="K33" s="28"/>
      <c r="L33" s="28"/>
      <c r="M33" s="28"/>
      <c r="N33" s="28"/>
      <c r="O33" s="28"/>
      <c r="P33" s="28"/>
      <c r="Q33" s="28"/>
      <c r="R33" s="28"/>
      <c r="S33" s="28"/>
      <c r="T33" s="28"/>
      <c r="U33" s="28"/>
      <c r="V33" s="28"/>
      <c r="W33" s="28"/>
      <c r="Y33" s="28"/>
      <c r="Z33" s="28"/>
      <c r="AA33" s="28"/>
    </row>
    <row r="34" spans="4:27" x14ac:dyDescent="0.3">
      <c r="D34" s="28"/>
      <c r="E34" s="28"/>
      <c r="F34" s="28"/>
      <c r="G34" s="28"/>
      <c r="H34" s="28"/>
      <c r="I34" s="28"/>
      <c r="J34" s="28"/>
      <c r="K34" s="28"/>
      <c r="L34" s="28"/>
      <c r="M34" s="28"/>
      <c r="N34" s="28"/>
      <c r="O34" s="28"/>
      <c r="P34" s="28"/>
      <c r="Q34" s="28"/>
      <c r="R34" s="28"/>
      <c r="S34" s="28"/>
      <c r="T34" s="28"/>
      <c r="U34" s="28"/>
      <c r="V34" s="28"/>
      <c r="W34" s="28"/>
      <c r="Y34" s="28"/>
      <c r="Z34" s="28"/>
      <c r="AA34" s="28"/>
    </row>
    <row r="35" spans="4:27" x14ac:dyDescent="0.3">
      <c r="D35" s="28"/>
      <c r="E35" s="28"/>
      <c r="F35" s="28"/>
      <c r="G35" s="28"/>
      <c r="H35" s="28"/>
      <c r="I35" s="28"/>
      <c r="J35" s="28"/>
      <c r="K35" s="28"/>
      <c r="L35" s="28"/>
      <c r="M35" s="28"/>
      <c r="N35" s="28"/>
      <c r="O35" s="28"/>
      <c r="P35" s="28"/>
      <c r="Q35" s="28"/>
      <c r="R35" s="28"/>
      <c r="S35" s="28"/>
      <c r="T35" s="28"/>
      <c r="U35" s="28"/>
      <c r="V35" s="28"/>
      <c r="W35" s="28"/>
      <c r="Y35" s="28"/>
      <c r="Z35" s="28"/>
      <c r="AA35" s="28"/>
    </row>
    <row r="36" spans="4:27" x14ac:dyDescent="0.3">
      <c r="D36" s="28"/>
      <c r="E36" s="28"/>
      <c r="F36" s="28"/>
      <c r="G36" s="28"/>
      <c r="H36" s="28"/>
      <c r="I36" s="28"/>
      <c r="J36" s="28"/>
      <c r="K36" s="28"/>
      <c r="L36" s="28"/>
      <c r="M36" s="28"/>
      <c r="N36" s="28"/>
      <c r="O36" s="28"/>
      <c r="P36" s="28"/>
      <c r="Q36" s="28"/>
      <c r="R36" s="28"/>
      <c r="S36" s="28"/>
      <c r="T36" s="28"/>
      <c r="U36" s="28"/>
      <c r="V36" s="28"/>
      <c r="W36" s="28"/>
      <c r="Y36" s="28"/>
      <c r="Z36" s="28"/>
      <c r="AA36" s="28"/>
    </row>
    <row r="37" spans="4:27" x14ac:dyDescent="0.3">
      <c r="D37" s="28"/>
      <c r="E37" s="28"/>
      <c r="F37" s="28"/>
      <c r="G37" s="28"/>
      <c r="H37" s="28"/>
      <c r="I37" s="28"/>
      <c r="J37" s="28"/>
      <c r="K37" s="28"/>
      <c r="L37" s="28"/>
      <c r="M37" s="28"/>
      <c r="N37" s="28"/>
      <c r="O37" s="28"/>
      <c r="P37" s="28"/>
      <c r="Q37" s="28"/>
      <c r="R37" s="28"/>
      <c r="S37" s="28"/>
      <c r="T37" s="28"/>
      <c r="U37" s="28"/>
      <c r="V37" s="28"/>
      <c r="W37" s="28"/>
      <c r="Y37" s="28"/>
      <c r="Z37" s="28"/>
      <c r="AA37" s="28"/>
    </row>
  </sheetData>
  <printOptions horizontalCentered="1" verticalCentered="1"/>
  <pageMargins left="0.25" right="0.25" top="0.75" bottom="0.75" header="0.3" footer="0.3"/>
  <pageSetup paperSize="12" scale="7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Sheet4</vt: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Ahmed Mamdouh</cp:lastModifiedBy>
  <cp:lastPrinted>2023-02-06T03:18:14Z</cp:lastPrinted>
  <dcterms:created xsi:type="dcterms:W3CDTF">2020-03-17T11:04:48Z</dcterms:created>
  <dcterms:modified xsi:type="dcterms:W3CDTF">2023-02-06T03:23:54Z</dcterms:modified>
</cp:coreProperties>
</file>