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Mon3m\Downloads\"/>
    </mc:Choice>
  </mc:AlternateContent>
  <xr:revisionPtr revIDLastSave="0" documentId="13_ncr:1_{AF66D093-26D5-42C5-B415-6655AB991AE5}" xr6:coauthVersionLast="47" xr6:coauthVersionMax="47" xr10:uidLastSave="{00000000-0000-0000-0000-000000000000}"/>
  <bookViews>
    <workbookView xWindow="-108" yWindow="-108" windowWidth="23256" windowHeight="12576" activeTab="1" xr2:uid="{0A0D8D68-EFC2-4074-BDCA-85DAF874A3F1}"/>
  </bookViews>
  <sheets>
    <sheet name="Analysis" sheetId="3" r:id="rId1"/>
    <sheet name="Dashboard" sheetId="4" r:id="rId2"/>
    <sheet name="Input Data" sheetId="2" r:id="rId3"/>
    <sheet name="Master Data" sheetId="1" r:id="rId4"/>
  </sheets>
  <definedNames>
    <definedName name="_xlchart.v1.0" hidden="1">Analysis!$AC$8:$AC$12</definedName>
    <definedName name="_xlchart.v1.1" hidden="1">Analysis!$AD$8:$AD$12</definedName>
    <definedName name="_xlchart.v1.2" hidden="1">Analysis!$AB$8:$AB$12</definedName>
    <definedName name="_xlchart.v1.3" hidden="1">Analysis!$AC$8:$AC$12</definedName>
    <definedName name="_xlchart.v1.4" hidden="1">Analysis!$AC$8:$AC$12</definedName>
    <definedName name="_xlchart.v1.5" hidden="1">Analysis!$AD$8:$AD$12</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2" l="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R16" i="2"/>
  <c r="Z16" i="3"/>
  <c r="X5" i="3"/>
  <c r="E9" i="3"/>
  <c r="V9" i="3"/>
  <c r="M8" i="3"/>
  <c r="N8" i="3" s="1"/>
  <c r="M9" i="3"/>
  <c r="N9" i="3" s="1"/>
  <c r="M10" i="3"/>
  <c r="N10" i="3" s="1"/>
  <c r="M11" i="3"/>
  <c r="N11" i="3" s="1"/>
  <c r="M12" i="3"/>
  <c r="N12" i="3" s="1"/>
  <c r="M13" i="3"/>
  <c r="N13" i="3" s="1"/>
  <c r="M14" i="3"/>
  <c r="N14" i="3" s="1"/>
  <c r="M15" i="3"/>
  <c r="N15" i="3" s="1"/>
  <c r="M16" i="3"/>
  <c r="N16" i="3" s="1"/>
  <c r="M17" i="3"/>
  <c r="N17" i="3" s="1"/>
  <c r="M18" i="3"/>
  <c r="N18" i="3" s="1"/>
  <c r="M7" i="3"/>
  <c r="N7" i="3" s="1"/>
  <c r="N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L252"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10" i="3"/>
  <c r="E11" i="3"/>
</calcChain>
</file>

<file path=xl/sharedStrings.xml><?xml version="1.0" encoding="utf-8"?>
<sst xmlns="http://schemas.openxmlformats.org/spreadsheetml/2006/main" count="1864" uniqueCount="145">
  <si>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</si>
  <si>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</si>
  <si>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</si>
  <si>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</si>
  <si>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</si>
  <si>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</si>
  <si>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</si>
  <si>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</si>
  <si>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</si>
  <si>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</si>
  <si>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</si>
  <si>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</si>
  <si>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</si>
  <si>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</si>
  <si>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</si>
  <si>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</si>
  <si>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</si>
  <si>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</si>
  <si>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</si>
  <si>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</si>
  <si>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</si>
  <si>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</si>
  <si>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</si>
  <si>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</si>
  <si>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</si>
  <si>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</si>
  <si>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</si>
  <si>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</si>
  <si>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</si>
  <si>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</si>
  <si>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</si>
  <si>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</si>
  <si>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</si>
  <si>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</si>
  <si>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</si>
  <si>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</si>
  <si>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</si>
  <si>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</si>
  <si>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</si>
  <si>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</si>
  <si>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</si>
  <si>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</si>
  <si>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</si>
  <si>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</si>
  <si>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</si>
  <si>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</si>
  <si>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</si>
  <si>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</si>
  <si>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</si>
  <si>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</si>
  <si>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</si>
  <si>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</si>
  <si>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</si>
  <si>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</si>
  <si>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</si>
  <si>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</si>
  <si>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</si>
  <si>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</si>
  <si>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</si>
  <si>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</si>
  <si>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</si>
  <si>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</si>
  <si>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</si>
  <si>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</si>
  <si>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</si>
  <si>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</si>
  <si>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</si>
  <si>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</si>
  <si>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</si>
  <si>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</si>
  <si>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</si>
  <si>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</si>
  <si>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</si>
  <si>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</si>
  <si>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</si>
  <si>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</si>
  <si>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</si>
  <si>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</si>
  <si>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</si>
  <si>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</si>
  <si>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</si>
  <si>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</si>
  <si>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</si>
  <si>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</si>
  <si>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</si>
  <si>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</si>
  <si>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</si>
  <si>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</si>
  <si>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</si>
  <si>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</si>
  <si>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</si>
  <si>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</si>
  <si>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</si>
  <si>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</si>
  <si>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</si>
  <si>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</si>
  <si>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</si>
  <si>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</si>
  <si>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</si>
  <si>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</si>
  <si>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</si>
  <si>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</si>
  <si>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</si>
  <si>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</si>
  <si>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</si>
  <si>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</si>
  <si>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</si>
  <si>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</si>
  <si>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</si>
  <si>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</si>
  <si>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</si>
  <si>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</si>
  <si>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</si>
  <si>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</si>
  <si>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</si>
  <si>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Value2</t>
  </si>
  <si>
    <t>Day</t>
  </si>
  <si>
    <t>Month</t>
  </si>
  <si>
    <t>Year</t>
  </si>
  <si>
    <t>Row Labels</t>
  </si>
  <si>
    <t>Sum of Total Selling Value2</t>
  </si>
  <si>
    <t>Sum of Total Buying Value</t>
  </si>
  <si>
    <t xml:space="preserve">Total Sales </t>
  </si>
  <si>
    <t>Total Profit</t>
  </si>
  <si>
    <t>Profit %</t>
  </si>
  <si>
    <t>Sales</t>
  </si>
  <si>
    <t>profit</t>
  </si>
  <si>
    <t>Profit%</t>
  </si>
  <si>
    <t>Buying</t>
  </si>
  <si>
    <t>Top product</t>
  </si>
  <si>
    <t>value</t>
  </si>
  <si>
    <t>TOP Cat</t>
  </si>
  <si>
    <t>Quantity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</si>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</sst>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0.0"/>
    <numFmt numFmtId="166" formatCode="[$$-409]#,##0.00"/>
    <numFmt numFmtId="170" formatCode="[$-409]mmm\-yy;@"/>
  </numFmts>
  <fonts count="4" x14ac:knownFonts="1">
    <font>
      <sz val="11"/>
      <color theme="1"/>
      <name val="Arial"/>
      <family val="2"/>
      <scheme val="minor"/>
    </font>
    <font>
      <b/>
      <sz val="11"/>
      <color rgb="FF7030A0"/>
      <name val="Arial"/>
      <family val="2"/>
      <scheme val="minor"/>
    </font>
    <font>
      <sz val="11"/>
      <color theme="1"/>
      <name val="Arial"/>
      <family val="2"/>
      <scheme val="minor"/>
    </font>
    <font>
      <b/>
      <sz val="11"/>
      <color theme="1"/>
      <name val="Arial"/>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170" fontId="0" fillId="0" borderId="0" xfId="0" applyNumberFormat="1"/>
    <xf numFmtId="0" fontId="0" fillId="0" borderId="0" xfId="0" applyNumberFormat="1"/>
    <xf numFmtId="0" fontId="0" fillId="0" borderId="0" xfId="0" applyAlignment="1">
      <alignment horizontal="center"/>
    </xf>
    <xf numFmtId="0" fontId="3" fillId="0" borderId="2" xfId="0" applyFont="1" applyBorder="1" applyAlignment="1">
      <alignment horizontal="left"/>
    </xf>
    <xf numFmtId="0" fontId="0" fillId="0" borderId="0" xfId="0" applyAlignment="1">
      <alignment horizontal="left" indent="1"/>
    </xf>
  </cellXfs>
  <cellStyles count="2">
    <cellStyle name="Normal" xfId="0" builtinId="0"/>
    <cellStyle name="Percent" xfId="1" builtinId="5"/>
  </cellStyles>
  <dxfs count="41">
    <dxf>
      <numFmt numFmtId="165" formatCode="[$$-409]#,##0.0"/>
    </dxf>
    <dxf>
      <numFmt numFmtId="165" formatCode="[$$-409]#,##0.0"/>
    </dxf>
    <dxf>
      <numFmt numFmtId="165" formatCode="[$$-409]#,##0.0"/>
    </dxf>
    <dxf>
      <numFmt numFmtId="165" formatCode="[$$-409]#,##0.0"/>
    </dxf>
    <dxf>
      <numFmt numFmtId="165" formatCode="[$$-409]#,##0.0"/>
    </dxf>
    <dxf>
      <numFmt numFmtId="165" formatCode="[$$-409]#,##0.0"/>
    </dxf>
    <dxf>
      <numFmt numFmtId="165" formatCode="[$$-409]#,##0.0"/>
    </dxf>
    <dxf>
      <font>
        <b/>
        <i val="0"/>
        <sz val="10"/>
        <color theme="0"/>
        <name val="Poppins"/>
      </font>
      <fill>
        <patternFill>
          <bgColor theme="8"/>
        </patternFill>
      </fill>
      <border diagonalUp="0" diagonalDown="0">
        <left/>
        <right/>
        <top/>
        <bottom/>
        <vertical/>
        <horizontal/>
      </border>
    </dxf>
    <dxf>
      <font>
        <sz val="9"/>
        <color theme="0"/>
        <name val="Poppins"/>
      </font>
      <fill>
        <patternFill>
          <bgColor theme="8"/>
        </patternFill>
      </fill>
      <border diagonalUp="0" diagonalDown="0">
        <left/>
        <right/>
        <top/>
        <bottom/>
        <vertical/>
        <horizontal/>
      </border>
    </dxf>
    <dxf>
      <fill>
        <patternFill>
          <bgColor theme="8"/>
        </patternFill>
      </fill>
      <border diagonalUp="0" diagonalDown="0">
        <left/>
        <right/>
        <top/>
        <bottom/>
        <vertical/>
        <horizontal/>
      </border>
    </dxf>
    <dxf>
      <font>
        <color theme="0"/>
      </font>
      <fill>
        <patternFill>
          <bgColor theme="8"/>
        </patternFill>
      </fill>
      <border diagonalUp="0" diagonalDown="0">
        <left/>
        <right/>
        <top/>
        <bottom/>
        <vertical/>
        <horizontal/>
      </border>
    </dxf>
    <dxf>
      <numFmt numFmtId="165" formatCode="[$$-409]#,##0.0"/>
    </dxf>
    <dxf>
      <font>
        <sz val="8"/>
        <color theme="0"/>
        <name val="Poppins"/>
        <scheme val="none"/>
      </font>
      <fill>
        <patternFill>
          <bgColor theme="8"/>
        </patternFill>
      </fill>
      <border diagonalUp="0" diagonalDown="0">
        <left/>
        <right/>
        <top/>
        <bottom/>
        <vertical/>
        <horizontal/>
      </border>
    </dxf>
    <dxf>
      <border>
        <left/>
        <right/>
        <top/>
        <bottom/>
      </border>
    </dxf>
    <dxf>
      <numFmt numFmtId="170" formatCode="[$-409]mmm\-yy;@"/>
    </dxf>
    <dxf>
      <numFmt numFmtId="19" formatCode="dd/mm/yyyy"/>
      <fill>
        <patternFill patternType="solid">
          <fgColor indexed="64"/>
          <bgColor theme="7" tint="0.59999389629810485"/>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165" formatCode="[$$-409]#,##0.0"/>
    </dxf>
    <dxf>
      <numFmt numFmtId="165" formatCode="[$$-409]#,##0.0"/>
    </dxf>
    <dxf>
      <numFmt numFmtId="165" formatCode="[$$-409]#,##0.0"/>
    </dxf>
    <dxf>
      <numFmt numFmtId="165" formatCode="[$$-409]#,##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s>
  <tableStyles count="4" defaultTableStyle="TableStyleMedium2" defaultPivotStyle="PivotStyleLight16">
    <tableStyle name="SLICER" pivot="0" table="0" count="10" xr9:uid="{C2F4C036-8D81-403F-996E-142D1BF5CBC0}">
      <tableStyleElement type="wholeTable" dxfId="8"/>
      <tableStyleElement type="headerRow" dxfId="7"/>
    </tableStyle>
    <tableStyle name="Slicer Style 1" pivot="0" table="0" count="1" xr9:uid="{19FC45B8-353F-4865-8306-7AAB019A1D71}">
      <tableStyleElement type="wholeTable" dxfId="13"/>
    </tableStyle>
    <tableStyle name="Slicer Style 2" pivot="0" table="0" count="1" xr9:uid="{12D3B648-9AC6-4EA9-997B-4A2F04447BEB}">
      <tableStyleElement type="wholeTable" dxfId="12"/>
    </tableStyle>
    <tableStyle name="Slicer Style 3" pivot="0" table="0" count="2" xr9:uid="{C917A0A1-C536-4871-A869-FA827B8D12C9}">
      <tableStyleElement type="wholeTable" dxfId="10"/>
      <tableStyleElement type="headerRow" dxfId="9"/>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456-4EC1-BCA7-9E7D025D5F78}"/>
            </c:ext>
          </c:extLst>
        </c:ser>
        <c:dLbls>
          <c:showLegendKey val="0"/>
          <c:showVal val="0"/>
          <c:showCatName val="0"/>
          <c:showSerName val="0"/>
          <c:showPercent val="0"/>
          <c:showBubbleSize val="0"/>
        </c:dLbls>
        <c:axId val="544716080"/>
        <c:axId val="544716408"/>
      </c:areaChart>
      <c:catAx>
        <c:axId val="544716080"/>
        <c:scaling>
          <c:orientation val="minMax"/>
        </c:scaling>
        <c:delete val="0"/>
        <c:axPos val="b"/>
        <c:numFmt formatCode="[$-809]"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4716408"/>
        <c:crosses val="autoZero"/>
        <c:auto val="1"/>
        <c:lblAlgn val="ctr"/>
        <c:lblOffset val="100"/>
        <c:noMultiLvlLbl val="0"/>
      </c:catAx>
      <c:valAx>
        <c:axId val="54471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4716080"/>
        <c:crossesAt val="1"/>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[Sales-Dashboard-practice-file.xlsx]Analysis!Product</c:name>
    <c:fmtId val="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32123638176512"/>
          <c:y val="2.8673818940637856E-2"/>
          <c:w val="0.69167876361823488"/>
          <c:h val="0.89247317897260803"/>
        </c:manualLayout>
      </c:layout>
      <c:barChart>
        <c:barDir val="bar"/>
        <c:grouping val="clustered"/>
        <c:varyColors val="0"/>
        <c:ser>
          <c:idx val="0"/>
          <c:order val="0"/>
          <c:tx>
            <c:strRef>
              <c:f>Analysis!$T$5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Analysis!$S$6:$S$15</c:f>
              <c:strCache>
                <c:ptCount val="10"/>
                <c:pt idx="0">
                  <c:v>Product02</c:v>
                </c:pt>
                <c:pt idx="1">
                  <c:v>Product05</c:v>
                </c:pt>
                <c:pt idx="2">
                  <c:v>Product10</c:v>
                </c:pt>
                <c:pt idx="3">
                  <c:v>Product19</c:v>
                </c:pt>
                <c:pt idx="4">
                  <c:v>Product30</c:v>
                </c:pt>
                <c:pt idx="5">
                  <c:v>Product32</c:v>
                </c:pt>
                <c:pt idx="6">
                  <c:v>Product33</c:v>
                </c:pt>
                <c:pt idx="7">
                  <c:v>Product41</c:v>
                </c:pt>
                <c:pt idx="8">
                  <c:v>Product42</c:v>
                </c:pt>
                <c:pt idx="9">
                  <c:v>Product44</c:v>
                </c:pt>
              </c:strCache>
            </c:strRef>
          </c:cat>
          <c:val>
            <c:numRef>
              <c:f>Analysis!$T$6:$T$15</c:f>
              <c:numCache>
                <c:formatCode>[$$-409]#,##0.0</c:formatCode>
                <c:ptCount val="10"/>
                <c:pt idx="0">
                  <c:v>13423.199999999999</c:v>
                </c:pt>
                <c:pt idx="1">
                  <c:v>15716.61</c:v>
                </c:pt>
                <c:pt idx="2">
                  <c:v>16428</c:v>
                </c:pt>
                <c:pt idx="3">
                  <c:v>20160</c:v>
                </c:pt>
                <c:pt idx="4">
                  <c:v>22945.919999999998</c:v>
                </c:pt>
                <c:pt idx="5">
                  <c:v>16329.72</c:v>
                </c:pt>
                <c:pt idx="6">
                  <c:v>13645.800000000001</c:v>
                </c:pt>
                <c:pt idx="7">
                  <c:v>22952.16</c:v>
                </c:pt>
                <c:pt idx="8">
                  <c:v>20574</c:v>
                </c:pt>
                <c:pt idx="9">
                  <c:v>16333.92</c:v>
                </c:pt>
              </c:numCache>
            </c:numRef>
          </c:val>
          <c:extLst>
            <c:ext xmlns:c16="http://schemas.microsoft.com/office/drawing/2014/chart" uri="{C3380CC4-5D6E-409C-BE32-E72D297353CC}">
              <c16:uniqueId val="{00000000-7A89-4B1B-8AEB-864461F3660C}"/>
            </c:ext>
          </c:extLst>
        </c:ser>
        <c:dLbls>
          <c:dLblPos val="outEnd"/>
          <c:showLegendKey val="0"/>
          <c:showVal val="1"/>
          <c:showCatName val="0"/>
          <c:showSerName val="0"/>
          <c:showPercent val="0"/>
          <c:showBubbleSize val="0"/>
        </c:dLbls>
        <c:gapWidth val="115"/>
        <c:overlap val="-20"/>
        <c:axId val="797477040"/>
        <c:axId val="797478680"/>
      </c:barChart>
      <c:catAx>
        <c:axId val="79747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797478680"/>
        <c:crosses val="autoZero"/>
        <c:auto val="1"/>
        <c:lblAlgn val="ctr"/>
        <c:lblOffset val="100"/>
        <c:noMultiLvlLbl val="0"/>
      </c:catAx>
      <c:valAx>
        <c:axId val="797478680"/>
        <c:scaling>
          <c:orientation val="minMax"/>
        </c:scaling>
        <c:delete val="1"/>
        <c:axPos val="b"/>
        <c:majorGridlines>
          <c:spPr>
            <a:ln w="9525" cap="flat" cmpd="sng" algn="ctr">
              <a:solidFill>
                <a:schemeClr val="lt1">
                  <a:lumMod val="95000"/>
                  <a:alpha val="10000"/>
                </a:schemeClr>
              </a:solidFill>
              <a:round/>
            </a:ln>
            <a:effectLst/>
          </c:spPr>
        </c:majorGridlines>
        <c:numFmt formatCode="[$$-409]#,##0.0" sourceLinked="1"/>
        <c:majorTickMark val="none"/>
        <c:minorTickMark val="none"/>
        <c:tickLblPos val="nextTo"/>
        <c:crossAx val="79747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Analysis!$L$6</c:f>
              <c:strCache>
                <c:ptCount val="1"/>
                <c:pt idx="0">
                  <c:v>Sales</c:v>
                </c:pt>
              </c:strCache>
            </c:strRef>
          </c:tx>
          <c:spPr>
            <a:solidFill>
              <a:schemeClr val="accent1"/>
            </a:solidFill>
            <a:ln>
              <a:noFill/>
            </a:ln>
            <a:effectLst/>
          </c:spPr>
          <c:invertIfNegative val="0"/>
          <c:cat>
            <c:strRef>
              <c:f>Analysis!$K$7:$K$18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Analysis!$L$7:$L$18</c:f>
              <c:numCache>
                <c:formatCode>[$$-409]#,##0.0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F251-4856-A2CC-A3BF696CD383}"/>
            </c:ext>
          </c:extLst>
        </c:ser>
        <c:ser>
          <c:idx val="1"/>
          <c:order val="1"/>
          <c:tx>
            <c:strRef>
              <c:f>Analysis!$M$6</c:f>
              <c:strCache>
                <c:ptCount val="1"/>
                <c:pt idx="0">
                  <c:v>profit</c:v>
                </c:pt>
              </c:strCache>
            </c:strRef>
          </c:tx>
          <c:spPr>
            <a:solidFill>
              <a:schemeClr val="accent2"/>
            </a:solidFill>
            <a:ln>
              <a:noFill/>
            </a:ln>
            <a:effectLst/>
          </c:spPr>
          <c:invertIfNegative val="0"/>
          <c:cat>
            <c:strRef>
              <c:f>Analysis!$K$7:$K$18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Analysis!$M$7:$M$18</c:f>
              <c:numCache>
                <c:formatCode>[$$-409]#,##0.0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F251-4856-A2CC-A3BF696CD383}"/>
            </c:ext>
          </c:extLst>
        </c:ser>
        <c:dLbls>
          <c:showLegendKey val="0"/>
          <c:showVal val="0"/>
          <c:showCatName val="0"/>
          <c:showSerName val="0"/>
          <c:showPercent val="0"/>
          <c:showBubbleSize val="0"/>
        </c:dLbls>
        <c:gapWidth val="50"/>
        <c:overlap val="100"/>
        <c:axId val="545163528"/>
        <c:axId val="545163856"/>
      </c:barChart>
      <c:catAx>
        <c:axId val="54516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5163856"/>
        <c:crosses val="autoZero"/>
        <c:auto val="1"/>
        <c:lblAlgn val="ctr"/>
        <c:lblOffset val="100"/>
        <c:noMultiLvlLbl val="0"/>
      </c:catAx>
      <c:valAx>
        <c:axId val="545163856"/>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516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[Sales-Dashboard-practice-file.xlsx]Analysis!Product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Analysis!$T$5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Analysis!$S$6:$S$15</c:f>
              <c:strCache>
                <c:ptCount val="10"/>
                <c:pt idx="0">
                  <c:v>Product02</c:v>
                </c:pt>
                <c:pt idx="1">
                  <c:v>Product05</c:v>
                </c:pt>
                <c:pt idx="2">
                  <c:v>Product10</c:v>
                </c:pt>
                <c:pt idx="3">
                  <c:v>Product19</c:v>
                </c:pt>
                <c:pt idx="4">
                  <c:v>Product30</c:v>
                </c:pt>
                <c:pt idx="5">
                  <c:v>Product32</c:v>
                </c:pt>
                <c:pt idx="6">
                  <c:v>Product33</c:v>
                </c:pt>
                <c:pt idx="7">
                  <c:v>Product41</c:v>
                </c:pt>
                <c:pt idx="8">
                  <c:v>Product42</c:v>
                </c:pt>
                <c:pt idx="9">
                  <c:v>Product44</c:v>
                </c:pt>
              </c:strCache>
            </c:strRef>
          </c:cat>
          <c:val>
            <c:numRef>
              <c:f>Analysis!$T$6:$T$15</c:f>
              <c:numCache>
                <c:formatCode>[$$-409]#,##0.0</c:formatCode>
                <c:ptCount val="10"/>
                <c:pt idx="0">
                  <c:v>13423.199999999999</c:v>
                </c:pt>
                <c:pt idx="1">
                  <c:v>15716.61</c:v>
                </c:pt>
                <c:pt idx="2">
                  <c:v>16428</c:v>
                </c:pt>
                <c:pt idx="3">
                  <c:v>20160</c:v>
                </c:pt>
                <c:pt idx="4">
                  <c:v>22945.919999999998</c:v>
                </c:pt>
                <c:pt idx="5">
                  <c:v>16329.72</c:v>
                </c:pt>
                <c:pt idx="6">
                  <c:v>13645.800000000001</c:v>
                </c:pt>
                <c:pt idx="7">
                  <c:v>22952.16</c:v>
                </c:pt>
                <c:pt idx="8">
                  <c:v>20574</c:v>
                </c:pt>
                <c:pt idx="9">
                  <c:v>16333.92</c:v>
                </c:pt>
              </c:numCache>
            </c:numRef>
          </c:val>
          <c:extLst>
            <c:ext xmlns:c16="http://schemas.microsoft.com/office/drawing/2014/chart" uri="{C3380CC4-5D6E-409C-BE32-E72D297353CC}">
              <c16:uniqueId val="{00000000-94B9-4ABE-B738-6104A5B34328}"/>
            </c:ext>
          </c:extLst>
        </c:ser>
        <c:dLbls>
          <c:dLblPos val="outEnd"/>
          <c:showLegendKey val="0"/>
          <c:showVal val="1"/>
          <c:showCatName val="0"/>
          <c:showSerName val="0"/>
          <c:showPercent val="0"/>
          <c:showBubbleSize val="0"/>
        </c:dLbls>
        <c:gapWidth val="182"/>
        <c:axId val="797477040"/>
        <c:axId val="797478680"/>
      </c:barChart>
      <c:catAx>
        <c:axId val="797477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97478680"/>
        <c:crosses val="autoZero"/>
        <c:auto val="1"/>
        <c:lblAlgn val="ctr"/>
        <c:lblOffset val="100"/>
        <c:noMultiLvlLbl val="0"/>
      </c:catAx>
      <c:valAx>
        <c:axId val="797478680"/>
        <c:scaling>
          <c:orientation val="minMax"/>
        </c:scaling>
        <c:delete val="1"/>
        <c:axPos val="b"/>
        <c:numFmt formatCode="[$$-409]#,##0.0" sourceLinked="1"/>
        <c:majorTickMark val="out"/>
        <c:minorTickMark val="none"/>
        <c:tickLblPos val="nextTo"/>
        <c:crossAx val="79747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[Sales-Dashboard-practice-file.xlsx]Analysis!Saletype</c:name>
    <c:fmtId val="1"/>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Analysis!$Z$21</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Analysis!$Y$22:$Y$24</c:f>
              <c:strCache>
                <c:ptCount val="3"/>
                <c:pt idx="0">
                  <c:v>Direct Sales</c:v>
                </c:pt>
                <c:pt idx="1">
                  <c:v>Online</c:v>
                </c:pt>
                <c:pt idx="2">
                  <c:v>Wholesaler</c:v>
                </c:pt>
              </c:strCache>
            </c:strRef>
          </c:cat>
          <c:val>
            <c:numRef>
              <c:f>Analysis!$Z$22:$Z$24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659-422A-9D78-35A239225D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[Sales-Dashboard-practice-file.xlsx]Analysis!Paymentmethod</c:name>
    <c:fmtId val="1"/>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7777777777777773"/>
              <c:y val="-3.38258238553513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91666666666667"/>
                  <c:h val="0.14435695538057744"/>
                </c:manualLayout>
              </c15:layout>
            </c:ext>
          </c:extLst>
        </c:dLbl>
      </c:pivotFmt>
      <c:pivotFmt>
        <c:idx val="2"/>
        <c:spPr>
          <a:solidFill>
            <a:schemeClr val="accent2"/>
          </a:solidFill>
          <a:ln w="19050">
            <a:solidFill>
              <a:schemeClr val="lt1"/>
            </a:solidFill>
          </a:ln>
          <a:effectLst/>
        </c:spPr>
        <c:dLbl>
          <c:idx val="0"/>
          <c:layout>
            <c:manualLayout>
              <c:x val="-0.19444444444444445"/>
              <c:y val="8.2765748031496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041666666666668"/>
                  <c:h val="0.17708333333333334"/>
                </c:manualLayout>
              </c15:layout>
            </c:ext>
          </c:extLst>
        </c:dLbl>
      </c:pivotFmt>
    </c:pivotFmts>
    <c:plotArea>
      <c:layout/>
      <c:pieChart>
        <c:varyColors val="1"/>
        <c:ser>
          <c:idx val="0"/>
          <c:order val="0"/>
          <c:tx>
            <c:strRef>
              <c:f>Analysis!$Y$45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4036-429A-9A59-D13450745DB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4036-429A-9A59-D13450745DB2}"/>
              </c:ext>
            </c:extLst>
          </c:dPt>
          <c:dLbls>
            <c:dLbl>
              <c:idx val="0"/>
              <c:layout>
                <c:manualLayout>
                  <c:x val="-0.19444444444444445"/>
                  <c:y val="8.2765748031496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041666666666668"/>
                      <c:h val="0.17708333333333334"/>
                    </c:manualLayout>
                  </c15:layout>
                </c:ext>
                <c:ext xmlns:c16="http://schemas.microsoft.com/office/drawing/2014/chart" uri="{C3380CC4-5D6E-409C-BE32-E72D297353CC}">
                  <c16:uniqueId val="{00000003-4036-429A-9A59-D13450745DB2}"/>
                </c:ext>
              </c:extLst>
            </c:dLbl>
            <c:dLbl>
              <c:idx val="1"/>
              <c:layout>
                <c:manualLayout>
                  <c:x val="0.17777777777777773"/>
                  <c:y val="-3.38258238553513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91666666666667"/>
                      <c:h val="0.14435695538057744"/>
                    </c:manualLayout>
                  </c15:layout>
                </c:ext>
                <c:ext xmlns:c16="http://schemas.microsoft.com/office/drawing/2014/chart" uri="{C3380CC4-5D6E-409C-BE32-E72D297353CC}">
                  <c16:uniqueId val="{00000002-4036-429A-9A59-D13450745D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Analysis!$X$46:$X$47</c:f>
              <c:strCache>
                <c:ptCount val="2"/>
                <c:pt idx="0">
                  <c:v>Cash</c:v>
                </c:pt>
                <c:pt idx="1">
                  <c:v>Online</c:v>
                </c:pt>
              </c:strCache>
            </c:strRef>
          </c:cat>
          <c:val>
            <c:numRef>
              <c:f>Analysis!$Y$46:$Y$47</c:f>
              <c:numCache>
                <c:formatCode>General</c:formatCode>
                <c:ptCount val="2"/>
                <c:pt idx="0">
                  <c:v>199516.90000000008</c:v>
                </c:pt>
                <c:pt idx="1">
                  <c:v>201895.01999999993</c:v>
                </c:pt>
              </c:numCache>
            </c:numRef>
          </c:val>
          <c:extLst>
            <c:ext xmlns:c16="http://schemas.microsoft.com/office/drawing/2014/chart" uri="{C3380CC4-5D6E-409C-BE32-E72D297353CC}">
              <c16:uniqueId val="{00000000-4036-429A-9A59-D13450745D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43160339949405E-2"/>
          <c:y val="4.0175203165406299E-2"/>
          <c:w val="0.88106655233994391"/>
          <c:h val="0.75453702477149287"/>
        </c:manualLayout>
      </c:layout>
      <c:areaChart>
        <c:grouping val="standard"/>
        <c:varyColors val="0"/>
        <c:ser>
          <c:idx val="0"/>
          <c:order val="0"/>
          <c:tx>
            <c:strRef>
              <c:f>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BE3D-4D23-87E9-AD087BBDF518}"/>
            </c:ext>
          </c:extLst>
        </c:ser>
        <c:dLbls>
          <c:showLegendKey val="0"/>
          <c:showVal val="0"/>
          <c:showCatName val="0"/>
          <c:showSerName val="0"/>
          <c:showPercent val="0"/>
          <c:showBubbleSize val="0"/>
        </c:dLbls>
        <c:axId val="544716080"/>
        <c:axId val="544716408"/>
      </c:areaChart>
      <c:catAx>
        <c:axId val="5447160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44716408"/>
        <c:crosses val="autoZero"/>
        <c:auto val="1"/>
        <c:lblAlgn val="ctr"/>
        <c:lblOffset val="100"/>
        <c:noMultiLvlLbl val="0"/>
      </c:catAx>
      <c:valAx>
        <c:axId val="54471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44716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Analysis!$L$6</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Analysis!$L$7:$L$18</c:f>
              <c:numCache>
                <c:formatCode>[$$-409]#,##0.0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453-45B4-9A73-E1AD5BA54F74}"/>
            </c:ext>
          </c:extLst>
        </c:ser>
        <c:ser>
          <c:idx val="1"/>
          <c:order val="1"/>
          <c:tx>
            <c:strRef>
              <c:f>Analysis!$M$6</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Analysis!$M$7:$M$18</c:f>
              <c:numCache>
                <c:formatCode>[$$-409]#,##0.0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B453-45B4-9A73-E1AD5BA54F74}"/>
            </c:ext>
          </c:extLst>
        </c:ser>
        <c:dLbls>
          <c:showLegendKey val="0"/>
          <c:showVal val="0"/>
          <c:showCatName val="0"/>
          <c:showSerName val="0"/>
          <c:showPercent val="0"/>
          <c:showBubbleSize val="0"/>
        </c:dLbls>
        <c:gapWidth val="100"/>
        <c:overlap val="-24"/>
        <c:axId val="545163528"/>
        <c:axId val="545163856"/>
      </c:barChart>
      <c:catAx>
        <c:axId val="545163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45163856"/>
        <c:crosses val="autoZero"/>
        <c:auto val="1"/>
        <c:lblAlgn val="ctr"/>
        <c:lblOffset val="100"/>
        <c:noMultiLvlLbl val="0"/>
      </c:catAx>
      <c:valAx>
        <c:axId val="545163856"/>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4516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ar-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[Sales-Dashboard-practice-file.xlsx]Analysis!Paymentmethod</c:name>
    <c:fmtId val="3"/>
  </c:pivotSource>
  <c:chart>
    <c:autoTitleDeleted val="1"/>
    <c:pivotFmts>
      <c:pivotFmt>
        <c:idx val="0"/>
        <c:dLbl>
          <c:idx val="0"/>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layout>
            <c:manualLayout>
              <c:x val="0.17777777777777773"/>
              <c:y val="-3.382582385535137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91666666666667"/>
                  <c:h val="0.14435695538057744"/>
                </c:manualLayout>
              </c15:layout>
            </c:ext>
          </c:extLst>
        </c:dLbl>
      </c:pivotFmt>
      <c:pivotFmt>
        <c:idx val="2"/>
        <c:dLbl>
          <c:idx val="0"/>
          <c:layout>
            <c:manualLayout>
              <c:x val="-0.19444444444444445"/>
              <c:y val="8.27657480314960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041666666666668"/>
                  <c:h val="0.17708333333333334"/>
                </c:manualLayout>
              </c15:layout>
            </c:ext>
          </c:extLst>
        </c:dLbl>
      </c:pivotFmt>
      <c:pivotFmt>
        <c:idx val="3"/>
        <c:dLbl>
          <c:idx val="0"/>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dLbl>
          <c:idx val="0"/>
          <c:layout>
            <c:manualLayout>
              <c:x val="-0.19444444444444445"/>
              <c:y val="8.27657480314960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041666666666668"/>
                  <c:h val="0.17708333333333334"/>
                </c:manualLayout>
              </c15:layout>
            </c:ext>
          </c:extLst>
        </c:dLbl>
      </c:pivotFmt>
      <c:pivotFmt>
        <c:idx val="5"/>
        <c:dLbl>
          <c:idx val="0"/>
          <c:layout>
            <c:manualLayout>
              <c:x val="0.17777777777777773"/>
              <c:y val="-3.382582385535137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91666666666667"/>
                  <c:h val="0.14435695538057744"/>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327917502697304"/>
              <c:y val="1.31689308067260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26103573174106548"/>
                  <c:h val="0.24564102564102563"/>
                </c:manualLayout>
              </c15:layout>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344931959259749"/>
              <c:y val="2.3777726276084429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2"/>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24718768557458476"/>
                  <c:h val="0.29252380745290663"/>
                </c:manualLayout>
              </c15:layout>
            </c:ext>
          </c:extLst>
        </c:dLbl>
      </c:pivotFmt>
    </c:pivotFmts>
    <c:plotArea>
      <c:layout/>
      <c:pieChart>
        <c:varyColors val="1"/>
        <c:ser>
          <c:idx val="0"/>
          <c:order val="0"/>
          <c:tx>
            <c:strRef>
              <c:f>Analysis!$Y$45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61-45FD-8A71-6F92B7D60766}"/>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61-45FD-8A71-6F92B7D60766}"/>
              </c:ext>
            </c:extLst>
          </c:dPt>
          <c:dLbls>
            <c:dLbl>
              <c:idx val="0"/>
              <c:layout>
                <c:manualLayout>
                  <c:x val="-0.23327917502697304"/>
                  <c:y val="1.31689308067260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26103573174106548"/>
                      <c:h val="0.24564102564102563"/>
                    </c:manualLayout>
                  </c15:layout>
                </c:ext>
                <c:ext xmlns:c16="http://schemas.microsoft.com/office/drawing/2014/chart" uri="{C3380CC4-5D6E-409C-BE32-E72D297353CC}">
                  <c16:uniqueId val="{00000001-7061-45FD-8A71-6F92B7D60766}"/>
                </c:ext>
              </c:extLst>
            </c:dLbl>
            <c:dLbl>
              <c:idx val="1"/>
              <c:layout>
                <c:manualLayout>
                  <c:x val="0.23344931959259749"/>
                  <c:y val="2.3777726276084429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2"/>
                      </a:solidFill>
                      <a:latin typeface="+mn-lt"/>
                      <a:ea typeface="+mn-ea"/>
                      <a:cs typeface="+mn-cs"/>
                    </a:defRPr>
                  </a:pPr>
                  <a:endParaRPr lang="ar-EG"/>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24718768557458476"/>
                      <c:h val="0.29252380745290663"/>
                    </c:manualLayout>
                  </c15:layout>
                </c:ext>
                <c:ext xmlns:c16="http://schemas.microsoft.com/office/drawing/2014/chart" uri="{C3380CC4-5D6E-409C-BE32-E72D297353CC}">
                  <c16:uniqueId val="{00000003-7061-45FD-8A71-6F92B7D607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Analysis!$X$46:$X$47</c:f>
              <c:strCache>
                <c:ptCount val="2"/>
                <c:pt idx="0">
                  <c:v>Cash</c:v>
                </c:pt>
                <c:pt idx="1">
                  <c:v>Online</c:v>
                </c:pt>
              </c:strCache>
            </c:strRef>
          </c:cat>
          <c:val>
            <c:numRef>
              <c:f>Analysis!$Y$46:$Y$47</c:f>
              <c:numCache>
                <c:formatCode>General</c:formatCode>
                <c:ptCount val="2"/>
                <c:pt idx="0">
                  <c:v>199516.90000000008</c:v>
                </c:pt>
                <c:pt idx="1">
                  <c:v>201895.01999999993</c:v>
                </c:pt>
              </c:numCache>
            </c:numRef>
          </c:val>
          <c:extLst>
            <c:ext xmlns:c16="http://schemas.microsoft.com/office/drawing/2014/chart" uri="{C3380CC4-5D6E-409C-BE32-E72D297353CC}">
              <c16:uniqueId val="{00000004-7061-45FD-8A71-6F92B7D607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[Sales-Dashboard-practice-file.xlsx]Analysis!Saletype</c:name>
    <c:fmtId val="3"/>
  </c:pivotSource>
  <c:chart>
    <c:autoTitleDeleted val="1"/>
    <c:pivotFmts>
      <c:pivotFmt>
        <c:idx val="0"/>
        <c:dLbl>
          <c:idx val="0"/>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Analysis!$Z$21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58-472C-8895-80E045FA7DF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58-472C-8895-80E045FA7DF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58-472C-8895-80E045FA7D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0"/>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Analysis!$Y$22:$Y$24</c:f>
              <c:strCache>
                <c:ptCount val="3"/>
                <c:pt idx="0">
                  <c:v>Direct Sales</c:v>
                </c:pt>
                <c:pt idx="1">
                  <c:v>Online</c:v>
                </c:pt>
                <c:pt idx="2">
                  <c:v>Wholesaler</c:v>
                </c:pt>
              </c:strCache>
            </c:strRef>
          </c:cat>
          <c:val>
            <c:numRef>
              <c:f>Analysis!$Z$22:$Z$24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2B58-472C-8895-80E045FA7D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9322553511419688E-2"/>
          <c:y val="0.71222494283363647"/>
          <c:w val="0.8663114440791988"/>
          <c:h val="0.18546950287930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0C2208E-3841-4DBB-8D28-9591E02642E8}">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80C2208E-3841-4DBB-8D28-9591E02642E8}">
          <cx:spPr>
            <a:ln>
              <a:noFill/>
            </a:ln>
          </cx:spPr>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 Type="http://schemas.openxmlformats.org/officeDocument/2006/relationships/chart" Target="../charts/chart3.xml"/><Relationship Id="rId21" Type="http://schemas.openxmlformats.org/officeDocument/2006/relationships/image" Target="../media/image15.png"/><Relationship Id="rId34" Type="http://schemas.openxmlformats.org/officeDocument/2006/relationships/image" Target="../media/image28.svg"/><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openxmlformats.org/officeDocument/2006/relationships/image" Target="../media/image27.png"/><Relationship Id="rId38" Type="http://schemas.openxmlformats.org/officeDocument/2006/relationships/image" Target="../media/image32.sv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image" Target="../media/image31.png"/><Relationship Id="rId5" Type="http://schemas.openxmlformats.org/officeDocument/2006/relationships/chart" Target="../charts/chart4.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microsoft.com/office/2014/relationships/chartEx" Target="../charts/chartEx1.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9.png"/></Relationships>
</file>

<file path=xl/drawings/_rels/drawing2.xml.rels><?xml version="1.0" encoding="UTF-8" standalone="yes"?>
<Relationships xmlns="http://schemas.openxmlformats.org/package/2006/relationships"><Relationship Id="rId8" Type="http://schemas.openxmlformats.org/officeDocument/2006/relationships/image" Target="../media/image40.svg"/><Relationship Id="rId13" Type="http://schemas.openxmlformats.org/officeDocument/2006/relationships/image" Target="../media/image45.png"/><Relationship Id="rId18" Type="http://schemas.openxmlformats.org/officeDocument/2006/relationships/image" Target="../media/image50.svg"/><Relationship Id="rId26" Type="http://schemas.openxmlformats.org/officeDocument/2006/relationships/image" Target="../media/image58.svg"/><Relationship Id="rId3" Type="http://schemas.openxmlformats.org/officeDocument/2006/relationships/image" Target="../media/image35.png"/><Relationship Id="rId21" Type="http://schemas.openxmlformats.org/officeDocument/2006/relationships/image" Target="../media/image53.png"/><Relationship Id="rId7" Type="http://schemas.openxmlformats.org/officeDocument/2006/relationships/image" Target="../media/image39.png"/><Relationship Id="rId12" Type="http://schemas.openxmlformats.org/officeDocument/2006/relationships/image" Target="../media/image44.svg"/><Relationship Id="rId17" Type="http://schemas.openxmlformats.org/officeDocument/2006/relationships/image" Target="../media/image49.png"/><Relationship Id="rId25" Type="http://schemas.openxmlformats.org/officeDocument/2006/relationships/image" Target="../media/image57.png"/><Relationship Id="rId2" Type="http://schemas.openxmlformats.org/officeDocument/2006/relationships/image" Target="../media/image34.svg"/><Relationship Id="rId16" Type="http://schemas.openxmlformats.org/officeDocument/2006/relationships/image" Target="../media/image48.svg"/><Relationship Id="rId20" Type="http://schemas.openxmlformats.org/officeDocument/2006/relationships/image" Target="../media/image52.svg"/><Relationship Id="rId29" Type="http://schemas.openxmlformats.org/officeDocument/2006/relationships/chart" Target="../charts/chart8.xml"/><Relationship Id="rId1" Type="http://schemas.openxmlformats.org/officeDocument/2006/relationships/image" Target="../media/image33.png"/><Relationship Id="rId6" Type="http://schemas.openxmlformats.org/officeDocument/2006/relationships/image" Target="../media/image38.svg"/><Relationship Id="rId11" Type="http://schemas.openxmlformats.org/officeDocument/2006/relationships/image" Target="../media/image43.png"/><Relationship Id="rId24" Type="http://schemas.openxmlformats.org/officeDocument/2006/relationships/image" Target="../media/image56.svg"/><Relationship Id="rId32" Type="http://schemas.microsoft.com/office/2014/relationships/chartEx" Target="../charts/chartEx2.xml"/><Relationship Id="rId5" Type="http://schemas.openxmlformats.org/officeDocument/2006/relationships/image" Target="../media/image37.png"/><Relationship Id="rId15" Type="http://schemas.openxmlformats.org/officeDocument/2006/relationships/image" Target="../media/image47.png"/><Relationship Id="rId23" Type="http://schemas.openxmlformats.org/officeDocument/2006/relationships/image" Target="../media/image55.png"/><Relationship Id="rId28" Type="http://schemas.openxmlformats.org/officeDocument/2006/relationships/chart" Target="../charts/chart7.xml"/><Relationship Id="rId10" Type="http://schemas.openxmlformats.org/officeDocument/2006/relationships/image" Target="../media/image42.svg"/><Relationship Id="rId19" Type="http://schemas.openxmlformats.org/officeDocument/2006/relationships/image" Target="../media/image51.png"/><Relationship Id="rId31" Type="http://schemas.openxmlformats.org/officeDocument/2006/relationships/chart" Target="../charts/chart10.xml"/><Relationship Id="rId4" Type="http://schemas.openxmlformats.org/officeDocument/2006/relationships/image" Target="../media/image36.svg"/><Relationship Id="rId9" Type="http://schemas.openxmlformats.org/officeDocument/2006/relationships/image" Target="../media/image41.png"/><Relationship Id="rId14" Type="http://schemas.openxmlformats.org/officeDocument/2006/relationships/image" Target="../media/image46.svg"/><Relationship Id="rId22" Type="http://schemas.openxmlformats.org/officeDocument/2006/relationships/image" Target="../media/image54.svg"/><Relationship Id="rId27" Type="http://schemas.openxmlformats.org/officeDocument/2006/relationships/chart" Target="../charts/chart6.xml"/><Relationship Id="rId30"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304800</xdr:colOff>
      <xdr:row>31</xdr:row>
      <xdr:rowOff>91440</xdr:rowOff>
    </xdr:from>
    <xdr:to>
      <xdr:col>4</xdr:col>
      <xdr:colOff>1287780</xdr:colOff>
      <xdr:row>47</xdr:row>
      <xdr:rowOff>30480</xdr:rowOff>
    </xdr:to>
    <xdr:graphicFrame macro="">
      <xdr:nvGraphicFramePr>
        <xdr:cNvPr id="6" name="Chart 5">
          <a:extLst>
            <a:ext uri="{FF2B5EF4-FFF2-40B4-BE49-F238E27FC236}">
              <a16:creationId xmlns:a16="http://schemas.microsoft.com/office/drawing/2014/main" id="{980EDA0E-1E9E-918D-9744-D04899AD8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941070</xdr:colOff>
      <xdr:row>25</xdr:row>
      <xdr:rowOff>45720</xdr:rowOff>
    </xdr:from>
    <xdr:to>
      <xdr:col>12</xdr:col>
      <xdr:colOff>681990</xdr:colOff>
      <xdr:row>40</xdr:row>
      <xdr:rowOff>160020</xdr:rowOff>
    </xdr:to>
    <xdr:graphicFrame macro="">
      <xdr:nvGraphicFramePr>
        <xdr:cNvPr id="8" name="Chart 7">
          <a:extLst>
            <a:ext uri="{FF2B5EF4-FFF2-40B4-BE49-F238E27FC236}">
              <a16:creationId xmlns:a16="http://schemas.microsoft.com/office/drawing/2014/main" id="{D358C059-194D-7F02-0094-2C4C33DEC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880110</xdr:colOff>
      <xdr:row>15</xdr:row>
      <xdr:rowOff>83820</xdr:rowOff>
    </xdr:from>
    <xdr:to>
      <xdr:col>21</xdr:col>
      <xdr:colOff>247650</xdr:colOff>
      <xdr:row>31</xdr:row>
      <xdr:rowOff>22860</xdr:rowOff>
    </xdr:to>
    <xdr:graphicFrame macro="">
      <xdr:nvGraphicFramePr>
        <xdr:cNvPr id="9" name="Chart 8">
          <a:extLst>
            <a:ext uri="{FF2B5EF4-FFF2-40B4-BE49-F238E27FC236}">
              <a16:creationId xmlns:a16="http://schemas.microsoft.com/office/drawing/2014/main" id="{22A44497-6A04-69F4-6777-027A6E32C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560070</xdr:colOff>
      <xdr:row>12</xdr:row>
      <xdr:rowOff>83820</xdr:rowOff>
    </xdr:from>
    <xdr:to>
      <xdr:col>32</xdr:col>
      <xdr:colOff>217170</xdr:colOff>
      <xdr:row>28</xdr:row>
      <xdr:rowOff>22860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0CBDF74-0C9C-62AC-5F7C-2C0AC5A06C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371790" y="2186940"/>
              <a:ext cx="4572000" cy="2743200"/>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621030</xdr:colOff>
      <xdr:row>25</xdr:row>
      <xdr:rowOff>83820</xdr:rowOff>
    </xdr:from>
    <xdr:to>
      <xdr:col>25</xdr:col>
      <xdr:colOff>1714500</xdr:colOff>
      <xdr:row>41</xdr:row>
      <xdr:rowOff>22860</xdr:rowOff>
    </xdr:to>
    <xdr:graphicFrame macro="">
      <xdr:nvGraphicFramePr>
        <xdr:cNvPr id="11" name="Chart 10">
          <a:extLst>
            <a:ext uri="{FF2B5EF4-FFF2-40B4-BE49-F238E27FC236}">
              <a16:creationId xmlns:a16="http://schemas.microsoft.com/office/drawing/2014/main" id="{767B2352-F476-A89C-7485-1D10A079F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232410</xdr:colOff>
      <xdr:row>41</xdr:row>
      <xdr:rowOff>22860</xdr:rowOff>
    </xdr:from>
    <xdr:to>
      <xdr:col>28</xdr:col>
      <xdr:colOff>441960</xdr:colOff>
      <xdr:row>56</xdr:row>
      <xdr:rowOff>137160</xdr:rowOff>
    </xdr:to>
    <xdr:graphicFrame macro="">
      <xdr:nvGraphicFramePr>
        <xdr:cNvPr id="12" name="Chart 11">
          <a:extLst>
            <a:ext uri="{FF2B5EF4-FFF2-40B4-BE49-F238E27FC236}">
              <a16:creationId xmlns:a16="http://schemas.microsoft.com/office/drawing/2014/main" id="{6946140A-2233-00D9-97CC-64E86C72B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647700</xdr:colOff>
      <xdr:row>29</xdr:row>
      <xdr:rowOff>152400</xdr:rowOff>
    </xdr:from>
    <xdr:to>
      <xdr:col>29</xdr:col>
      <xdr:colOff>891540</xdr:colOff>
      <xdr:row>35</xdr:row>
      <xdr:rowOff>15240</xdr:rowOff>
    </xdr:to>
    <xdr:pic>
      <xdr:nvPicPr>
        <xdr:cNvPr id="14" name="Graphic 13" descr="Ribbon with solid fill">
          <a:extLst>
            <a:ext uri="{FF2B5EF4-FFF2-40B4-BE49-F238E27FC236}">
              <a16:creationId xmlns:a16="http://schemas.microsoft.com/office/drawing/2014/main" id="{5CF769DE-D748-277B-98A4-9C36F52FEC5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5036760" y="5234940"/>
          <a:ext cx="914400" cy="914400"/>
        </a:xfrm>
        <a:prstGeom prst="rect">
          <a:avLst/>
        </a:prstGeom>
      </xdr:spPr>
    </xdr:pic>
    <xdr:clientData/>
  </xdr:twoCellAnchor>
  <xdr:twoCellAnchor editAs="oneCell">
    <xdr:from>
      <xdr:col>26</xdr:col>
      <xdr:colOff>477660</xdr:colOff>
      <xdr:row>30</xdr:row>
      <xdr:rowOff>35700</xdr:rowOff>
    </xdr:from>
    <xdr:to>
      <xdr:col>28</xdr:col>
      <xdr:colOff>50940</xdr:colOff>
      <xdr:row>35</xdr:row>
      <xdr:rowOff>73800</xdr:rowOff>
    </xdr:to>
    <xdr:pic>
      <xdr:nvPicPr>
        <xdr:cNvPr id="16" name="Graphic 15" descr="Trophy with solid fill">
          <a:extLst>
            <a:ext uri="{FF2B5EF4-FFF2-40B4-BE49-F238E27FC236}">
              <a16:creationId xmlns:a16="http://schemas.microsoft.com/office/drawing/2014/main" id="{D0FBF2C6-11B5-5DFB-4B02-DD31CC50425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525600" y="5293500"/>
          <a:ext cx="914400" cy="914400"/>
        </a:xfrm>
        <a:prstGeom prst="rect">
          <a:avLst/>
        </a:prstGeom>
      </xdr:spPr>
    </xdr:pic>
    <xdr:clientData/>
  </xdr:twoCellAnchor>
  <xdr:twoCellAnchor editAs="oneCell">
    <xdr:from>
      <xdr:col>27</xdr:col>
      <xdr:colOff>338100</xdr:colOff>
      <xdr:row>35</xdr:row>
      <xdr:rowOff>56160</xdr:rowOff>
    </xdr:from>
    <xdr:to>
      <xdr:col>28</xdr:col>
      <xdr:colOff>581940</xdr:colOff>
      <xdr:row>40</xdr:row>
      <xdr:rowOff>94260</xdr:rowOff>
    </xdr:to>
    <xdr:pic>
      <xdr:nvPicPr>
        <xdr:cNvPr id="18" name="Graphic 17" descr="Butterfly with solid fill">
          <a:extLst>
            <a:ext uri="{FF2B5EF4-FFF2-40B4-BE49-F238E27FC236}">
              <a16:creationId xmlns:a16="http://schemas.microsoft.com/office/drawing/2014/main" id="{5ACA59F9-BB6C-B25E-354E-5797269A799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056600" y="6190260"/>
          <a:ext cx="914400" cy="914400"/>
        </a:xfrm>
        <a:prstGeom prst="rect">
          <a:avLst/>
        </a:prstGeom>
      </xdr:spPr>
    </xdr:pic>
    <xdr:clientData/>
  </xdr:twoCellAnchor>
  <xdr:twoCellAnchor editAs="oneCell">
    <xdr:from>
      <xdr:col>29</xdr:col>
      <xdr:colOff>68580</xdr:colOff>
      <xdr:row>35</xdr:row>
      <xdr:rowOff>129540</xdr:rowOff>
    </xdr:from>
    <xdr:to>
      <xdr:col>29</xdr:col>
      <xdr:colOff>838620</xdr:colOff>
      <xdr:row>40</xdr:row>
      <xdr:rowOff>23280</xdr:rowOff>
    </xdr:to>
    <xdr:pic>
      <xdr:nvPicPr>
        <xdr:cNvPr id="20" name="Graphic 19" descr="Bar graph with downward trend with solid fill">
          <a:extLst>
            <a:ext uri="{FF2B5EF4-FFF2-40B4-BE49-F238E27FC236}">
              <a16:creationId xmlns:a16="http://schemas.microsoft.com/office/drawing/2014/main" id="{370D67B8-1272-FB07-8B71-3492493D41D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5128200" y="6263640"/>
          <a:ext cx="770040" cy="770040"/>
        </a:xfrm>
        <a:prstGeom prst="rect">
          <a:avLst/>
        </a:prstGeom>
      </xdr:spPr>
    </xdr:pic>
    <xdr:clientData/>
  </xdr:twoCellAnchor>
  <xdr:twoCellAnchor editAs="oneCell">
    <xdr:from>
      <xdr:col>30</xdr:col>
      <xdr:colOff>264720</xdr:colOff>
      <xdr:row>34</xdr:row>
      <xdr:rowOff>74220</xdr:rowOff>
    </xdr:from>
    <xdr:to>
      <xdr:col>30</xdr:col>
      <xdr:colOff>1179120</xdr:colOff>
      <xdr:row>39</xdr:row>
      <xdr:rowOff>112320</xdr:rowOff>
    </xdr:to>
    <xdr:pic>
      <xdr:nvPicPr>
        <xdr:cNvPr id="22" name="Graphic 21" descr="Bar graph with upward trend with solid fill">
          <a:extLst>
            <a:ext uri="{FF2B5EF4-FFF2-40B4-BE49-F238E27FC236}">
              <a16:creationId xmlns:a16="http://schemas.microsoft.com/office/drawing/2014/main" id="{3919C756-EFEF-91E8-FF0E-4B2794C3A50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6322560" y="6033060"/>
          <a:ext cx="914400" cy="914400"/>
        </a:xfrm>
        <a:prstGeom prst="rect">
          <a:avLst/>
        </a:prstGeom>
      </xdr:spPr>
    </xdr:pic>
    <xdr:clientData/>
  </xdr:twoCellAnchor>
  <xdr:twoCellAnchor editAs="oneCell">
    <xdr:from>
      <xdr:col>28</xdr:col>
      <xdr:colOff>224220</xdr:colOff>
      <xdr:row>38</xdr:row>
      <xdr:rowOff>109920</xdr:rowOff>
    </xdr:from>
    <xdr:to>
      <xdr:col>29</xdr:col>
      <xdr:colOff>468060</xdr:colOff>
      <xdr:row>43</xdr:row>
      <xdr:rowOff>148020</xdr:rowOff>
    </xdr:to>
    <xdr:pic>
      <xdr:nvPicPr>
        <xdr:cNvPr id="24" name="Graphic 23" descr="Handshake with solid fill">
          <a:extLst>
            <a:ext uri="{FF2B5EF4-FFF2-40B4-BE49-F238E27FC236}">
              <a16:creationId xmlns:a16="http://schemas.microsoft.com/office/drawing/2014/main" id="{36A3FA05-9720-0BD0-F869-D03DB3150BA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4613280" y="6769800"/>
          <a:ext cx="914400" cy="914400"/>
        </a:xfrm>
        <a:prstGeom prst="rect">
          <a:avLst/>
        </a:prstGeom>
      </xdr:spPr>
    </xdr:pic>
    <xdr:clientData/>
  </xdr:twoCellAnchor>
  <xdr:twoCellAnchor editAs="oneCell">
    <xdr:from>
      <xdr:col>30</xdr:col>
      <xdr:colOff>221820</xdr:colOff>
      <xdr:row>29</xdr:row>
      <xdr:rowOff>145620</xdr:rowOff>
    </xdr:from>
    <xdr:to>
      <xdr:col>30</xdr:col>
      <xdr:colOff>1136220</xdr:colOff>
      <xdr:row>35</xdr:row>
      <xdr:rowOff>8460</xdr:rowOff>
    </xdr:to>
    <xdr:pic>
      <xdr:nvPicPr>
        <xdr:cNvPr id="26" name="Graphic 25" descr="Presentation with checklist with solid fill">
          <a:extLst>
            <a:ext uri="{FF2B5EF4-FFF2-40B4-BE49-F238E27FC236}">
              <a16:creationId xmlns:a16="http://schemas.microsoft.com/office/drawing/2014/main" id="{4A35E561-F5AC-8E11-6C9F-16626547081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6279660" y="5228160"/>
          <a:ext cx="914400" cy="914400"/>
        </a:xfrm>
        <a:prstGeom prst="rect">
          <a:avLst/>
        </a:prstGeom>
      </xdr:spPr>
    </xdr:pic>
    <xdr:clientData/>
  </xdr:twoCellAnchor>
  <xdr:twoCellAnchor editAs="oneCell">
    <xdr:from>
      <xdr:col>29</xdr:col>
      <xdr:colOff>646140</xdr:colOff>
      <xdr:row>39</xdr:row>
      <xdr:rowOff>82260</xdr:rowOff>
    </xdr:from>
    <xdr:to>
      <xdr:col>30</xdr:col>
      <xdr:colOff>562320</xdr:colOff>
      <xdr:row>44</xdr:row>
      <xdr:rowOff>120360</xdr:rowOff>
    </xdr:to>
    <xdr:pic>
      <xdr:nvPicPr>
        <xdr:cNvPr id="28" name="Graphic 27" descr="Upward trend with solid fill">
          <a:extLst>
            <a:ext uri="{FF2B5EF4-FFF2-40B4-BE49-F238E27FC236}">
              <a16:creationId xmlns:a16="http://schemas.microsoft.com/office/drawing/2014/main" id="{F0720C15-9794-CE96-7F87-F8A5197D425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5705760" y="6917400"/>
          <a:ext cx="914400" cy="914400"/>
        </a:xfrm>
        <a:prstGeom prst="rect">
          <a:avLst/>
        </a:prstGeom>
      </xdr:spPr>
    </xdr:pic>
    <xdr:clientData/>
  </xdr:twoCellAnchor>
  <xdr:twoCellAnchor editAs="oneCell">
    <xdr:from>
      <xdr:col>30</xdr:col>
      <xdr:colOff>1306680</xdr:colOff>
      <xdr:row>38</xdr:row>
      <xdr:rowOff>3660</xdr:rowOff>
    </xdr:from>
    <xdr:to>
      <xdr:col>31</xdr:col>
      <xdr:colOff>316080</xdr:colOff>
      <xdr:row>43</xdr:row>
      <xdr:rowOff>41760</xdr:rowOff>
    </xdr:to>
    <xdr:pic>
      <xdr:nvPicPr>
        <xdr:cNvPr id="30" name="Graphic 29" descr="Money with solid fill">
          <a:extLst>
            <a:ext uri="{FF2B5EF4-FFF2-40B4-BE49-F238E27FC236}">
              <a16:creationId xmlns:a16="http://schemas.microsoft.com/office/drawing/2014/main" id="{44EC5351-4E6C-6800-0917-FF6A24F782D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7364520" y="6663540"/>
          <a:ext cx="914400" cy="914400"/>
        </a:xfrm>
        <a:prstGeom prst="rect">
          <a:avLst/>
        </a:prstGeom>
      </xdr:spPr>
    </xdr:pic>
    <xdr:clientData/>
  </xdr:twoCellAnchor>
  <xdr:twoCellAnchor editAs="oneCell">
    <xdr:from>
      <xdr:col>30</xdr:col>
      <xdr:colOff>1311900</xdr:colOff>
      <xdr:row>33</xdr:row>
      <xdr:rowOff>92700</xdr:rowOff>
    </xdr:from>
    <xdr:to>
      <xdr:col>31</xdr:col>
      <xdr:colOff>321300</xdr:colOff>
      <xdr:row>38</xdr:row>
      <xdr:rowOff>130800</xdr:rowOff>
    </xdr:to>
    <xdr:pic>
      <xdr:nvPicPr>
        <xdr:cNvPr id="32" name="Graphic 31" descr="Shopping cart with solid fill">
          <a:extLst>
            <a:ext uri="{FF2B5EF4-FFF2-40B4-BE49-F238E27FC236}">
              <a16:creationId xmlns:a16="http://schemas.microsoft.com/office/drawing/2014/main" id="{1A4C5D30-6D85-440C-5CA1-CCBB95A29CC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37369740" y="5876280"/>
          <a:ext cx="914400" cy="914400"/>
        </a:xfrm>
        <a:prstGeom prst="rect">
          <a:avLst/>
        </a:prstGeom>
      </xdr:spPr>
    </xdr:pic>
    <xdr:clientData/>
  </xdr:twoCellAnchor>
  <xdr:twoCellAnchor editAs="oneCell">
    <xdr:from>
      <xdr:col>30</xdr:col>
      <xdr:colOff>1874520</xdr:colOff>
      <xdr:row>28</xdr:row>
      <xdr:rowOff>129540</xdr:rowOff>
    </xdr:from>
    <xdr:to>
      <xdr:col>32</xdr:col>
      <xdr:colOff>213360</xdr:colOff>
      <xdr:row>33</xdr:row>
      <xdr:rowOff>167640</xdr:rowOff>
    </xdr:to>
    <xdr:pic>
      <xdr:nvPicPr>
        <xdr:cNvPr id="34" name="Graphic 33" descr="Aperture with solid fill">
          <a:extLst>
            <a:ext uri="{FF2B5EF4-FFF2-40B4-BE49-F238E27FC236}">
              <a16:creationId xmlns:a16="http://schemas.microsoft.com/office/drawing/2014/main" id="{D0E9CCDC-DFCE-EA16-12DB-44B0BE057B82}"/>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37932360" y="5036820"/>
          <a:ext cx="914400" cy="914400"/>
        </a:xfrm>
        <a:prstGeom prst="rect">
          <a:avLst/>
        </a:prstGeom>
      </xdr:spPr>
    </xdr:pic>
    <xdr:clientData/>
  </xdr:twoCellAnchor>
  <xdr:twoCellAnchor editAs="oneCell">
    <xdr:from>
      <xdr:col>32</xdr:col>
      <xdr:colOff>424320</xdr:colOff>
      <xdr:row>32</xdr:row>
      <xdr:rowOff>165240</xdr:rowOff>
    </xdr:from>
    <xdr:to>
      <xdr:col>33</xdr:col>
      <xdr:colOff>668160</xdr:colOff>
      <xdr:row>38</xdr:row>
      <xdr:rowOff>28080</xdr:rowOff>
    </xdr:to>
    <xdr:pic>
      <xdr:nvPicPr>
        <xdr:cNvPr id="36" name="Graphic 35" descr="Circular flowchart with solid fill">
          <a:extLst>
            <a:ext uri="{FF2B5EF4-FFF2-40B4-BE49-F238E27FC236}">
              <a16:creationId xmlns:a16="http://schemas.microsoft.com/office/drawing/2014/main" id="{A1FE2386-1C13-C966-319D-EE1486492EC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39057720" y="5773560"/>
          <a:ext cx="914400" cy="914400"/>
        </a:xfrm>
        <a:prstGeom prst="rect">
          <a:avLst/>
        </a:prstGeom>
      </xdr:spPr>
    </xdr:pic>
    <xdr:clientData/>
  </xdr:twoCellAnchor>
  <xdr:twoCellAnchor editAs="oneCell">
    <xdr:from>
      <xdr:col>33</xdr:col>
      <xdr:colOff>124740</xdr:colOff>
      <xdr:row>28</xdr:row>
      <xdr:rowOff>109500</xdr:rowOff>
    </xdr:from>
    <xdr:to>
      <xdr:col>34</xdr:col>
      <xdr:colOff>368580</xdr:colOff>
      <xdr:row>33</xdr:row>
      <xdr:rowOff>147600</xdr:rowOff>
    </xdr:to>
    <xdr:pic>
      <xdr:nvPicPr>
        <xdr:cNvPr id="38" name="Graphic 37" descr="Coins with solid fill">
          <a:extLst>
            <a:ext uri="{FF2B5EF4-FFF2-40B4-BE49-F238E27FC236}">
              <a16:creationId xmlns:a16="http://schemas.microsoft.com/office/drawing/2014/main" id="{8C643A1E-1DAA-0723-06DB-1AF0FF71AB6E}"/>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428700" y="5016780"/>
          <a:ext cx="914400" cy="914400"/>
        </a:xfrm>
        <a:prstGeom prst="rect">
          <a:avLst/>
        </a:prstGeom>
      </xdr:spPr>
    </xdr:pic>
    <xdr:clientData/>
  </xdr:twoCellAnchor>
  <xdr:twoCellAnchor editAs="oneCell">
    <xdr:from>
      <xdr:col>31</xdr:col>
      <xdr:colOff>594780</xdr:colOff>
      <xdr:row>37</xdr:row>
      <xdr:rowOff>15660</xdr:rowOff>
    </xdr:from>
    <xdr:to>
      <xdr:col>33</xdr:col>
      <xdr:colOff>168060</xdr:colOff>
      <xdr:row>42</xdr:row>
      <xdr:rowOff>53760</xdr:rowOff>
    </xdr:to>
    <xdr:pic>
      <xdr:nvPicPr>
        <xdr:cNvPr id="40" name="Graphic 39" descr="Daily calendar with solid fill">
          <a:extLst>
            <a:ext uri="{FF2B5EF4-FFF2-40B4-BE49-F238E27FC236}">
              <a16:creationId xmlns:a16="http://schemas.microsoft.com/office/drawing/2014/main" id="{615CFF66-7120-BC05-3EBE-10852F1B9A6D}"/>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38557620" y="6500280"/>
          <a:ext cx="914400" cy="914400"/>
        </a:xfrm>
        <a:prstGeom prst="rect">
          <a:avLst/>
        </a:prstGeom>
      </xdr:spPr>
    </xdr:pic>
    <xdr:clientData/>
  </xdr:twoCellAnchor>
  <xdr:twoCellAnchor editAs="oneCell">
    <xdr:from>
      <xdr:col>33</xdr:col>
      <xdr:colOff>127560</xdr:colOff>
      <xdr:row>37</xdr:row>
      <xdr:rowOff>66600</xdr:rowOff>
    </xdr:from>
    <xdr:to>
      <xdr:col>34</xdr:col>
      <xdr:colOff>371400</xdr:colOff>
      <xdr:row>42</xdr:row>
      <xdr:rowOff>104700</xdr:rowOff>
    </xdr:to>
    <xdr:pic>
      <xdr:nvPicPr>
        <xdr:cNvPr id="42" name="Graphic 41" descr="Pyramid with levels with solid fill">
          <a:extLst>
            <a:ext uri="{FF2B5EF4-FFF2-40B4-BE49-F238E27FC236}">
              <a16:creationId xmlns:a16="http://schemas.microsoft.com/office/drawing/2014/main" id="{068E1951-6749-BD50-1768-02780B754228}"/>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39431520" y="6551220"/>
          <a:ext cx="914400" cy="914400"/>
        </a:xfrm>
        <a:prstGeom prst="rect">
          <a:avLst/>
        </a:prstGeom>
      </xdr:spPr>
    </xdr:pic>
    <xdr:clientData/>
  </xdr:twoCellAnchor>
  <xdr:twoCellAnchor editAs="oneCell">
    <xdr:from>
      <xdr:col>35</xdr:col>
      <xdr:colOff>160020</xdr:colOff>
      <xdr:row>37</xdr:row>
      <xdr:rowOff>60960</xdr:rowOff>
    </xdr:from>
    <xdr:to>
      <xdr:col>36</xdr:col>
      <xdr:colOff>403860</xdr:colOff>
      <xdr:row>42</xdr:row>
      <xdr:rowOff>99060</xdr:rowOff>
    </xdr:to>
    <xdr:pic>
      <xdr:nvPicPr>
        <xdr:cNvPr id="44" name="Graphic 43" descr="Binoculars with solid fill">
          <a:extLst>
            <a:ext uri="{FF2B5EF4-FFF2-40B4-BE49-F238E27FC236}">
              <a16:creationId xmlns:a16="http://schemas.microsoft.com/office/drawing/2014/main" id="{61341C4B-A891-65FC-86A7-F1173E9FE15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40805100" y="6545580"/>
          <a:ext cx="914400" cy="914400"/>
        </a:xfrm>
        <a:prstGeom prst="rect">
          <a:avLst/>
        </a:prstGeom>
      </xdr:spPr>
    </xdr:pic>
    <xdr:clientData/>
  </xdr:twoCellAnchor>
  <xdr:twoCellAnchor editAs="oneCell">
    <xdr:from>
      <xdr:col>6</xdr:col>
      <xdr:colOff>967740</xdr:colOff>
      <xdr:row>41</xdr:row>
      <xdr:rowOff>99060</xdr:rowOff>
    </xdr:from>
    <xdr:to>
      <xdr:col>7</xdr:col>
      <xdr:colOff>1798320</xdr:colOff>
      <xdr:row>51</xdr:row>
      <xdr:rowOff>28575</xdr:rowOff>
    </xdr:to>
    <mc:AlternateContent xmlns:mc="http://schemas.openxmlformats.org/markup-compatibility/2006">
      <mc:Choice xmlns:a14="http://schemas.microsoft.com/office/drawing/2010/main" Requires="a14">
        <xdr:graphicFrame macro="">
          <xdr:nvGraphicFramePr>
            <xdr:cNvPr id="45" name="SALE TYPE">
              <a:extLst>
                <a:ext uri="{FF2B5EF4-FFF2-40B4-BE49-F238E27FC236}">
                  <a16:creationId xmlns:a16="http://schemas.microsoft.com/office/drawing/2014/main" id="{67FE860C-BA39-4806-8D9E-DA957A106802}"/>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8976360" y="7284720"/>
              <a:ext cx="1828800" cy="168211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1889760</xdr:colOff>
      <xdr:row>41</xdr:row>
      <xdr:rowOff>106680</xdr:rowOff>
    </xdr:from>
    <xdr:to>
      <xdr:col>8</xdr:col>
      <xdr:colOff>1813560</xdr:colOff>
      <xdr:row>51</xdr:row>
      <xdr:rowOff>5715</xdr:rowOff>
    </xdr:to>
    <mc:AlternateContent xmlns:mc="http://schemas.openxmlformats.org/markup-compatibility/2006">
      <mc:Choice xmlns:a14="http://schemas.microsoft.com/office/drawing/2010/main" Requires="a14">
        <xdr:graphicFrame macro="">
          <xdr:nvGraphicFramePr>
            <xdr:cNvPr id="46" name="PAYMENT MODE">
              <a:extLst>
                <a:ext uri="{FF2B5EF4-FFF2-40B4-BE49-F238E27FC236}">
                  <a16:creationId xmlns:a16="http://schemas.microsoft.com/office/drawing/2014/main" id="{4199724F-C2BD-4458-A2E5-E43A0F0B2882}"/>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0896600" y="7292340"/>
              <a:ext cx="1828800" cy="16516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42</xdr:row>
      <xdr:rowOff>129540</xdr:rowOff>
    </xdr:from>
    <xdr:to>
      <xdr:col>10</xdr:col>
      <xdr:colOff>1859280</xdr:colOff>
      <xdr:row>48</xdr:row>
      <xdr:rowOff>97155</xdr:rowOff>
    </xdr:to>
    <mc:AlternateContent xmlns:mc="http://schemas.openxmlformats.org/markup-compatibility/2006">
      <mc:Choice xmlns:a14="http://schemas.microsoft.com/office/drawing/2010/main" Requires="a14">
        <xdr:graphicFrame macro="">
          <xdr:nvGraphicFramePr>
            <xdr:cNvPr id="47" name="Month">
              <a:extLst>
                <a:ext uri="{FF2B5EF4-FFF2-40B4-BE49-F238E27FC236}">
                  <a16:creationId xmlns:a16="http://schemas.microsoft.com/office/drawing/2014/main" id="{36376494-07AB-4F38-A62E-81F2691F91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706600" y="7490460"/>
              <a:ext cx="1828800" cy="10191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42</xdr:row>
      <xdr:rowOff>0</xdr:rowOff>
    </xdr:from>
    <xdr:to>
      <xdr:col>9</xdr:col>
      <xdr:colOff>1859280</xdr:colOff>
      <xdr:row>50</xdr:row>
      <xdr:rowOff>158115</xdr:rowOff>
    </xdr:to>
    <mc:AlternateContent xmlns:mc="http://schemas.openxmlformats.org/markup-compatibility/2006">
      <mc:Choice xmlns:a14="http://schemas.microsoft.com/office/drawing/2010/main" Requires="a14">
        <xdr:graphicFrame macro="">
          <xdr:nvGraphicFramePr>
            <xdr:cNvPr id="48" name="Year">
              <a:extLst>
                <a:ext uri="{FF2B5EF4-FFF2-40B4-BE49-F238E27FC236}">
                  <a16:creationId xmlns:a16="http://schemas.microsoft.com/office/drawing/2014/main" id="{3486422C-9914-467D-811C-970A7AD0E76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801600" y="7360920"/>
              <a:ext cx="1828800" cy="156019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595993</xdr:colOff>
      <xdr:row>0</xdr:row>
      <xdr:rowOff>76199</xdr:rowOff>
    </xdr:from>
    <xdr:to>
      <xdr:col>22</xdr:col>
      <xdr:colOff>6804</xdr:colOff>
      <xdr:row>39</xdr:row>
      <xdr:rowOff>9524</xdr:rowOff>
    </xdr:to>
    <xdr:sp macro="" textlink="">
      <xdr:nvSpPr>
        <xdr:cNvPr id="2" name="Rectangle: Rounded Corners 1">
          <a:extLst>
            <a:ext uri="{FF2B5EF4-FFF2-40B4-BE49-F238E27FC236}">
              <a16:creationId xmlns:a16="http://schemas.microsoft.com/office/drawing/2014/main" id="{7D65A2D3-5482-1B45-C26E-E68D3E6F6775}"/>
            </a:ext>
          </a:extLst>
        </xdr:cNvPr>
        <xdr:cNvSpPr/>
      </xdr:nvSpPr>
      <xdr:spPr>
        <a:xfrm>
          <a:off x="1262743" y="76199"/>
          <a:ext cx="13412561" cy="6619875"/>
        </a:xfrm>
        <a:prstGeom prst="roundRect">
          <a:avLst>
            <a:gd name="adj" fmla="val 119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17</xdr:col>
      <xdr:colOff>369260</xdr:colOff>
      <xdr:row>6</xdr:row>
      <xdr:rowOff>83457</xdr:rowOff>
    </xdr:from>
    <xdr:to>
      <xdr:col>19</xdr:col>
      <xdr:colOff>439016</xdr:colOff>
      <xdr:row>7</xdr:row>
      <xdr:rowOff>160561</xdr:rowOff>
    </xdr:to>
    <xdr:sp macro="" textlink="">
      <xdr:nvSpPr>
        <xdr:cNvPr id="3" name="Trapezoid 2">
          <a:extLst>
            <a:ext uri="{FF2B5EF4-FFF2-40B4-BE49-F238E27FC236}">
              <a16:creationId xmlns:a16="http://schemas.microsoft.com/office/drawing/2014/main" id="{6D55E3FC-BD25-5D3D-863B-F3914BBA31FB}"/>
            </a:ext>
          </a:extLst>
        </xdr:cNvPr>
        <xdr:cNvSpPr/>
      </xdr:nvSpPr>
      <xdr:spPr>
        <a:xfrm>
          <a:off x="11704010" y="1112157"/>
          <a:ext cx="1403256" cy="248554"/>
        </a:xfrm>
        <a:prstGeom prst="trapezoid">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19</xdr:col>
      <xdr:colOff>521453</xdr:colOff>
      <xdr:row>6</xdr:row>
      <xdr:rowOff>71336</xdr:rowOff>
    </xdr:from>
    <xdr:to>
      <xdr:col>21</xdr:col>
      <xdr:colOff>512333</xdr:colOff>
      <xdr:row>7</xdr:row>
      <xdr:rowOff>134554</xdr:rowOff>
    </xdr:to>
    <xdr:sp macro="" textlink="">
      <xdr:nvSpPr>
        <xdr:cNvPr id="4" name="Trapezoid 3">
          <a:extLst>
            <a:ext uri="{FF2B5EF4-FFF2-40B4-BE49-F238E27FC236}">
              <a16:creationId xmlns:a16="http://schemas.microsoft.com/office/drawing/2014/main" id="{FA7DAEFA-34D9-F4AE-B64E-8C672C28E258}"/>
            </a:ext>
          </a:extLst>
        </xdr:cNvPr>
        <xdr:cNvSpPr/>
      </xdr:nvSpPr>
      <xdr:spPr>
        <a:xfrm>
          <a:off x="13189703" y="1100036"/>
          <a:ext cx="1324380" cy="234668"/>
        </a:xfrm>
        <a:prstGeom prst="trapezoid">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2</xdr:col>
      <xdr:colOff>324196</xdr:colOff>
      <xdr:row>0</xdr:row>
      <xdr:rowOff>161925</xdr:rowOff>
    </xdr:from>
    <xdr:to>
      <xdr:col>9</xdr:col>
      <xdr:colOff>176892</xdr:colOff>
      <xdr:row>5</xdr:row>
      <xdr:rowOff>81463</xdr:rowOff>
    </xdr:to>
    <xdr:sp macro="" textlink="">
      <xdr:nvSpPr>
        <xdr:cNvPr id="5" name="Rectangle: Rounded Corners 4">
          <a:extLst>
            <a:ext uri="{FF2B5EF4-FFF2-40B4-BE49-F238E27FC236}">
              <a16:creationId xmlns:a16="http://schemas.microsoft.com/office/drawing/2014/main" id="{03FC78F7-73EB-B2E4-A9E0-99F4C3A705CD}"/>
            </a:ext>
          </a:extLst>
        </xdr:cNvPr>
        <xdr:cNvSpPr/>
      </xdr:nvSpPr>
      <xdr:spPr>
        <a:xfrm>
          <a:off x="1657696" y="161925"/>
          <a:ext cx="4519946" cy="77678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9</xdr:col>
      <xdr:colOff>643617</xdr:colOff>
      <xdr:row>0</xdr:row>
      <xdr:rowOff>123825</xdr:rowOff>
    </xdr:from>
    <xdr:to>
      <xdr:col>19</xdr:col>
      <xdr:colOff>415017</xdr:colOff>
      <xdr:row>5</xdr:row>
      <xdr:rowOff>142876</xdr:rowOff>
    </xdr:to>
    <xdr:sp macro="" textlink="">
      <xdr:nvSpPr>
        <xdr:cNvPr id="6" name="Rectangle: Rounded Corners 5">
          <a:extLst>
            <a:ext uri="{FF2B5EF4-FFF2-40B4-BE49-F238E27FC236}">
              <a16:creationId xmlns:a16="http://schemas.microsoft.com/office/drawing/2014/main" id="{47B163C1-5B0F-9F71-BD64-02741D02B694}"/>
            </a:ext>
          </a:extLst>
        </xdr:cNvPr>
        <xdr:cNvSpPr/>
      </xdr:nvSpPr>
      <xdr:spPr>
        <a:xfrm>
          <a:off x="6644367" y="123825"/>
          <a:ext cx="6438900" cy="876301"/>
        </a:xfrm>
        <a:prstGeom prst="roundRect">
          <a:avLst>
            <a:gd name="adj" fmla="val 6733"/>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2</xdr:col>
      <xdr:colOff>338817</xdr:colOff>
      <xdr:row>6</xdr:row>
      <xdr:rowOff>59872</xdr:rowOff>
    </xdr:from>
    <xdr:to>
      <xdr:col>4</xdr:col>
      <xdr:colOff>138794</xdr:colOff>
      <xdr:row>11</xdr:row>
      <xdr:rowOff>171449</xdr:rowOff>
    </xdr:to>
    <xdr:sp macro="" textlink="">
      <xdr:nvSpPr>
        <xdr:cNvPr id="7" name="Rectangle: Rounded Corners 6">
          <a:extLst>
            <a:ext uri="{FF2B5EF4-FFF2-40B4-BE49-F238E27FC236}">
              <a16:creationId xmlns:a16="http://schemas.microsoft.com/office/drawing/2014/main" id="{0DF00011-CBA0-6AAC-E432-A27F295E6112}"/>
            </a:ext>
          </a:extLst>
        </xdr:cNvPr>
        <xdr:cNvSpPr/>
      </xdr:nvSpPr>
      <xdr:spPr>
        <a:xfrm>
          <a:off x="1672317" y="1088572"/>
          <a:ext cx="1133477" cy="968827"/>
        </a:xfrm>
        <a:prstGeom prst="roundRect">
          <a:avLst>
            <a:gd name="adj" fmla="val 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2</xdr:col>
      <xdr:colOff>324196</xdr:colOff>
      <xdr:row>12</xdr:row>
      <xdr:rowOff>168303</xdr:rowOff>
    </xdr:from>
    <xdr:to>
      <xdr:col>4</xdr:col>
      <xdr:colOff>243077</xdr:colOff>
      <xdr:row>31</xdr:row>
      <xdr:rowOff>84894</xdr:rowOff>
    </xdr:to>
    <xdr:sp macro="" textlink="">
      <xdr:nvSpPr>
        <xdr:cNvPr id="8" name="Rectangle: Rounded Corners 7">
          <a:extLst>
            <a:ext uri="{FF2B5EF4-FFF2-40B4-BE49-F238E27FC236}">
              <a16:creationId xmlns:a16="http://schemas.microsoft.com/office/drawing/2014/main" id="{43073BCA-C44A-205B-759E-6F4447198B2C}"/>
            </a:ext>
          </a:extLst>
        </xdr:cNvPr>
        <xdr:cNvSpPr/>
      </xdr:nvSpPr>
      <xdr:spPr>
        <a:xfrm>
          <a:off x="1657696" y="2225703"/>
          <a:ext cx="1252381" cy="3174141"/>
        </a:xfrm>
        <a:prstGeom prst="roundRect">
          <a:avLst>
            <a:gd name="adj" fmla="val 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2</xdr:col>
      <xdr:colOff>220471</xdr:colOff>
      <xdr:row>31</xdr:row>
      <xdr:rowOff>102537</xdr:rowOff>
    </xdr:from>
    <xdr:to>
      <xdr:col>4</xdr:col>
      <xdr:colOff>157352</xdr:colOff>
      <xdr:row>36</xdr:row>
      <xdr:rowOff>126237</xdr:rowOff>
    </xdr:to>
    <xdr:sp macro="" textlink="">
      <xdr:nvSpPr>
        <xdr:cNvPr id="9" name="Rectangle: Rounded Corners 8">
          <a:extLst>
            <a:ext uri="{FF2B5EF4-FFF2-40B4-BE49-F238E27FC236}">
              <a16:creationId xmlns:a16="http://schemas.microsoft.com/office/drawing/2014/main" id="{566B68A7-70C0-0A12-92F5-F3A5EE95AC92}"/>
            </a:ext>
          </a:extLst>
        </xdr:cNvPr>
        <xdr:cNvSpPr/>
      </xdr:nvSpPr>
      <xdr:spPr>
        <a:xfrm>
          <a:off x="1553971" y="5417487"/>
          <a:ext cx="1270381" cy="880950"/>
        </a:xfrm>
        <a:prstGeom prst="roundRect">
          <a:avLst>
            <a:gd name="adj" fmla="val 383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4</xdr:col>
      <xdr:colOff>467748</xdr:colOff>
      <xdr:row>5</xdr:row>
      <xdr:rowOff>162776</xdr:rowOff>
    </xdr:from>
    <xdr:to>
      <xdr:col>8</xdr:col>
      <xdr:colOff>167367</xdr:colOff>
      <xdr:row>10</xdr:row>
      <xdr:rowOff>10285</xdr:rowOff>
    </xdr:to>
    <xdr:sp macro="" textlink="">
      <xdr:nvSpPr>
        <xdr:cNvPr id="10" name="Rectangle: Rounded Corners 9">
          <a:extLst>
            <a:ext uri="{FF2B5EF4-FFF2-40B4-BE49-F238E27FC236}">
              <a16:creationId xmlns:a16="http://schemas.microsoft.com/office/drawing/2014/main" id="{21725694-4FA9-1AE8-2F4D-2E9F2F89022C}"/>
            </a:ext>
          </a:extLst>
        </xdr:cNvPr>
        <xdr:cNvSpPr/>
      </xdr:nvSpPr>
      <xdr:spPr>
        <a:xfrm>
          <a:off x="3134748" y="1020026"/>
          <a:ext cx="2366619" cy="704759"/>
        </a:xfrm>
        <a:prstGeom prst="roundRect">
          <a:avLst>
            <a:gd name="adj" fmla="val 17093"/>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8</xdr:col>
      <xdr:colOff>333924</xdr:colOff>
      <xdr:row>6</xdr:row>
      <xdr:rowOff>7059</xdr:rowOff>
    </xdr:from>
    <xdr:to>
      <xdr:col>11</xdr:col>
      <xdr:colOff>650270</xdr:colOff>
      <xdr:row>10</xdr:row>
      <xdr:rowOff>26018</xdr:rowOff>
    </xdr:to>
    <xdr:sp macro="" textlink="">
      <xdr:nvSpPr>
        <xdr:cNvPr id="11" name="Rectangle: Rounded Corners 10">
          <a:extLst>
            <a:ext uri="{FF2B5EF4-FFF2-40B4-BE49-F238E27FC236}">
              <a16:creationId xmlns:a16="http://schemas.microsoft.com/office/drawing/2014/main" id="{767379FB-7E2F-6806-E8B2-21B3A9DDC459}"/>
            </a:ext>
          </a:extLst>
        </xdr:cNvPr>
        <xdr:cNvSpPr/>
      </xdr:nvSpPr>
      <xdr:spPr>
        <a:xfrm>
          <a:off x="5667924" y="1035759"/>
          <a:ext cx="2316596" cy="704759"/>
        </a:xfrm>
        <a:prstGeom prst="roundRect">
          <a:avLst>
            <a:gd name="adj" fmla="val 17093"/>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12</xdr:col>
      <xdr:colOff>119744</xdr:colOff>
      <xdr:row>6</xdr:row>
      <xdr:rowOff>40040</xdr:rowOff>
    </xdr:from>
    <xdr:to>
      <xdr:col>15</xdr:col>
      <xdr:colOff>243568</xdr:colOff>
      <xdr:row>10</xdr:row>
      <xdr:rowOff>61721</xdr:rowOff>
    </xdr:to>
    <xdr:sp macro="" textlink="">
      <xdr:nvSpPr>
        <xdr:cNvPr id="12" name="Rectangle: Rounded Corners 11">
          <a:extLst>
            <a:ext uri="{FF2B5EF4-FFF2-40B4-BE49-F238E27FC236}">
              <a16:creationId xmlns:a16="http://schemas.microsoft.com/office/drawing/2014/main" id="{9F842481-16EB-325C-C1B6-47C39D32B05A}"/>
            </a:ext>
          </a:extLst>
        </xdr:cNvPr>
        <xdr:cNvSpPr/>
      </xdr:nvSpPr>
      <xdr:spPr>
        <a:xfrm>
          <a:off x="8120744" y="1068740"/>
          <a:ext cx="2124074" cy="707481"/>
        </a:xfrm>
        <a:prstGeom prst="roundRect">
          <a:avLst>
            <a:gd name="adj" fmla="val 17093"/>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4</xdr:col>
      <xdr:colOff>408165</xdr:colOff>
      <xdr:row>10</xdr:row>
      <xdr:rowOff>159765</xdr:rowOff>
    </xdr:from>
    <xdr:to>
      <xdr:col>9</xdr:col>
      <xdr:colOff>295364</xdr:colOff>
      <xdr:row>24</xdr:row>
      <xdr:rowOff>52657</xdr:rowOff>
    </xdr:to>
    <xdr:sp macro="" textlink="">
      <xdr:nvSpPr>
        <xdr:cNvPr id="13" name="Rectangle: Rounded Corners 12">
          <a:extLst>
            <a:ext uri="{FF2B5EF4-FFF2-40B4-BE49-F238E27FC236}">
              <a16:creationId xmlns:a16="http://schemas.microsoft.com/office/drawing/2014/main" id="{4A7A2E5D-3092-B7E9-A248-08663165C70C}"/>
            </a:ext>
          </a:extLst>
        </xdr:cNvPr>
        <xdr:cNvSpPr/>
      </xdr:nvSpPr>
      <xdr:spPr>
        <a:xfrm>
          <a:off x="3075165" y="1874265"/>
          <a:ext cx="3220949" cy="2293192"/>
        </a:xfrm>
        <a:prstGeom prst="roundRect">
          <a:avLst>
            <a:gd name="adj" fmla="val 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9</xdr:col>
      <xdr:colOff>436010</xdr:colOff>
      <xdr:row>10</xdr:row>
      <xdr:rowOff>117022</xdr:rowOff>
    </xdr:from>
    <xdr:to>
      <xdr:col>14</xdr:col>
      <xdr:colOff>500742</xdr:colOff>
      <xdr:row>24</xdr:row>
      <xdr:rowOff>41311</xdr:rowOff>
    </xdr:to>
    <xdr:sp macro="" textlink="">
      <xdr:nvSpPr>
        <xdr:cNvPr id="14" name="Rectangle: Rounded Corners 13">
          <a:extLst>
            <a:ext uri="{FF2B5EF4-FFF2-40B4-BE49-F238E27FC236}">
              <a16:creationId xmlns:a16="http://schemas.microsoft.com/office/drawing/2014/main" id="{F1096A80-623C-3F00-7DCC-76E7347D00E0}"/>
            </a:ext>
          </a:extLst>
        </xdr:cNvPr>
        <xdr:cNvSpPr/>
      </xdr:nvSpPr>
      <xdr:spPr>
        <a:xfrm>
          <a:off x="6436760" y="1831522"/>
          <a:ext cx="3398482" cy="2324589"/>
        </a:xfrm>
        <a:prstGeom prst="roundRect">
          <a:avLst>
            <a:gd name="adj" fmla="val 490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14</xdr:col>
      <xdr:colOff>605518</xdr:colOff>
      <xdr:row>10</xdr:row>
      <xdr:rowOff>123825</xdr:rowOff>
    </xdr:from>
    <xdr:to>
      <xdr:col>17</xdr:col>
      <xdr:colOff>415018</xdr:colOff>
      <xdr:row>24</xdr:row>
      <xdr:rowOff>71707</xdr:rowOff>
    </xdr:to>
    <xdr:sp macro="" textlink="">
      <xdr:nvSpPr>
        <xdr:cNvPr id="15" name="Rectangle: Rounded Corners 14">
          <a:extLst>
            <a:ext uri="{FF2B5EF4-FFF2-40B4-BE49-F238E27FC236}">
              <a16:creationId xmlns:a16="http://schemas.microsoft.com/office/drawing/2014/main" id="{5B8BA0D3-FA32-AB4A-6987-B03DD24F353A}"/>
            </a:ext>
          </a:extLst>
        </xdr:cNvPr>
        <xdr:cNvSpPr/>
      </xdr:nvSpPr>
      <xdr:spPr>
        <a:xfrm>
          <a:off x="9940018" y="1838325"/>
          <a:ext cx="1809750" cy="2348182"/>
        </a:xfrm>
        <a:prstGeom prst="roundRect">
          <a:avLst>
            <a:gd name="adj" fmla="val 490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13</xdr:col>
      <xdr:colOff>567417</xdr:colOff>
      <xdr:row>24</xdr:row>
      <xdr:rowOff>167565</xdr:rowOff>
    </xdr:from>
    <xdr:to>
      <xdr:col>17</xdr:col>
      <xdr:colOff>605518</xdr:colOff>
      <xdr:row>38</xdr:row>
      <xdr:rowOff>19050</xdr:rowOff>
    </xdr:to>
    <xdr:sp macro="" textlink="">
      <xdr:nvSpPr>
        <xdr:cNvPr id="16" name="Rectangle: Rounded Corners 15">
          <a:extLst>
            <a:ext uri="{FF2B5EF4-FFF2-40B4-BE49-F238E27FC236}">
              <a16:creationId xmlns:a16="http://schemas.microsoft.com/office/drawing/2014/main" id="{EEF63AB6-6EB7-6F0C-845F-2A18ABA97C25}"/>
            </a:ext>
          </a:extLst>
        </xdr:cNvPr>
        <xdr:cNvSpPr/>
      </xdr:nvSpPr>
      <xdr:spPr>
        <a:xfrm>
          <a:off x="9235167" y="4282365"/>
          <a:ext cx="2705101" cy="2251785"/>
        </a:xfrm>
        <a:prstGeom prst="roundRect">
          <a:avLst>
            <a:gd name="adj" fmla="val 490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4</xdr:col>
      <xdr:colOff>398293</xdr:colOff>
      <xdr:row>25</xdr:row>
      <xdr:rowOff>27966</xdr:rowOff>
    </xdr:from>
    <xdr:to>
      <xdr:col>13</xdr:col>
      <xdr:colOff>437476</xdr:colOff>
      <xdr:row>38</xdr:row>
      <xdr:rowOff>47625</xdr:rowOff>
    </xdr:to>
    <xdr:sp macro="" textlink="">
      <xdr:nvSpPr>
        <xdr:cNvPr id="17" name="Rectangle: Rounded Corners 16">
          <a:extLst>
            <a:ext uri="{FF2B5EF4-FFF2-40B4-BE49-F238E27FC236}">
              <a16:creationId xmlns:a16="http://schemas.microsoft.com/office/drawing/2014/main" id="{3B3B6A5F-1641-58EA-9E1B-7771BF56FEEA}"/>
            </a:ext>
          </a:extLst>
        </xdr:cNvPr>
        <xdr:cNvSpPr/>
      </xdr:nvSpPr>
      <xdr:spPr>
        <a:xfrm>
          <a:off x="3065293" y="4314216"/>
          <a:ext cx="6039933" cy="2248509"/>
        </a:xfrm>
        <a:prstGeom prst="roundRect">
          <a:avLst>
            <a:gd name="adj" fmla="val 3227"/>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17</xdr:col>
      <xdr:colOff>510268</xdr:colOff>
      <xdr:row>6</xdr:row>
      <xdr:rowOff>61810</xdr:rowOff>
    </xdr:from>
    <xdr:to>
      <xdr:col>19</xdr:col>
      <xdr:colOff>313016</xdr:colOff>
      <xdr:row>17</xdr:row>
      <xdr:rowOff>38099</xdr:rowOff>
    </xdr:to>
    <xdr:sp macro="" textlink="">
      <xdr:nvSpPr>
        <xdr:cNvPr id="18" name="Flowchart: Off-page Connector 17">
          <a:extLst>
            <a:ext uri="{FF2B5EF4-FFF2-40B4-BE49-F238E27FC236}">
              <a16:creationId xmlns:a16="http://schemas.microsoft.com/office/drawing/2014/main" id="{3A5C60FC-2706-6944-6301-7C80C1E56C2D}"/>
            </a:ext>
          </a:extLst>
        </xdr:cNvPr>
        <xdr:cNvSpPr/>
      </xdr:nvSpPr>
      <xdr:spPr>
        <a:xfrm>
          <a:off x="11845018" y="1090510"/>
          <a:ext cx="1136248" cy="1862239"/>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19</xdr:col>
      <xdr:colOff>648813</xdr:colOff>
      <xdr:row>6</xdr:row>
      <xdr:rowOff>112260</xdr:rowOff>
    </xdr:from>
    <xdr:to>
      <xdr:col>21</xdr:col>
      <xdr:colOff>395858</xdr:colOff>
      <xdr:row>17</xdr:row>
      <xdr:rowOff>97971</xdr:rowOff>
    </xdr:to>
    <xdr:sp macro="" textlink="">
      <xdr:nvSpPr>
        <xdr:cNvPr id="19" name="Flowchart: Off-page Connector 18">
          <a:extLst>
            <a:ext uri="{FF2B5EF4-FFF2-40B4-BE49-F238E27FC236}">
              <a16:creationId xmlns:a16="http://schemas.microsoft.com/office/drawing/2014/main" id="{B146C334-6C4C-048A-F9B5-DA9B8EFE2E1E}"/>
            </a:ext>
          </a:extLst>
        </xdr:cNvPr>
        <xdr:cNvSpPr/>
      </xdr:nvSpPr>
      <xdr:spPr>
        <a:xfrm>
          <a:off x="13317063" y="1140960"/>
          <a:ext cx="1080545" cy="1871661"/>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18</xdr:col>
      <xdr:colOff>95570</xdr:colOff>
      <xdr:row>18</xdr:row>
      <xdr:rowOff>97971</xdr:rowOff>
    </xdr:from>
    <xdr:to>
      <xdr:col>21</xdr:col>
      <xdr:colOff>548257</xdr:colOff>
      <xdr:row>38</xdr:row>
      <xdr:rowOff>78612</xdr:rowOff>
    </xdr:to>
    <xdr:sp macro="" textlink="">
      <xdr:nvSpPr>
        <xdr:cNvPr id="20" name="Rectangle: Rounded Corners 19">
          <a:extLst>
            <a:ext uri="{FF2B5EF4-FFF2-40B4-BE49-F238E27FC236}">
              <a16:creationId xmlns:a16="http://schemas.microsoft.com/office/drawing/2014/main" id="{528DABED-C008-17CB-48E6-0BD778A2FDBB}"/>
            </a:ext>
          </a:extLst>
        </xdr:cNvPr>
        <xdr:cNvSpPr/>
      </xdr:nvSpPr>
      <xdr:spPr>
        <a:xfrm>
          <a:off x="12097070" y="3184071"/>
          <a:ext cx="2452937" cy="3409641"/>
        </a:xfrm>
        <a:prstGeom prst="roundRect">
          <a:avLst>
            <a:gd name="adj" fmla="val 4908"/>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17</xdr:col>
      <xdr:colOff>627809</xdr:colOff>
      <xdr:row>6</xdr:row>
      <xdr:rowOff>161175</xdr:rowOff>
    </xdr:from>
    <xdr:to>
      <xdr:col>19</xdr:col>
      <xdr:colOff>207987</xdr:colOff>
      <xdr:row>16</xdr:row>
      <xdr:rowOff>23524</xdr:rowOff>
    </xdr:to>
    <xdr:sp macro="" textlink="">
      <xdr:nvSpPr>
        <xdr:cNvPr id="21" name="Flowchart: Off-page Connector 20">
          <a:extLst>
            <a:ext uri="{FF2B5EF4-FFF2-40B4-BE49-F238E27FC236}">
              <a16:creationId xmlns:a16="http://schemas.microsoft.com/office/drawing/2014/main" id="{4BB05D04-06E3-9B32-DDA9-DFFF6C634B2C}"/>
            </a:ext>
          </a:extLst>
        </xdr:cNvPr>
        <xdr:cNvSpPr/>
      </xdr:nvSpPr>
      <xdr:spPr>
        <a:xfrm>
          <a:off x="11962559" y="1189875"/>
          <a:ext cx="913678" cy="1576849"/>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20</xdr:col>
      <xdr:colOff>119096</xdr:colOff>
      <xdr:row>7</xdr:row>
      <xdr:rowOff>30487</xdr:rowOff>
    </xdr:from>
    <xdr:to>
      <xdr:col>21</xdr:col>
      <xdr:colOff>314668</xdr:colOff>
      <xdr:row>16</xdr:row>
      <xdr:rowOff>142875</xdr:rowOff>
    </xdr:to>
    <xdr:sp macro="" textlink="">
      <xdr:nvSpPr>
        <xdr:cNvPr id="22" name="Flowchart: Off-page Connector 21">
          <a:extLst>
            <a:ext uri="{FF2B5EF4-FFF2-40B4-BE49-F238E27FC236}">
              <a16:creationId xmlns:a16="http://schemas.microsoft.com/office/drawing/2014/main" id="{18F14D79-833A-E074-B429-0F532B83C8F2}"/>
            </a:ext>
          </a:extLst>
        </xdr:cNvPr>
        <xdr:cNvSpPr/>
      </xdr:nvSpPr>
      <xdr:spPr>
        <a:xfrm>
          <a:off x="13454096" y="1230637"/>
          <a:ext cx="862322" cy="1655438"/>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1"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ar-EG"/>
        </a:p>
      </xdr:txBody>
    </xdr:sp>
    <xdr:clientData/>
  </xdr:twoCellAnchor>
  <xdr:twoCellAnchor>
    <xdr:from>
      <xdr:col>4</xdr:col>
      <xdr:colOff>569269</xdr:colOff>
      <xdr:row>14</xdr:row>
      <xdr:rowOff>76386</xdr:rowOff>
    </xdr:from>
    <xdr:to>
      <xdr:col>8</xdr:col>
      <xdr:colOff>511450</xdr:colOff>
      <xdr:row>14</xdr:row>
      <xdr:rowOff>76386</xdr:rowOff>
    </xdr:to>
    <xdr:cxnSp macro="">
      <xdr:nvCxnSpPr>
        <xdr:cNvPr id="23" name="Straight Connector 22">
          <a:extLst>
            <a:ext uri="{FF2B5EF4-FFF2-40B4-BE49-F238E27FC236}">
              <a16:creationId xmlns:a16="http://schemas.microsoft.com/office/drawing/2014/main" id="{630CDEAA-40FD-8031-7882-BC3E92E7FC5A}"/>
            </a:ext>
          </a:extLst>
        </xdr:cNvPr>
        <xdr:cNvCxnSpPr>
          <a:cxnSpLocks/>
        </xdr:cNvCxnSpPr>
      </xdr:nvCxnSpPr>
      <xdr:spPr>
        <a:xfrm>
          <a:off x="3236269" y="2476686"/>
          <a:ext cx="2609181" cy="0"/>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xdr:from>
      <xdr:col>9</xdr:col>
      <xdr:colOff>417434</xdr:colOff>
      <xdr:row>13</xdr:row>
      <xdr:rowOff>119399</xdr:rowOff>
    </xdr:from>
    <xdr:to>
      <xdr:col>13</xdr:col>
      <xdr:colOff>303653</xdr:colOff>
      <xdr:row>13</xdr:row>
      <xdr:rowOff>119399</xdr:rowOff>
    </xdr:to>
    <xdr:cxnSp macro="">
      <xdr:nvCxnSpPr>
        <xdr:cNvPr id="24" name="Straight Connector 23">
          <a:extLst>
            <a:ext uri="{FF2B5EF4-FFF2-40B4-BE49-F238E27FC236}">
              <a16:creationId xmlns:a16="http://schemas.microsoft.com/office/drawing/2014/main" id="{4CA369D9-4C34-4CE2-F6F3-483B662719C5}"/>
            </a:ext>
          </a:extLst>
        </xdr:cNvPr>
        <xdr:cNvCxnSpPr>
          <a:cxnSpLocks/>
        </xdr:cNvCxnSpPr>
      </xdr:nvCxnSpPr>
      <xdr:spPr>
        <a:xfrm>
          <a:off x="6418184" y="2348249"/>
          <a:ext cx="2553219" cy="0"/>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xdr:from>
      <xdr:col>14</xdr:col>
      <xdr:colOff>637248</xdr:colOff>
      <xdr:row>13</xdr:row>
      <xdr:rowOff>69397</xdr:rowOff>
    </xdr:from>
    <xdr:to>
      <xdr:col>17</xdr:col>
      <xdr:colOff>386443</xdr:colOff>
      <xdr:row>13</xdr:row>
      <xdr:rowOff>86511</xdr:rowOff>
    </xdr:to>
    <xdr:cxnSp macro="">
      <xdr:nvCxnSpPr>
        <xdr:cNvPr id="25" name="Straight Connector 24">
          <a:extLst>
            <a:ext uri="{FF2B5EF4-FFF2-40B4-BE49-F238E27FC236}">
              <a16:creationId xmlns:a16="http://schemas.microsoft.com/office/drawing/2014/main" id="{1EF9D4C5-6A85-D657-0DEF-D7058C35BE54}"/>
            </a:ext>
          </a:extLst>
        </xdr:cNvPr>
        <xdr:cNvCxnSpPr>
          <a:cxnSpLocks/>
        </xdr:cNvCxnSpPr>
      </xdr:nvCxnSpPr>
      <xdr:spPr>
        <a:xfrm flipV="1">
          <a:off x="9971748" y="2298247"/>
          <a:ext cx="1749445" cy="17114"/>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xdr:from>
      <xdr:col>18</xdr:col>
      <xdr:colOff>36925</xdr:colOff>
      <xdr:row>22</xdr:row>
      <xdr:rowOff>9525</xdr:rowOff>
    </xdr:from>
    <xdr:to>
      <xdr:col>21</xdr:col>
      <xdr:colOff>510268</xdr:colOff>
      <xdr:row>22</xdr:row>
      <xdr:rowOff>19030</xdr:rowOff>
    </xdr:to>
    <xdr:cxnSp macro="">
      <xdr:nvCxnSpPr>
        <xdr:cNvPr id="26" name="Straight Connector 25">
          <a:extLst>
            <a:ext uri="{FF2B5EF4-FFF2-40B4-BE49-F238E27FC236}">
              <a16:creationId xmlns:a16="http://schemas.microsoft.com/office/drawing/2014/main" id="{A2286DDC-1658-F49C-8A5D-4EBD91206DE6}"/>
            </a:ext>
          </a:extLst>
        </xdr:cNvPr>
        <xdr:cNvCxnSpPr>
          <a:cxnSpLocks/>
        </xdr:cNvCxnSpPr>
      </xdr:nvCxnSpPr>
      <xdr:spPr>
        <a:xfrm flipV="1">
          <a:off x="12038425" y="3781425"/>
          <a:ext cx="2473593" cy="9505"/>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xdr:from>
      <xdr:col>4</xdr:col>
      <xdr:colOff>537880</xdr:colOff>
      <xdr:row>28</xdr:row>
      <xdr:rowOff>54874</xdr:rowOff>
    </xdr:from>
    <xdr:to>
      <xdr:col>13</xdr:col>
      <xdr:colOff>379853</xdr:colOff>
      <xdr:row>28</xdr:row>
      <xdr:rowOff>54874</xdr:rowOff>
    </xdr:to>
    <xdr:cxnSp macro="">
      <xdr:nvCxnSpPr>
        <xdr:cNvPr id="27" name="Straight Connector 26">
          <a:extLst>
            <a:ext uri="{FF2B5EF4-FFF2-40B4-BE49-F238E27FC236}">
              <a16:creationId xmlns:a16="http://schemas.microsoft.com/office/drawing/2014/main" id="{484BFB05-5881-D2D1-AA1B-525D1D71A373}"/>
            </a:ext>
          </a:extLst>
        </xdr:cNvPr>
        <xdr:cNvCxnSpPr>
          <a:cxnSpLocks/>
        </xdr:cNvCxnSpPr>
      </xdr:nvCxnSpPr>
      <xdr:spPr>
        <a:xfrm>
          <a:off x="3204880" y="4855474"/>
          <a:ext cx="5842723" cy="0"/>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xdr:from>
      <xdr:col>13</xdr:col>
      <xdr:colOff>519792</xdr:colOff>
      <xdr:row>28</xdr:row>
      <xdr:rowOff>38100</xdr:rowOff>
    </xdr:from>
    <xdr:to>
      <xdr:col>17</xdr:col>
      <xdr:colOff>664029</xdr:colOff>
      <xdr:row>28</xdr:row>
      <xdr:rowOff>38100</xdr:rowOff>
    </xdr:to>
    <xdr:cxnSp macro="">
      <xdr:nvCxnSpPr>
        <xdr:cNvPr id="28" name="Straight Connector 27">
          <a:extLst>
            <a:ext uri="{FF2B5EF4-FFF2-40B4-BE49-F238E27FC236}">
              <a16:creationId xmlns:a16="http://schemas.microsoft.com/office/drawing/2014/main" id="{B9B4247B-59AE-A283-0BA5-F6A0BCFDDFD6}"/>
            </a:ext>
          </a:extLst>
        </xdr:cNvPr>
        <xdr:cNvCxnSpPr>
          <a:cxnSpLocks/>
        </xdr:cNvCxnSpPr>
      </xdr:nvCxnSpPr>
      <xdr:spPr>
        <a:xfrm>
          <a:off x="9187542" y="4838700"/>
          <a:ext cx="2811237" cy="0"/>
        </a:xfrm>
        <a:prstGeom prst="line">
          <a:avLst/>
        </a:prstGeom>
        <a:ln/>
      </xdr:spPr>
      <xdr:style>
        <a:lnRef idx="1">
          <a:schemeClr val="accent5">
            <a:lumMod val="67000"/>
          </a:schemeClr>
        </a:lnRef>
        <a:fillRef idx="0">
          <a:schemeClr val="accent5">
            <a:lumMod val="67000"/>
          </a:schemeClr>
        </a:fillRef>
        <a:effectRef idx="0">
          <a:schemeClr val="accent5">
            <a:lumMod val="67000"/>
          </a:schemeClr>
        </a:effectRef>
        <a:fontRef idx="minor">
          <a:schemeClr val="tx1"/>
        </a:fontRef>
      </xdr:style>
    </xdr:cxnSp>
    <xdr:clientData/>
  </xdr:twoCellAnchor>
  <xdr:twoCellAnchor editAs="oneCell">
    <xdr:from>
      <xdr:col>2</xdr:col>
      <xdr:colOff>352771</xdr:colOff>
      <xdr:row>1</xdr:row>
      <xdr:rowOff>50348</xdr:rowOff>
    </xdr:from>
    <xdr:to>
      <xdr:col>3</xdr:col>
      <xdr:colOff>224518</xdr:colOff>
      <xdr:row>5</xdr:row>
      <xdr:rowOff>19050</xdr:rowOff>
    </xdr:to>
    <xdr:pic>
      <xdr:nvPicPr>
        <xdr:cNvPr id="56" name="Graphic 55" descr="Presentation with checklist with solid fill">
          <a:extLst>
            <a:ext uri="{FF2B5EF4-FFF2-40B4-BE49-F238E27FC236}">
              <a16:creationId xmlns:a16="http://schemas.microsoft.com/office/drawing/2014/main" id="{DD66CE76-267C-4CC0-AC8C-B42172C4E2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6271" y="221798"/>
          <a:ext cx="538497" cy="654502"/>
        </a:xfrm>
        <a:prstGeom prst="rect">
          <a:avLst/>
        </a:prstGeom>
      </xdr:spPr>
    </xdr:pic>
    <xdr:clientData/>
  </xdr:twoCellAnchor>
  <xdr:twoCellAnchor editAs="oneCell">
    <xdr:from>
      <xdr:col>18</xdr:col>
      <xdr:colOff>156483</xdr:colOff>
      <xdr:row>13</xdr:row>
      <xdr:rowOff>170701</xdr:rowOff>
    </xdr:from>
    <xdr:to>
      <xdr:col>18</xdr:col>
      <xdr:colOff>643618</xdr:colOff>
      <xdr:row>16</xdr:row>
      <xdr:rowOff>143486</xdr:rowOff>
    </xdr:to>
    <xdr:pic>
      <xdr:nvPicPr>
        <xdr:cNvPr id="57" name="Graphic 56" descr="Trophy with solid fill">
          <a:extLst>
            <a:ext uri="{FF2B5EF4-FFF2-40B4-BE49-F238E27FC236}">
              <a16:creationId xmlns:a16="http://schemas.microsoft.com/office/drawing/2014/main" id="{09CDC3DA-8E32-439A-9038-0CCC7D6947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157983" y="2399551"/>
          <a:ext cx="487135" cy="487135"/>
        </a:xfrm>
        <a:prstGeom prst="rect">
          <a:avLst/>
        </a:prstGeom>
      </xdr:spPr>
    </xdr:pic>
    <xdr:clientData/>
  </xdr:twoCellAnchor>
  <xdr:twoCellAnchor editAs="oneCell">
    <xdr:from>
      <xdr:col>20</xdr:col>
      <xdr:colOff>224517</xdr:colOff>
      <xdr:row>13</xdr:row>
      <xdr:rowOff>28576</xdr:rowOff>
    </xdr:from>
    <xdr:to>
      <xdr:col>21</xdr:col>
      <xdr:colOff>149584</xdr:colOff>
      <xdr:row>16</xdr:row>
      <xdr:rowOff>108762</xdr:rowOff>
    </xdr:to>
    <xdr:pic>
      <xdr:nvPicPr>
        <xdr:cNvPr id="58" name="Graphic 57" descr="Ribbon with solid fill">
          <a:extLst>
            <a:ext uri="{FF2B5EF4-FFF2-40B4-BE49-F238E27FC236}">
              <a16:creationId xmlns:a16="http://schemas.microsoft.com/office/drawing/2014/main" id="{DBAC3242-2315-46D5-8FA1-8F758B1DB4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559517" y="2257426"/>
          <a:ext cx="591817" cy="594536"/>
        </a:xfrm>
        <a:prstGeom prst="rect">
          <a:avLst/>
        </a:prstGeom>
      </xdr:spPr>
    </xdr:pic>
    <xdr:clientData/>
  </xdr:twoCellAnchor>
  <xdr:twoCellAnchor editAs="oneCell">
    <xdr:from>
      <xdr:col>7</xdr:col>
      <xdr:colOff>125206</xdr:colOff>
      <xdr:row>6</xdr:row>
      <xdr:rowOff>28575</xdr:rowOff>
    </xdr:from>
    <xdr:to>
      <xdr:col>8</xdr:col>
      <xdr:colOff>110218</xdr:colOff>
      <xdr:row>9</xdr:row>
      <xdr:rowOff>161925</xdr:rowOff>
    </xdr:to>
    <xdr:pic>
      <xdr:nvPicPr>
        <xdr:cNvPr id="59" name="Graphic 58" descr="Money with solid fill">
          <a:extLst>
            <a:ext uri="{FF2B5EF4-FFF2-40B4-BE49-F238E27FC236}">
              <a16:creationId xmlns:a16="http://schemas.microsoft.com/office/drawing/2014/main" id="{9F17F7E5-C10B-4C7B-B3B7-8B25A6B7066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792456" y="1057275"/>
          <a:ext cx="651762" cy="647700"/>
        </a:xfrm>
        <a:prstGeom prst="rect">
          <a:avLst/>
        </a:prstGeom>
      </xdr:spPr>
    </xdr:pic>
    <xdr:clientData/>
  </xdr:twoCellAnchor>
  <xdr:twoCellAnchor editAs="oneCell">
    <xdr:from>
      <xdr:col>11</xdr:col>
      <xdr:colOff>68585</xdr:colOff>
      <xdr:row>6</xdr:row>
      <xdr:rowOff>135513</xdr:rowOff>
    </xdr:from>
    <xdr:to>
      <xdr:col>11</xdr:col>
      <xdr:colOff>624568</xdr:colOff>
      <xdr:row>9</xdr:row>
      <xdr:rowOff>168982</xdr:rowOff>
    </xdr:to>
    <xdr:pic>
      <xdr:nvPicPr>
        <xdr:cNvPr id="60" name="Graphic 59" descr="Bar graph with upward trend with solid fill">
          <a:extLst>
            <a:ext uri="{FF2B5EF4-FFF2-40B4-BE49-F238E27FC236}">
              <a16:creationId xmlns:a16="http://schemas.microsoft.com/office/drawing/2014/main" id="{2EB6E615-0DE1-4AF2-B62D-CAE314B4CD3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402835" y="1164213"/>
          <a:ext cx="555983" cy="547819"/>
        </a:xfrm>
        <a:prstGeom prst="rect">
          <a:avLst/>
        </a:prstGeom>
      </xdr:spPr>
    </xdr:pic>
    <xdr:clientData/>
  </xdr:twoCellAnchor>
  <xdr:twoCellAnchor editAs="oneCell">
    <xdr:from>
      <xdr:col>13</xdr:col>
      <xdr:colOff>613929</xdr:colOff>
      <xdr:row>6</xdr:row>
      <xdr:rowOff>827</xdr:rowOff>
    </xdr:from>
    <xdr:to>
      <xdr:col>15</xdr:col>
      <xdr:colOff>63954</xdr:colOff>
      <xdr:row>10</xdr:row>
      <xdr:rowOff>109436</xdr:rowOff>
    </xdr:to>
    <xdr:pic>
      <xdr:nvPicPr>
        <xdr:cNvPr id="61" name="Graphic 60" descr="Butterfly with solid fill">
          <a:extLst>
            <a:ext uri="{FF2B5EF4-FFF2-40B4-BE49-F238E27FC236}">
              <a16:creationId xmlns:a16="http://schemas.microsoft.com/office/drawing/2014/main" id="{C2EE7963-57C5-43A3-A7FC-81BD6FC5726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281679" y="1029527"/>
          <a:ext cx="783525" cy="794409"/>
        </a:xfrm>
        <a:prstGeom prst="rect">
          <a:avLst/>
        </a:prstGeom>
      </xdr:spPr>
    </xdr:pic>
    <xdr:clientData/>
  </xdr:twoCellAnchor>
  <xdr:twoCellAnchor editAs="oneCell">
    <xdr:from>
      <xdr:col>2</xdr:col>
      <xdr:colOff>382396</xdr:colOff>
      <xdr:row>31</xdr:row>
      <xdr:rowOff>112062</xdr:rowOff>
    </xdr:from>
    <xdr:to>
      <xdr:col>3</xdr:col>
      <xdr:colOff>621883</xdr:colOff>
      <xdr:row>36</xdr:row>
      <xdr:rowOff>166491</xdr:rowOff>
    </xdr:to>
    <xdr:pic>
      <xdr:nvPicPr>
        <xdr:cNvPr id="62" name="Graphic 61" descr="Shopping cart with solid fill">
          <a:extLst>
            <a:ext uri="{FF2B5EF4-FFF2-40B4-BE49-F238E27FC236}">
              <a16:creationId xmlns:a16="http://schemas.microsoft.com/office/drawing/2014/main" id="{3F2D23A6-7937-43DA-8F7B-25AE6012141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5896" y="5427012"/>
          <a:ext cx="906237" cy="911679"/>
        </a:xfrm>
        <a:prstGeom prst="rect">
          <a:avLst/>
        </a:prstGeom>
      </xdr:spPr>
    </xdr:pic>
    <xdr:clientData/>
  </xdr:twoCellAnchor>
  <xdr:twoCellAnchor editAs="oneCell">
    <xdr:from>
      <xdr:col>4</xdr:col>
      <xdr:colOff>417690</xdr:colOff>
      <xdr:row>11</xdr:row>
      <xdr:rowOff>7365</xdr:rowOff>
    </xdr:from>
    <xdr:to>
      <xdr:col>5</xdr:col>
      <xdr:colOff>329293</xdr:colOff>
      <xdr:row>14</xdr:row>
      <xdr:rowOff>74089</xdr:rowOff>
    </xdr:to>
    <xdr:pic>
      <xdr:nvPicPr>
        <xdr:cNvPr id="63" name="Graphic 62" descr="Daily calendar with solid fill">
          <a:extLst>
            <a:ext uri="{FF2B5EF4-FFF2-40B4-BE49-F238E27FC236}">
              <a16:creationId xmlns:a16="http://schemas.microsoft.com/office/drawing/2014/main" id="{A9C2C771-2F82-42D4-8E97-237EE37BB85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084690" y="1893315"/>
          <a:ext cx="578353" cy="581074"/>
        </a:xfrm>
        <a:prstGeom prst="rect">
          <a:avLst/>
        </a:prstGeom>
      </xdr:spPr>
    </xdr:pic>
    <xdr:clientData/>
  </xdr:twoCellAnchor>
  <xdr:twoCellAnchor editAs="oneCell">
    <xdr:from>
      <xdr:col>9</xdr:col>
      <xdr:colOff>436013</xdr:colOff>
      <xdr:row>10</xdr:row>
      <xdr:rowOff>81473</xdr:rowOff>
    </xdr:from>
    <xdr:to>
      <xdr:col>10</xdr:col>
      <xdr:colOff>329293</xdr:colOff>
      <xdr:row>13</xdr:row>
      <xdr:rowOff>124430</xdr:rowOff>
    </xdr:to>
    <xdr:pic>
      <xdr:nvPicPr>
        <xdr:cNvPr id="64" name="Graphic 63" descr="Aperture with solid fill">
          <a:extLst>
            <a:ext uri="{FF2B5EF4-FFF2-40B4-BE49-F238E27FC236}">
              <a16:creationId xmlns:a16="http://schemas.microsoft.com/office/drawing/2014/main" id="{98D51E15-A712-4CC9-AA94-F1712BD7062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6436763" y="1795973"/>
          <a:ext cx="560030" cy="557307"/>
        </a:xfrm>
        <a:prstGeom prst="rect">
          <a:avLst/>
        </a:prstGeom>
      </xdr:spPr>
    </xdr:pic>
    <xdr:clientData/>
  </xdr:twoCellAnchor>
  <xdr:twoCellAnchor editAs="oneCell">
    <xdr:from>
      <xdr:col>18</xdr:col>
      <xdr:colOff>47229</xdr:colOff>
      <xdr:row>18</xdr:row>
      <xdr:rowOff>28575</xdr:rowOff>
    </xdr:from>
    <xdr:to>
      <xdr:col>19</xdr:col>
      <xdr:colOff>91168</xdr:colOff>
      <xdr:row>21</xdr:row>
      <xdr:rowOff>168686</xdr:rowOff>
    </xdr:to>
    <xdr:pic>
      <xdr:nvPicPr>
        <xdr:cNvPr id="66" name="Graphic 65" descr="Pyramid with levels with solid fill">
          <a:extLst>
            <a:ext uri="{FF2B5EF4-FFF2-40B4-BE49-F238E27FC236}">
              <a16:creationId xmlns:a16="http://schemas.microsoft.com/office/drawing/2014/main" id="{1478F516-1572-4A8B-9028-EC92A430A53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048729" y="3114675"/>
          <a:ext cx="710689" cy="654461"/>
        </a:xfrm>
        <a:prstGeom prst="rect">
          <a:avLst/>
        </a:prstGeom>
      </xdr:spPr>
    </xdr:pic>
    <xdr:clientData/>
  </xdr:twoCellAnchor>
  <xdr:twoCellAnchor editAs="oneCell">
    <xdr:from>
      <xdr:col>13</xdr:col>
      <xdr:colOff>642084</xdr:colOff>
      <xdr:row>24</xdr:row>
      <xdr:rowOff>137216</xdr:rowOff>
    </xdr:from>
    <xdr:to>
      <xdr:col>14</xdr:col>
      <xdr:colOff>567419</xdr:colOff>
      <xdr:row>28</xdr:row>
      <xdr:rowOff>35336</xdr:rowOff>
    </xdr:to>
    <xdr:pic>
      <xdr:nvPicPr>
        <xdr:cNvPr id="67" name="Graphic 66" descr="Coins with solid fill">
          <a:extLst>
            <a:ext uri="{FF2B5EF4-FFF2-40B4-BE49-F238E27FC236}">
              <a16:creationId xmlns:a16="http://schemas.microsoft.com/office/drawing/2014/main" id="{FFAA462D-1866-4243-8880-BF7F6D22B06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309834" y="4252016"/>
          <a:ext cx="592085" cy="583920"/>
        </a:xfrm>
        <a:prstGeom prst="rect">
          <a:avLst/>
        </a:prstGeom>
      </xdr:spPr>
    </xdr:pic>
    <xdr:clientData/>
  </xdr:twoCellAnchor>
  <xdr:twoCellAnchor editAs="oneCell">
    <xdr:from>
      <xdr:col>4</xdr:col>
      <xdr:colOff>464968</xdr:colOff>
      <xdr:row>24</xdr:row>
      <xdr:rowOff>114183</xdr:rowOff>
    </xdr:from>
    <xdr:to>
      <xdr:col>5</xdr:col>
      <xdr:colOff>462643</xdr:colOff>
      <xdr:row>28</xdr:row>
      <xdr:rowOff>92807</xdr:rowOff>
    </xdr:to>
    <xdr:pic>
      <xdr:nvPicPr>
        <xdr:cNvPr id="68" name="Graphic 67" descr="Daily calendar with solid fill">
          <a:extLst>
            <a:ext uri="{FF2B5EF4-FFF2-40B4-BE49-F238E27FC236}">
              <a16:creationId xmlns:a16="http://schemas.microsoft.com/office/drawing/2014/main" id="{2B7A5DBF-6EA0-4CB8-9588-F978DE7C671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131968" y="4228983"/>
          <a:ext cx="664425" cy="664424"/>
        </a:xfrm>
        <a:prstGeom prst="rect">
          <a:avLst/>
        </a:prstGeom>
      </xdr:spPr>
    </xdr:pic>
    <xdr:clientData/>
  </xdr:twoCellAnchor>
  <xdr:twoCellAnchor>
    <xdr:from>
      <xdr:col>3</xdr:col>
      <xdr:colOff>234043</xdr:colOff>
      <xdr:row>1</xdr:row>
      <xdr:rowOff>50348</xdr:rowOff>
    </xdr:from>
    <xdr:to>
      <xdr:col>8</xdr:col>
      <xdr:colOff>234043</xdr:colOff>
      <xdr:row>3</xdr:row>
      <xdr:rowOff>19050</xdr:rowOff>
    </xdr:to>
    <xdr:sp macro="" textlink="">
      <xdr:nvSpPr>
        <xdr:cNvPr id="70" name="TextBox 69">
          <a:extLst>
            <a:ext uri="{FF2B5EF4-FFF2-40B4-BE49-F238E27FC236}">
              <a16:creationId xmlns:a16="http://schemas.microsoft.com/office/drawing/2014/main" id="{AAFA298C-B007-65AA-4ED2-1EA49A95D8BD}"/>
            </a:ext>
          </a:extLst>
        </xdr:cNvPr>
        <xdr:cNvSpPr txBox="1"/>
      </xdr:nvSpPr>
      <xdr:spPr>
        <a:xfrm>
          <a:off x="2234293" y="221798"/>
          <a:ext cx="3333750" cy="311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3200">
              <a:solidFill>
                <a:schemeClr val="bg1"/>
              </a:solidFill>
            </a:rPr>
            <a:t>Sales Dashboard</a:t>
          </a:r>
          <a:endParaRPr lang="ar-EG" sz="3200">
            <a:solidFill>
              <a:schemeClr val="bg1"/>
            </a:solidFill>
          </a:endParaRPr>
        </a:p>
      </xdr:txBody>
    </xdr:sp>
    <xdr:clientData/>
  </xdr:twoCellAnchor>
  <xdr:twoCellAnchor>
    <xdr:from>
      <xdr:col>3</xdr:col>
      <xdr:colOff>310245</xdr:colOff>
      <xdr:row>3</xdr:row>
      <xdr:rowOff>19050</xdr:rowOff>
    </xdr:from>
    <xdr:to>
      <xdr:col>7</xdr:col>
      <xdr:colOff>243568</xdr:colOff>
      <xdr:row>5</xdr:row>
      <xdr:rowOff>19050</xdr:rowOff>
    </xdr:to>
    <xdr:sp macro="" textlink="">
      <xdr:nvSpPr>
        <xdr:cNvPr id="71" name="TextBox 70">
          <a:extLst>
            <a:ext uri="{FF2B5EF4-FFF2-40B4-BE49-F238E27FC236}">
              <a16:creationId xmlns:a16="http://schemas.microsoft.com/office/drawing/2014/main" id="{D47FCBBE-23A6-7F60-406F-5C5226D920CF}"/>
            </a:ext>
          </a:extLst>
        </xdr:cNvPr>
        <xdr:cNvSpPr txBox="1"/>
      </xdr:nvSpPr>
      <xdr:spPr>
        <a:xfrm>
          <a:off x="2310495" y="533400"/>
          <a:ext cx="260032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400" b="1">
              <a:solidFill>
                <a:schemeClr val="accent2"/>
              </a:solidFill>
            </a:rPr>
            <a:t>SuperMarket Shop</a:t>
          </a:r>
          <a:endParaRPr lang="ar-EG" sz="1400" b="1">
            <a:solidFill>
              <a:schemeClr val="accent2"/>
            </a:solidFill>
          </a:endParaRPr>
        </a:p>
      </xdr:txBody>
    </xdr:sp>
    <xdr:clientData/>
  </xdr:twoCellAnchor>
  <xdr:twoCellAnchor>
    <xdr:from>
      <xdr:col>5</xdr:col>
      <xdr:colOff>300720</xdr:colOff>
      <xdr:row>11</xdr:row>
      <xdr:rowOff>123825</xdr:rowOff>
    </xdr:from>
    <xdr:to>
      <xdr:col>9</xdr:col>
      <xdr:colOff>234042</xdr:colOff>
      <xdr:row>13</xdr:row>
      <xdr:rowOff>123825</xdr:rowOff>
    </xdr:to>
    <xdr:sp macro="" textlink="">
      <xdr:nvSpPr>
        <xdr:cNvPr id="73" name="TextBox 72">
          <a:extLst>
            <a:ext uri="{FF2B5EF4-FFF2-40B4-BE49-F238E27FC236}">
              <a16:creationId xmlns:a16="http://schemas.microsoft.com/office/drawing/2014/main" id="{5BB2625A-98EC-38C1-3E1C-52CF4313629C}"/>
            </a:ext>
          </a:extLst>
        </xdr:cNvPr>
        <xdr:cNvSpPr txBox="1"/>
      </xdr:nvSpPr>
      <xdr:spPr>
        <a:xfrm>
          <a:off x="3634470" y="2009775"/>
          <a:ext cx="2600322"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l"/>
          <a:r>
            <a:rPr lang="en-US" sz="1400" b="1">
              <a:solidFill>
                <a:schemeClr val="accent2"/>
              </a:solidFill>
              <a:latin typeface="+mn-lt"/>
              <a:ea typeface="+mn-ea"/>
              <a:cs typeface="+mn-cs"/>
            </a:rPr>
            <a:t>Monthly</a:t>
          </a:r>
          <a:endParaRPr lang="ar-EG" sz="1400" b="1">
            <a:solidFill>
              <a:schemeClr val="accent2"/>
            </a:solidFill>
            <a:latin typeface="+mn-lt"/>
            <a:ea typeface="+mn-ea"/>
            <a:cs typeface="+mn-cs"/>
          </a:endParaRPr>
        </a:p>
      </xdr:txBody>
    </xdr:sp>
    <xdr:clientData/>
  </xdr:twoCellAnchor>
  <xdr:twoCellAnchor>
    <xdr:from>
      <xdr:col>10</xdr:col>
      <xdr:colOff>424546</xdr:colOff>
      <xdr:row>11</xdr:row>
      <xdr:rowOff>28575</xdr:rowOff>
    </xdr:from>
    <xdr:to>
      <xdr:col>12</xdr:col>
      <xdr:colOff>405494</xdr:colOff>
      <xdr:row>13</xdr:row>
      <xdr:rowOff>28576</xdr:rowOff>
    </xdr:to>
    <xdr:sp macro="" textlink="">
      <xdr:nvSpPr>
        <xdr:cNvPr id="74" name="TextBox 73">
          <a:extLst>
            <a:ext uri="{FF2B5EF4-FFF2-40B4-BE49-F238E27FC236}">
              <a16:creationId xmlns:a16="http://schemas.microsoft.com/office/drawing/2014/main" id="{99D58FFD-1A00-974C-36EA-22A681E9B144}"/>
            </a:ext>
          </a:extLst>
        </xdr:cNvPr>
        <xdr:cNvSpPr txBox="1"/>
      </xdr:nvSpPr>
      <xdr:spPr>
        <a:xfrm>
          <a:off x="7092046" y="1914525"/>
          <a:ext cx="1314448"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400" b="1">
              <a:solidFill>
                <a:schemeClr val="accent2"/>
              </a:solidFill>
            </a:rPr>
            <a:t>Product</a:t>
          </a:r>
          <a:endParaRPr lang="ar-EG" sz="1400" b="1">
            <a:solidFill>
              <a:schemeClr val="accent2"/>
            </a:solidFill>
          </a:endParaRPr>
        </a:p>
      </xdr:txBody>
    </xdr:sp>
    <xdr:clientData/>
  </xdr:twoCellAnchor>
  <xdr:twoCellAnchor>
    <xdr:from>
      <xdr:col>15</xdr:col>
      <xdr:colOff>654506</xdr:colOff>
      <xdr:row>11</xdr:row>
      <xdr:rowOff>19050</xdr:rowOff>
    </xdr:from>
    <xdr:to>
      <xdr:col>17</xdr:col>
      <xdr:colOff>434069</xdr:colOff>
      <xdr:row>13</xdr:row>
      <xdr:rowOff>19051</xdr:rowOff>
    </xdr:to>
    <xdr:sp macro="" textlink="">
      <xdr:nvSpPr>
        <xdr:cNvPr id="75" name="TextBox 74">
          <a:extLst>
            <a:ext uri="{FF2B5EF4-FFF2-40B4-BE49-F238E27FC236}">
              <a16:creationId xmlns:a16="http://schemas.microsoft.com/office/drawing/2014/main" id="{E74ABBF2-A60D-3528-2C51-6FC65C3F45F3}"/>
            </a:ext>
          </a:extLst>
        </xdr:cNvPr>
        <xdr:cNvSpPr txBox="1"/>
      </xdr:nvSpPr>
      <xdr:spPr>
        <a:xfrm>
          <a:off x="10655756" y="1905000"/>
          <a:ext cx="1113063"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400" b="1">
              <a:solidFill>
                <a:schemeClr val="accent2"/>
              </a:solidFill>
            </a:rPr>
            <a:t>Sales</a:t>
          </a:r>
          <a:r>
            <a:rPr lang="en-US" sz="1400" b="1" baseline="0">
              <a:solidFill>
                <a:schemeClr val="accent2"/>
              </a:solidFill>
            </a:rPr>
            <a:t> Type</a:t>
          </a:r>
          <a:endParaRPr lang="ar-EG" sz="1400" b="1">
            <a:solidFill>
              <a:schemeClr val="accent2"/>
            </a:solidFill>
          </a:endParaRPr>
        </a:p>
      </xdr:txBody>
    </xdr:sp>
    <xdr:clientData/>
  </xdr:twoCellAnchor>
  <xdr:twoCellAnchor>
    <xdr:from>
      <xdr:col>17</xdr:col>
      <xdr:colOff>567418</xdr:colOff>
      <xdr:row>5</xdr:row>
      <xdr:rowOff>152400</xdr:rowOff>
    </xdr:from>
    <xdr:to>
      <xdr:col>19</xdr:col>
      <xdr:colOff>234044</xdr:colOff>
      <xdr:row>9</xdr:row>
      <xdr:rowOff>69396</xdr:rowOff>
    </xdr:to>
    <xdr:sp macro="" textlink="">
      <xdr:nvSpPr>
        <xdr:cNvPr id="76" name="TextBox 75">
          <a:extLst>
            <a:ext uri="{FF2B5EF4-FFF2-40B4-BE49-F238E27FC236}">
              <a16:creationId xmlns:a16="http://schemas.microsoft.com/office/drawing/2014/main" id="{BDAD52A6-DCDF-9B17-41CD-6E577D48B12D}"/>
            </a:ext>
          </a:extLst>
        </xdr:cNvPr>
        <xdr:cNvSpPr txBox="1"/>
      </xdr:nvSpPr>
      <xdr:spPr>
        <a:xfrm>
          <a:off x="11902168" y="1009650"/>
          <a:ext cx="1000126" cy="602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accent2"/>
              </a:solidFill>
            </a:rPr>
            <a:t>Top</a:t>
          </a:r>
          <a:r>
            <a:rPr lang="en-US" sz="1400" b="1" baseline="0">
              <a:solidFill>
                <a:schemeClr val="accent2"/>
              </a:solidFill>
            </a:rPr>
            <a:t> Product</a:t>
          </a:r>
          <a:endParaRPr lang="ar-EG" sz="1400" b="1">
            <a:solidFill>
              <a:schemeClr val="accent2"/>
            </a:solidFill>
          </a:endParaRPr>
        </a:p>
      </xdr:txBody>
    </xdr:sp>
    <xdr:clientData/>
  </xdr:twoCellAnchor>
  <xdr:twoCellAnchor>
    <xdr:from>
      <xdr:col>20</xdr:col>
      <xdr:colOff>6803</xdr:colOff>
      <xdr:row>6</xdr:row>
      <xdr:rowOff>133351</xdr:rowOff>
    </xdr:from>
    <xdr:to>
      <xdr:col>21</xdr:col>
      <xdr:colOff>329293</xdr:colOff>
      <xdr:row>10</xdr:row>
      <xdr:rowOff>9525</xdr:rowOff>
    </xdr:to>
    <xdr:sp macro="" textlink="">
      <xdr:nvSpPr>
        <xdr:cNvPr id="77" name="TextBox 76">
          <a:extLst>
            <a:ext uri="{FF2B5EF4-FFF2-40B4-BE49-F238E27FC236}">
              <a16:creationId xmlns:a16="http://schemas.microsoft.com/office/drawing/2014/main" id="{74543FB3-C93D-4B0F-FB1A-3E7783D7CE42}"/>
            </a:ext>
          </a:extLst>
        </xdr:cNvPr>
        <xdr:cNvSpPr txBox="1"/>
      </xdr:nvSpPr>
      <xdr:spPr>
        <a:xfrm>
          <a:off x="13341803" y="1162051"/>
          <a:ext cx="989240"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accent2"/>
              </a:solidFill>
            </a:rPr>
            <a:t>Top Category</a:t>
          </a:r>
          <a:endParaRPr lang="ar-EG" sz="1400" b="1">
            <a:solidFill>
              <a:schemeClr val="accent2"/>
            </a:solidFill>
          </a:endParaRPr>
        </a:p>
      </xdr:txBody>
    </xdr:sp>
    <xdr:clientData/>
  </xdr:twoCellAnchor>
  <xdr:twoCellAnchor>
    <xdr:from>
      <xdr:col>6</xdr:col>
      <xdr:colOff>44905</xdr:colOff>
      <xdr:row>25</xdr:row>
      <xdr:rowOff>142875</xdr:rowOff>
    </xdr:from>
    <xdr:to>
      <xdr:col>8</xdr:col>
      <xdr:colOff>253093</xdr:colOff>
      <xdr:row>27</xdr:row>
      <xdr:rowOff>142875</xdr:rowOff>
    </xdr:to>
    <xdr:sp macro="" textlink="">
      <xdr:nvSpPr>
        <xdr:cNvPr id="79" name="TextBox 78">
          <a:extLst>
            <a:ext uri="{FF2B5EF4-FFF2-40B4-BE49-F238E27FC236}">
              <a16:creationId xmlns:a16="http://schemas.microsoft.com/office/drawing/2014/main" id="{D8879E54-11B3-3494-9574-C7A87554A888}"/>
            </a:ext>
          </a:extLst>
        </xdr:cNvPr>
        <xdr:cNvSpPr txBox="1"/>
      </xdr:nvSpPr>
      <xdr:spPr>
        <a:xfrm>
          <a:off x="4045405" y="4429125"/>
          <a:ext cx="154168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400" b="1">
              <a:solidFill>
                <a:schemeClr val="accent2"/>
              </a:solidFill>
            </a:rPr>
            <a:t>Daily</a:t>
          </a:r>
          <a:endParaRPr lang="ar-EG" sz="1400" b="1">
            <a:solidFill>
              <a:schemeClr val="accent2"/>
            </a:solidFill>
          </a:endParaRPr>
        </a:p>
      </xdr:txBody>
    </xdr:sp>
    <xdr:clientData/>
  </xdr:twoCellAnchor>
  <xdr:twoCellAnchor>
    <xdr:from>
      <xdr:col>19</xdr:col>
      <xdr:colOff>35379</xdr:colOff>
      <xdr:row>19</xdr:row>
      <xdr:rowOff>78922</xdr:rowOff>
    </xdr:from>
    <xdr:to>
      <xdr:col>21</xdr:col>
      <xdr:colOff>253093</xdr:colOff>
      <xdr:row>21</xdr:row>
      <xdr:rowOff>78921</xdr:rowOff>
    </xdr:to>
    <xdr:sp macro="" textlink="">
      <xdr:nvSpPr>
        <xdr:cNvPr id="80" name="TextBox 79">
          <a:extLst>
            <a:ext uri="{FF2B5EF4-FFF2-40B4-BE49-F238E27FC236}">
              <a16:creationId xmlns:a16="http://schemas.microsoft.com/office/drawing/2014/main" id="{B2A4E189-02E9-E990-CA03-359EA829A28A}"/>
            </a:ext>
          </a:extLst>
        </xdr:cNvPr>
        <xdr:cNvSpPr txBox="1"/>
      </xdr:nvSpPr>
      <xdr:spPr>
        <a:xfrm>
          <a:off x="12703629" y="3336472"/>
          <a:ext cx="155121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2000" b="1">
              <a:solidFill>
                <a:schemeClr val="accent2"/>
              </a:solidFill>
            </a:rPr>
            <a:t>Category</a:t>
          </a:r>
          <a:endParaRPr lang="ar-EG" sz="2000" b="1">
            <a:solidFill>
              <a:schemeClr val="accent2"/>
            </a:solidFill>
          </a:endParaRPr>
        </a:p>
      </xdr:txBody>
    </xdr:sp>
    <xdr:clientData/>
  </xdr:twoCellAnchor>
  <xdr:twoCellAnchor>
    <xdr:from>
      <xdr:col>4</xdr:col>
      <xdr:colOff>500743</xdr:colOff>
      <xdr:row>6</xdr:row>
      <xdr:rowOff>9525</xdr:rowOff>
    </xdr:from>
    <xdr:to>
      <xdr:col>6</xdr:col>
      <xdr:colOff>510267</xdr:colOff>
      <xdr:row>7</xdr:row>
      <xdr:rowOff>133350</xdr:rowOff>
    </xdr:to>
    <xdr:sp macro="" textlink="">
      <xdr:nvSpPr>
        <xdr:cNvPr id="81" name="TextBox 80">
          <a:extLst>
            <a:ext uri="{FF2B5EF4-FFF2-40B4-BE49-F238E27FC236}">
              <a16:creationId xmlns:a16="http://schemas.microsoft.com/office/drawing/2014/main" id="{D51AF747-F439-15D7-6AFB-A48EBCD0103B}"/>
            </a:ext>
          </a:extLst>
        </xdr:cNvPr>
        <xdr:cNvSpPr txBox="1"/>
      </xdr:nvSpPr>
      <xdr:spPr>
        <a:xfrm>
          <a:off x="3167743" y="1038225"/>
          <a:ext cx="13430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2000" b="1">
              <a:solidFill>
                <a:schemeClr val="accent2"/>
              </a:solidFill>
            </a:rPr>
            <a:t>Total Sales</a:t>
          </a:r>
          <a:endParaRPr lang="ar-EG" sz="2000" b="1">
            <a:solidFill>
              <a:schemeClr val="accent2"/>
            </a:solidFill>
          </a:endParaRPr>
        </a:p>
      </xdr:txBody>
    </xdr:sp>
    <xdr:clientData/>
  </xdr:twoCellAnchor>
  <xdr:twoCellAnchor>
    <xdr:from>
      <xdr:col>8</xdr:col>
      <xdr:colOff>329293</xdr:colOff>
      <xdr:row>6</xdr:row>
      <xdr:rowOff>28576</xdr:rowOff>
    </xdr:from>
    <xdr:to>
      <xdr:col>11</xdr:col>
      <xdr:colOff>25854</xdr:colOff>
      <xdr:row>7</xdr:row>
      <xdr:rowOff>142875</xdr:rowOff>
    </xdr:to>
    <xdr:sp macro="" textlink="">
      <xdr:nvSpPr>
        <xdr:cNvPr id="82" name="TextBox 81">
          <a:extLst>
            <a:ext uri="{FF2B5EF4-FFF2-40B4-BE49-F238E27FC236}">
              <a16:creationId xmlns:a16="http://schemas.microsoft.com/office/drawing/2014/main" id="{E5729B7C-0176-74D7-F81E-6E83D63D81DB}"/>
            </a:ext>
          </a:extLst>
        </xdr:cNvPr>
        <xdr:cNvSpPr txBox="1"/>
      </xdr:nvSpPr>
      <xdr:spPr>
        <a:xfrm>
          <a:off x="5663293" y="1057276"/>
          <a:ext cx="1696811"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2000" b="1">
              <a:solidFill>
                <a:schemeClr val="accent2"/>
              </a:solidFill>
            </a:rPr>
            <a:t>Total Profit</a:t>
          </a:r>
          <a:endParaRPr lang="ar-EG" sz="2000" b="1">
            <a:solidFill>
              <a:schemeClr val="accent2"/>
            </a:solidFill>
          </a:endParaRPr>
        </a:p>
      </xdr:txBody>
    </xdr:sp>
    <xdr:clientData/>
  </xdr:twoCellAnchor>
  <xdr:twoCellAnchor>
    <xdr:from>
      <xdr:col>12</xdr:col>
      <xdr:colOff>186418</xdr:colOff>
      <xdr:row>6</xdr:row>
      <xdr:rowOff>19050</xdr:rowOff>
    </xdr:from>
    <xdr:to>
      <xdr:col>14</xdr:col>
      <xdr:colOff>195943</xdr:colOff>
      <xdr:row>7</xdr:row>
      <xdr:rowOff>142875</xdr:rowOff>
    </xdr:to>
    <xdr:sp macro="" textlink="">
      <xdr:nvSpPr>
        <xdr:cNvPr id="83" name="TextBox 82">
          <a:extLst>
            <a:ext uri="{FF2B5EF4-FFF2-40B4-BE49-F238E27FC236}">
              <a16:creationId xmlns:a16="http://schemas.microsoft.com/office/drawing/2014/main" id="{C70307E1-647F-2469-D2D6-CEACCABFC22A}"/>
            </a:ext>
          </a:extLst>
        </xdr:cNvPr>
        <xdr:cNvSpPr txBox="1"/>
      </xdr:nvSpPr>
      <xdr:spPr>
        <a:xfrm>
          <a:off x="8187418" y="1047750"/>
          <a:ext cx="1343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2000" b="1">
              <a:solidFill>
                <a:schemeClr val="accent2"/>
              </a:solidFill>
            </a:rPr>
            <a:t>Profit</a:t>
          </a:r>
          <a:endParaRPr lang="ar-EG" sz="2000" b="1">
            <a:solidFill>
              <a:schemeClr val="accent2"/>
            </a:solidFill>
          </a:endParaRPr>
        </a:p>
      </xdr:txBody>
    </xdr:sp>
    <xdr:clientData/>
  </xdr:twoCellAnchor>
  <xdr:twoCellAnchor>
    <xdr:from>
      <xdr:col>14</xdr:col>
      <xdr:colOff>643620</xdr:colOff>
      <xdr:row>25</xdr:row>
      <xdr:rowOff>59871</xdr:rowOff>
    </xdr:from>
    <xdr:to>
      <xdr:col>16</xdr:col>
      <xdr:colOff>644978</xdr:colOff>
      <xdr:row>27</xdr:row>
      <xdr:rowOff>133350</xdr:rowOff>
    </xdr:to>
    <xdr:sp macro="" textlink="">
      <xdr:nvSpPr>
        <xdr:cNvPr id="84" name="TextBox 83">
          <a:extLst>
            <a:ext uri="{FF2B5EF4-FFF2-40B4-BE49-F238E27FC236}">
              <a16:creationId xmlns:a16="http://schemas.microsoft.com/office/drawing/2014/main" id="{CBA537C5-F4BD-1EC1-581F-528111B3AD7B}"/>
            </a:ext>
          </a:extLst>
        </xdr:cNvPr>
        <xdr:cNvSpPr txBox="1"/>
      </xdr:nvSpPr>
      <xdr:spPr>
        <a:xfrm>
          <a:off x="9978120" y="4346121"/>
          <a:ext cx="1334858" cy="416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400" b="1">
              <a:solidFill>
                <a:schemeClr val="accent2"/>
              </a:solidFill>
            </a:rPr>
            <a:t>Payment mode</a:t>
          </a:r>
          <a:endParaRPr lang="ar-EG" sz="1400" b="1">
            <a:solidFill>
              <a:schemeClr val="accent2"/>
            </a:solidFill>
          </a:endParaRPr>
        </a:p>
      </xdr:txBody>
    </xdr:sp>
    <xdr:clientData/>
  </xdr:twoCellAnchor>
  <xdr:twoCellAnchor editAs="oneCell">
    <xdr:from>
      <xdr:col>14</xdr:col>
      <xdr:colOff>654504</xdr:colOff>
      <xdr:row>10</xdr:row>
      <xdr:rowOff>105745</xdr:rowOff>
    </xdr:from>
    <xdr:to>
      <xdr:col>15</xdr:col>
      <xdr:colOff>595994</xdr:colOff>
      <xdr:row>13</xdr:row>
      <xdr:rowOff>88446</xdr:rowOff>
    </xdr:to>
    <xdr:pic>
      <xdr:nvPicPr>
        <xdr:cNvPr id="85" name="Graphic 84" descr="Binoculars with solid fill">
          <a:extLst>
            <a:ext uri="{FF2B5EF4-FFF2-40B4-BE49-F238E27FC236}">
              <a16:creationId xmlns:a16="http://schemas.microsoft.com/office/drawing/2014/main" id="{D68CE4A2-09C9-40D2-A953-52667D00488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989004" y="1820245"/>
          <a:ext cx="608240" cy="497051"/>
        </a:xfrm>
        <a:prstGeom prst="rect">
          <a:avLst/>
        </a:prstGeom>
      </xdr:spPr>
    </xdr:pic>
    <xdr:clientData/>
  </xdr:twoCellAnchor>
  <xdr:twoCellAnchor>
    <xdr:from>
      <xdr:col>4</xdr:col>
      <xdr:colOff>453118</xdr:colOff>
      <xdr:row>7</xdr:row>
      <xdr:rowOff>9525</xdr:rowOff>
    </xdr:from>
    <xdr:to>
      <xdr:col>7</xdr:col>
      <xdr:colOff>44903</xdr:colOff>
      <xdr:row>10</xdr:row>
      <xdr:rowOff>28575</xdr:rowOff>
    </xdr:to>
    <xdr:sp macro="" textlink="Analysis!E9">
      <xdr:nvSpPr>
        <xdr:cNvPr id="89" name="TextBox 88">
          <a:extLst>
            <a:ext uri="{FF2B5EF4-FFF2-40B4-BE49-F238E27FC236}">
              <a16:creationId xmlns:a16="http://schemas.microsoft.com/office/drawing/2014/main" id="{9C8DCC4E-11DB-308F-A0D1-B3A7234404C8}"/>
            </a:ext>
          </a:extLst>
        </xdr:cNvPr>
        <xdr:cNvSpPr txBox="1"/>
      </xdr:nvSpPr>
      <xdr:spPr>
        <a:xfrm>
          <a:off x="3120118" y="1209675"/>
          <a:ext cx="1592035" cy="5334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1" anchor="ctr"/>
        <a:lstStyle/>
        <a:p>
          <a:pPr algn="ctr"/>
          <a:fld id="{0E6D19BA-5492-454E-AD4E-91B73AAD0500}" type="TxLink">
            <a:rPr lang="en-US" sz="2000" b="1" i="0" u="none" strike="noStrike">
              <a:solidFill>
                <a:schemeClr val="bg1"/>
              </a:solidFill>
              <a:latin typeface="Arial"/>
              <a:cs typeface="Arial"/>
            </a:rPr>
            <a:pPr algn="ctr"/>
            <a:t>$401,411.92</a:t>
          </a:fld>
          <a:endParaRPr lang="ar-EG" sz="2000" b="1">
            <a:solidFill>
              <a:schemeClr val="bg1"/>
            </a:solidFill>
          </a:endParaRPr>
        </a:p>
      </xdr:txBody>
    </xdr:sp>
    <xdr:clientData/>
  </xdr:twoCellAnchor>
  <xdr:twoCellAnchor>
    <xdr:from>
      <xdr:col>8</xdr:col>
      <xdr:colOff>338818</xdr:colOff>
      <xdr:row>7</xdr:row>
      <xdr:rowOff>28575</xdr:rowOff>
    </xdr:from>
    <xdr:to>
      <xdr:col>10</xdr:col>
      <xdr:colOff>605518</xdr:colOff>
      <xdr:row>10</xdr:row>
      <xdr:rowOff>50347</xdr:rowOff>
    </xdr:to>
    <xdr:sp macro="" textlink="Analysis!E10">
      <xdr:nvSpPr>
        <xdr:cNvPr id="90" name="TextBox 89">
          <a:extLst>
            <a:ext uri="{FF2B5EF4-FFF2-40B4-BE49-F238E27FC236}">
              <a16:creationId xmlns:a16="http://schemas.microsoft.com/office/drawing/2014/main" id="{3E3FC28F-1BD9-ACD6-4879-1A009999C9E8}"/>
            </a:ext>
          </a:extLst>
        </xdr:cNvPr>
        <xdr:cNvSpPr txBox="1"/>
      </xdr:nvSpPr>
      <xdr:spPr>
        <a:xfrm>
          <a:off x="5672818" y="1228725"/>
          <a:ext cx="1600200" cy="53612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1" anchor="ctr"/>
        <a:lstStyle/>
        <a:p>
          <a:pPr algn="l"/>
          <a:fld id="{23C15009-2804-4F94-BA5F-DA1D81D47642}" type="TxLink">
            <a:rPr lang="en-US" sz="2000" b="1" i="0" u="none" strike="noStrike">
              <a:solidFill>
                <a:schemeClr val="bg1"/>
              </a:solidFill>
              <a:latin typeface="Arial"/>
              <a:cs typeface="Arial"/>
            </a:rPr>
            <a:pPr algn="l"/>
            <a:t>$68,907.92</a:t>
          </a:fld>
          <a:endParaRPr lang="ar-EG" sz="4000" b="1">
            <a:solidFill>
              <a:schemeClr val="bg1"/>
            </a:solidFill>
          </a:endParaRPr>
        </a:p>
      </xdr:txBody>
    </xdr:sp>
    <xdr:clientData/>
  </xdr:twoCellAnchor>
  <xdr:twoCellAnchor>
    <xdr:from>
      <xdr:col>12</xdr:col>
      <xdr:colOff>195943</xdr:colOff>
      <xdr:row>7</xdr:row>
      <xdr:rowOff>9525</xdr:rowOff>
    </xdr:from>
    <xdr:to>
      <xdr:col>13</xdr:col>
      <xdr:colOff>519792</xdr:colOff>
      <xdr:row>10</xdr:row>
      <xdr:rowOff>28575</xdr:rowOff>
    </xdr:to>
    <xdr:sp macro="" textlink="Analysis!E11">
      <xdr:nvSpPr>
        <xdr:cNvPr id="91" name="TextBox 90">
          <a:extLst>
            <a:ext uri="{FF2B5EF4-FFF2-40B4-BE49-F238E27FC236}">
              <a16:creationId xmlns:a16="http://schemas.microsoft.com/office/drawing/2014/main" id="{84CF92D6-AC74-361B-C1CB-3E6DCCDFED44}"/>
            </a:ext>
          </a:extLst>
        </xdr:cNvPr>
        <xdr:cNvSpPr txBox="1"/>
      </xdr:nvSpPr>
      <xdr:spPr>
        <a:xfrm>
          <a:off x="8196943" y="1209675"/>
          <a:ext cx="990599" cy="5334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1" anchor="ctr"/>
        <a:lstStyle/>
        <a:p>
          <a:pPr algn="l"/>
          <a:fld id="{B0E08FD1-D144-4705-A660-547CF510E774}" type="TxLink">
            <a:rPr lang="en-US" sz="2000" b="1" i="0" u="none" strike="noStrike">
              <a:solidFill>
                <a:schemeClr val="bg1"/>
              </a:solidFill>
              <a:latin typeface="Arial"/>
              <a:cs typeface="Arial"/>
            </a:rPr>
            <a:t>21%</a:t>
          </a:fld>
          <a:endParaRPr lang="ar-EG" sz="6600" b="1">
            <a:solidFill>
              <a:schemeClr val="bg1"/>
            </a:solidFill>
          </a:endParaRPr>
        </a:p>
      </xdr:txBody>
    </xdr:sp>
    <xdr:clientData/>
  </xdr:twoCellAnchor>
  <xdr:twoCellAnchor>
    <xdr:from>
      <xdr:col>17</xdr:col>
      <xdr:colOff>634092</xdr:colOff>
      <xdr:row>9</xdr:row>
      <xdr:rowOff>9525</xdr:rowOff>
    </xdr:from>
    <xdr:to>
      <xdr:col>19</xdr:col>
      <xdr:colOff>214993</xdr:colOff>
      <xdr:row>11</xdr:row>
      <xdr:rowOff>9525</xdr:rowOff>
    </xdr:to>
    <xdr:sp macro="" textlink="Analysis!U5">
      <xdr:nvSpPr>
        <xdr:cNvPr id="94" name="TextBox 93">
          <a:extLst>
            <a:ext uri="{FF2B5EF4-FFF2-40B4-BE49-F238E27FC236}">
              <a16:creationId xmlns:a16="http://schemas.microsoft.com/office/drawing/2014/main" id="{87889C0A-B51C-F52B-0B1E-E96F26EBB5F8}"/>
            </a:ext>
          </a:extLst>
        </xdr:cNvPr>
        <xdr:cNvSpPr txBox="1"/>
      </xdr:nvSpPr>
      <xdr:spPr>
        <a:xfrm>
          <a:off x="11968842" y="1552575"/>
          <a:ext cx="9144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245558BE-6A83-4E2A-B5E3-31F78E26C027}" type="TxLink">
            <a:rPr lang="en-US" sz="1100" b="1" i="0" u="none" strike="noStrike">
              <a:solidFill>
                <a:schemeClr val="bg1"/>
              </a:solidFill>
              <a:latin typeface="Arial"/>
              <a:cs typeface="Arial"/>
            </a:rPr>
            <a:pPr algn="ctr"/>
            <a:t>Product41</a:t>
          </a:fld>
          <a:endParaRPr lang="ar-EG" sz="1100">
            <a:solidFill>
              <a:schemeClr val="bg1"/>
            </a:solidFill>
          </a:endParaRPr>
        </a:p>
      </xdr:txBody>
    </xdr:sp>
    <xdr:clientData/>
  </xdr:twoCellAnchor>
  <xdr:twoCellAnchor>
    <xdr:from>
      <xdr:col>18</xdr:col>
      <xdr:colOff>548368</xdr:colOff>
      <xdr:row>10</xdr:row>
      <xdr:rowOff>50348</xdr:rowOff>
    </xdr:from>
    <xdr:to>
      <xdr:col>19</xdr:col>
      <xdr:colOff>281668</xdr:colOff>
      <xdr:row>12</xdr:row>
      <xdr:rowOff>117022</xdr:rowOff>
    </xdr:to>
    <xdr:sp macro="" textlink="Analysis!V5">
      <xdr:nvSpPr>
        <xdr:cNvPr id="96" name="TextBox 95">
          <a:extLst>
            <a:ext uri="{FF2B5EF4-FFF2-40B4-BE49-F238E27FC236}">
              <a16:creationId xmlns:a16="http://schemas.microsoft.com/office/drawing/2014/main" id="{AD32F1D5-2368-DDBB-1BFC-920E90E46E03}"/>
            </a:ext>
          </a:extLst>
        </xdr:cNvPr>
        <xdr:cNvSpPr txBox="1"/>
      </xdr:nvSpPr>
      <xdr:spPr>
        <a:xfrm>
          <a:off x="12549868" y="1764848"/>
          <a:ext cx="40005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B49C1EA9-BA2A-4834-84F4-3DEBAA0A9E87}" type="TxLink">
            <a:rPr lang="en-US" sz="1200" b="0" i="0" u="none" strike="noStrike">
              <a:solidFill>
                <a:schemeClr val="bg1"/>
              </a:solidFill>
              <a:latin typeface="Arial"/>
              <a:cs typeface="Arial"/>
            </a:rPr>
            <a:pPr algn="ctr"/>
            <a:t>Ft</a:t>
          </a:fld>
          <a:endParaRPr lang="ar-EG" sz="1200">
            <a:solidFill>
              <a:schemeClr val="bg1"/>
            </a:solidFill>
          </a:endParaRPr>
        </a:p>
      </xdr:txBody>
    </xdr:sp>
    <xdr:clientData/>
  </xdr:twoCellAnchor>
  <xdr:twoCellAnchor>
    <xdr:from>
      <xdr:col>18</xdr:col>
      <xdr:colOff>16329</xdr:colOff>
      <xdr:row>11</xdr:row>
      <xdr:rowOff>142875</xdr:rowOff>
    </xdr:from>
    <xdr:to>
      <xdr:col>19</xdr:col>
      <xdr:colOff>195943</xdr:colOff>
      <xdr:row>14</xdr:row>
      <xdr:rowOff>107496</xdr:rowOff>
    </xdr:to>
    <xdr:sp macro="" textlink="Analysis!X5">
      <xdr:nvSpPr>
        <xdr:cNvPr id="97" name="TextBox 96">
          <a:extLst>
            <a:ext uri="{FF2B5EF4-FFF2-40B4-BE49-F238E27FC236}">
              <a16:creationId xmlns:a16="http://schemas.microsoft.com/office/drawing/2014/main" id="{243EC0EA-786C-D9D5-310D-282A2086855D}"/>
            </a:ext>
          </a:extLst>
        </xdr:cNvPr>
        <xdr:cNvSpPr txBox="1"/>
      </xdr:nvSpPr>
      <xdr:spPr>
        <a:xfrm>
          <a:off x="12017829" y="2028825"/>
          <a:ext cx="846364"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fld id="{EB5C4123-9BA4-460E-AF78-97866F50D84A}" type="TxLink">
            <a:rPr lang="en-US" sz="1100" b="0" i="0" u="none" strike="noStrike">
              <a:solidFill>
                <a:schemeClr val="bg1"/>
              </a:solidFill>
              <a:latin typeface="Arial"/>
              <a:cs typeface="Arial"/>
            </a:rPr>
            <a:t>$22,952.2</a:t>
          </a:fld>
          <a:endParaRPr lang="ar-EG" sz="1100">
            <a:solidFill>
              <a:schemeClr val="bg1"/>
            </a:solidFill>
          </a:endParaRPr>
        </a:p>
      </xdr:txBody>
    </xdr:sp>
    <xdr:clientData/>
  </xdr:twoCellAnchor>
  <xdr:twoCellAnchor>
    <xdr:from>
      <xdr:col>19</xdr:col>
      <xdr:colOff>615043</xdr:colOff>
      <xdr:row>9</xdr:row>
      <xdr:rowOff>19050</xdr:rowOff>
    </xdr:from>
    <xdr:to>
      <xdr:col>21</xdr:col>
      <xdr:colOff>424543</xdr:colOff>
      <xdr:row>12</xdr:row>
      <xdr:rowOff>19050</xdr:rowOff>
    </xdr:to>
    <xdr:sp macro="" textlink="Analysis!Y16">
      <xdr:nvSpPr>
        <xdr:cNvPr id="98" name="TextBox 97">
          <a:extLst>
            <a:ext uri="{FF2B5EF4-FFF2-40B4-BE49-F238E27FC236}">
              <a16:creationId xmlns:a16="http://schemas.microsoft.com/office/drawing/2014/main" id="{2D39E1A8-FDFB-A7F8-7922-CD7D8D976194}"/>
            </a:ext>
          </a:extLst>
        </xdr:cNvPr>
        <xdr:cNvSpPr txBox="1"/>
      </xdr:nvSpPr>
      <xdr:spPr>
        <a:xfrm>
          <a:off x="13283293" y="1562100"/>
          <a:ext cx="11430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3E3F785C-CADE-47F6-9805-9BEA2DF3FAAC}" type="TxLink">
            <a:rPr lang="en-US" sz="1100" b="0" i="0" u="none" strike="noStrike">
              <a:solidFill>
                <a:schemeClr val="bg1"/>
              </a:solidFill>
              <a:latin typeface="Arial"/>
              <a:cs typeface="Arial"/>
            </a:rPr>
            <a:pPr algn="ctr"/>
            <a:t>Category04</a:t>
          </a:fld>
          <a:endParaRPr lang="ar-EG" sz="1100">
            <a:solidFill>
              <a:schemeClr val="bg1"/>
            </a:solidFill>
          </a:endParaRPr>
        </a:p>
      </xdr:txBody>
    </xdr:sp>
    <xdr:clientData/>
  </xdr:twoCellAnchor>
  <xdr:twoCellAnchor>
    <xdr:from>
      <xdr:col>20</xdr:col>
      <xdr:colOff>157842</xdr:colOff>
      <xdr:row>11</xdr:row>
      <xdr:rowOff>59870</xdr:rowOff>
    </xdr:from>
    <xdr:to>
      <xdr:col>21</xdr:col>
      <xdr:colOff>253093</xdr:colOff>
      <xdr:row>14</xdr:row>
      <xdr:rowOff>28574</xdr:rowOff>
    </xdr:to>
    <xdr:sp macro="" textlink="Analysis!Z16">
      <xdr:nvSpPr>
        <xdr:cNvPr id="99" name="TextBox 98">
          <a:extLst>
            <a:ext uri="{FF2B5EF4-FFF2-40B4-BE49-F238E27FC236}">
              <a16:creationId xmlns:a16="http://schemas.microsoft.com/office/drawing/2014/main" id="{B1195D10-4D20-8035-326D-091F0C62858A}"/>
            </a:ext>
          </a:extLst>
        </xdr:cNvPr>
        <xdr:cNvSpPr txBox="1"/>
      </xdr:nvSpPr>
      <xdr:spPr>
        <a:xfrm>
          <a:off x="13492842" y="1945820"/>
          <a:ext cx="762001" cy="483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D84522E1-5FBB-467A-8791-E86F554D4A9F}" type="TxLink">
            <a:rPr lang="en-US" sz="1100" b="0" i="0" u="none" strike="noStrike">
              <a:solidFill>
                <a:schemeClr val="bg1"/>
              </a:solidFill>
              <a:latin typeface="Arial"/>
              <a:cs typeface="Arial"/>
            </a:rPr>
            <a:pPr algn="ctr"/>
            <a:t>95269.4</a:t>
          </a:fld>
          <a:endParaRPr lang="ar-EG" sz="1100">
            <a:solidFill>
              <a:schemeClr val="bg1"/>
            </a:solidFill>
          </a:endParaRPr>
        </a:p>
      </xdr:txBody>
    </xdr:sp>
    <xdr:clientData/>
  </xdr:twoCellAnchor>
  <xdr:twoCellAnchor>
    <xdr:from>
      <xdr:col>17</xdr:col>
      <xdr:colOff>415017</xdr:colOff>
      <xdr:row>10</xdr:row>
      <xdr:rowOff>97972</xdr:rowOff>
    </xdr:from>
    <xdr:to>
      <xdr:col>18</xdr:col>
      <xdr:colOff>557892</xdr:colOff>
      <xdr:row>12</xdr:row>
      <xdr:rowOff>107497</xdr:rowOff>
    </xdr:to>
    <xdr:sp macro="" textlink="Analysis!W5">
      <xdr:nvSpPr>
        <xdr:cNvPr id="100" name="TextBox 99">
          <a:extLst>
            <a:ext uri="{FF2B5EF4-FFF2-40B4-BE49-F238E27FC236}">
              <a16:creationId xmlns:a16="http://schemas.microsoft.com/office/drawing/2014/main" id="{DD4D76F8-EBA1-5A41-ACF0-4E3A810F97E3}"/>
            </a:ext>
          </a:extLst>
        </xdr:cNvPr>
        <xdr:cNvSpPr txBox="1"/>
      </xdr:nvSpPr>
      <xdr:spPr>
        <a:xfrm>
          <a:off x="11749767" y="1812472"/>
          <a:ext cx="8096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55A31941-04B3-47D8-82B7-33F18D0EB63B}" type="TxLink">
            <a:rPr lang="en-US" sz="1400" b="0" i="0" u="none" strike="noStrike">
              <a:solidFill>
                <a:schemeClr val="bg1"/>
              </a:solidFill>
              <a:latin typeface="Arial"/>
              <a:cs typeface="Arial"/>
            </a:rPr>
            <a:pPr algn="ctr"/>
            <a:t>132</a:t>
          </a:fld>
          <a:endParaRPr lang="ar-EG" sz="1400">
            <a:solidFill>
              <a:schemeClr val="bg1"/>
            </a:solidFill>
          </a:endParaRPr>
        </a:p>
      </xdr:txBody>
    </xdr:sp>
    <xdr:clientData/>
  </xdr:twoCellAnchor>
  <xdr:twoCellAnchor>
    <xdr:from>
      <xdr:col>4</xdr:col>
      <xdr:colOff>461283</xdr:colOff>
      <xdr:row>28</xdr:row>
      <xdr:rowOff>123825</xdr:rowOff>
    </xdr:from>
    <xdr:to>
      <xdr:col>13</xdr:col>
      <xdr:colOff>254454</xdr:colOff>
      <xdr:row>38</xdr:row>
      <xdr:rowOff>145595</xdr:rowOff>
    </xdr:to>
    <xdr:graphicFrame macro="">
      <xdr:nvGraphicFramePr>
        <xdr:cNvPr id="101" name="Chart 100">
          <a:extLst>
            <a:ext uri="{FF2B5EF4-FFF2-40B4-BE49-F238E27FC236}">
              <a16:creationId xmlns:a16="http://schemas.microsoft.com/office/drawing/2014/main" id="{256FCD5C-D021-4101-8273-D8383E27A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415018</xdr:colOff>
      <xdr:row>14</xdr:row>
      <xdr:rowOff>9524</xdr:rowOff>
    </xdr:from>
    <xdr:to>
      <xdr:col>9</xdr:col>
      <xdr:colOff>291192</xdr:colOff>
      <xdr:row>23</xdr:row>
      <xdr:rowOff>161925</xdr:rowOff>
    </xdr:to>
    <xdr:graphicFrame macro="">
      <xdr:nvGraphicFramePr>
        <xdr:cNvPr id="102" name="Chart 101">
          <a:extLst>
            <a:ext uri="{FF2B5EF4-FFF2-40B4-BE49-F238E27FC236}">
              <a16:creationId xmlns:a16="http://schemas.microsoft.com/office/drawing/2014/main" id="{16843DE9-107C-46DE-89D8-70E8ACD8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581024</xdr:colOff>
      <xdr:row>27</xdr:row>
      <xdr:rowOff>50347</xdr:rowOff>
    </xdr:from>
    <xdr:to>
      <xdr:col>17</xdr:col>
      <xdr:colOff>586467</xdr:colOff>
      <xdr:row>37</xdr:row>
      <xdr:rowOff>152400</xdr:rowOff>
    </xdr:to>
    <xdr:graphicFrame macro="">
      <xdr:nvGraphicFramePr>
        <xdr:cNvPr id="103" name="Chart 102">
          <a:extLst>
            <a:ext uri="{FF2B5EF4-FFF2-40B4-BE49-F238E27FC236}">
              <a16:creationId xmlns:a16="http://schemas.microsoft.com/office/drawing/2014/main" id="{84345EC8-CEB3-420C-A6CF-55A32BC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16329</xdr:colOff>
      <xdr:row>13</xdr:row>
      <xdr:rowOff>78923</xdr:rowOff>
    </xdr:from>
    <xdr:to>
      <xdr:col>17</xdr:col>
      <xdr:colOff>395968</xdr:colOff>
      <xdr:row>25</xdr:row>
      <xdr:rowOff>59872</xdr:rowOff>
    </xdr:to>
    <xdr:graphicFrame macro="">
      <xdr:nvGraphicFramePr>
        <xdr:cNvPr id="104" name="Chart 103">
          <a:extLst>
            <a:ext uri="{FF2B5EF4-FFF2-40B4-BE49-F238E27FC236}">
              <a16:creationId xmlns:a16="http://schemas.microsoft.com/office/drawing/2014/main" id="{8AC0A015-E8E6-4014-AC61-105D827C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9</xdr:col>
      <xdr:colOff>376918</xdr:colOff>
      <xdr:row>13</xdr:row>
      <xdr:rowOff>152400</xdr:rowOff>
    </xdr:from>
    <xdr:to>
      <xdr:col>14</xdr:col>
      <xdr:colOff>453119</xdr:colOff>
      <xdr:row>24</xdr:row>
      <xdr:rowOff>38101</xdr:rowOff>
    </xdr:to>
    <xdr:graphicFrame macro="">
      <xdr:nvGraphicFramePr>
        <xdr:cNvPr id="105" name="Chart 104">
          <a:extLst>
            <a:ext uri="{FF2B5EF4-FFF2-40B4-BE49-F238E27FC236}">
              <a16:creationId xmlns:a16="http://schemas.microsoft.com/office/drawing/2014/main" id="{B1031D3A-007E-40E7-91BC-8488F7593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18</xdr:col>
      <xdr:colOff>142875</xdr:colOff>
      <xdr:row>22</xdr:row>
      <xdr:rowOff>50347</xdr:rowOff>
    </xdr:from>
    <xdr:to>
      <xdr:col>21</xdr:col>
      <xdr:colOff>443594</xdr:colOff>
      <xdr:row>38</xdr:row>
      <xdr:rowOff>9524</xdr:rowOff>
    </xdr:to>
    <mc:AlternateContent xmlns:mc="http://schemas.openxmlformats.org/markup-compatibility/2006">
      <mc:Choice xmlns:cx1="http://schemas.microsoft.com/office/drawing/2015/9/8/chartex" Requires="cx1">
        <xdr:graphicFrame macro="">
          <xdr:nvGraphicFramePr>
            <xdr:cNvPr id="111" name="Chart 110">
              <a:extLst>
                <a:ext uri="{FF2B5EF4-FFF2-40B4-BE49-F238E27FC236}">
                  <a16:creationId xmlns:a16="http://schemas.microsoft.com/office/drawing/2014/main" id="{0CB69EC9-C479-4643-BEA6-8E27410A6A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xfrm>
              <a:off x="12144375" y="3822247"/>
              <a:ext cx="2300969" cy="2702377"/>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357867</xdr:colOff>
      <xdr:row>6</xdr:row>
      <xdr:rowOff>38101</xdr:rowOff>
    </xdr:from>
    <xdr:to>
      <xdr:col>4</xdr:col>
      <xdr:colOff>138793</xdr:colOff>
      <xdr:row>11</xdr:row>
      <xdr:rowOff>152399</xdr:rowOff>
    </xdr:to>
    <mc:AlternateContent xmlns:mc="http://schemas.openxmlformats.org/markup-compatibility/2006">
      <mc:Choice xmlns:a14="http://schemas.microsoft.com/office/drawing/2010/main" Requires="a14">
        <xdr:graphicFrame macro="">
          <xdr:nvGraphicFramePr>
            <xdr:cNvPr id="113" name="Year 1">
              <a:extLst>
                <a:ext uri="{FF2B5EF4-FFF2-40B4-BE49-F238E27FC236}">
                  <a16:creationId xmlns:a16="http://schemas.microsoft.com/office/drawing/2014/main" id="{ACD4B37A-E033-4E0A-AC73-7E21A44F064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91367" y="1066801"/>
              <a:ext cx="1114426" cy="97154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319767</xdr:colOff>
      <xdr:row>12</xdr:row>
      <xdr:rowOff>85726</xdr:rowOff>
    </xdr:from>
    <xdr:to>
      <xdr:col>4</xdr:col>
      <xdr:colOff>234043</xdr:colOff>
      <xdr:row>30</xdr:row>
      <xdr:rowOff>145598</xdr:rowOff>
    </xdr:to>
    <mc:AlternateContent xmlns:mc="http://schemas.openxmlformats.org/markup-compatibility/2006">
      <mc:Choice xmlns:a14="http://schemas.microsoft.com/office/drawing/2010/main" Requires="a14">
        <xdr:graphicFrame macro="">
          <xdr:nvGraphicFramePr>
            <xdr:cNvPr id="114" name="Month 1">
              <a:extLst>
                <a:ext uri="{FF2B5EF4-FFF2-40B4-BE49-F238E27FC236}">
                  <a16:creationId xmlns:a16="http://schemas.microsoft.com/office/drawing/2014/main" id="{26D92082-C273-46CC-88BC-CCB40F4D414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53267" y="2143126"/>
              <a:ext cx="1247776" cy="31459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117660</xdr:colOff>
      <xdr:row>1</xdr:row>
      <xdr:rowOff>0</xdr:rowOff>
    </xdr:from>
    <xdr:to>
      <xdr:col>13</xdr:col>
      <xdr:colOff>615042</xdr:colOff>
      <xdr:row>5</xdr:row>
      <xdr:rowOff>107498</xdr:rowOff>
    </xdr:to>
    <mc:AlternateContent xmlns:mc="http://schemas.openxmlformats.org/markup-compatibility/2006">
      <mc:Choice xmlns:a14="http://schemas.microsoft.com/office/drawing/2010/main" Requires="a14">
        <xdr:graphicFrame macro="">
          <xdr:nvGraphicFramePr>
            <xdr:cNvPr id="115" name="PAYMENT MODE 1">
              <a:extLst>
                <a:ext uri="{FF2B5EF4-FFF2-40B4-BE49-F238E27FC236}">
                  <a16:creationId xmlns:a16="http://schemas.microsoft.com/office/drawing/2014/main" id="{70E8F963-A43F-4369-B7D9-210E2EB1D006}"/>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6785160" y="171450"/>
              <a:ext cx="2497632" cy="79329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110218</xdr:colOff>
      <xdr:row>1</xdr:row>
      <xdr:rowOff>19050</xdr:rowOff>
    </xdr:from>
    <xdr:to>
      <xdr:col>19</xdr:col>
      <xdr:colOff>300718</xdr:colOff>
      <xdr:row>5</xdr:row>
      <xdr:rowOff>123827</xdr:rowOff>
    </xdr:to>
    <mc:AlternateContent xmlns:mc="http://schemas.openxmlformats.org/markup-compatibility/2006">
      <mc:Choice xmlns:a14="http://schemas.microsoft.com/office/drawing/2010/main" Requires="a14">
        <xdr:graphicFrame macro="">
          <xdr:nvGraphicFramePr>
            <xdr:cNvPr id="116" name="SALE TYPE 1">
              <a:extLst>
                <a:ext uri="{FF2B5EF4-FFF2-40B4-BE49-F238E27FC236}">
                  <a16:creationId xmlns:a16="http://schemas.microsoft.com/office/drawing/2014/main" id="{15D60DCA-67BA-4121-9C70-092DF7F26926}"/>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9444718" y="190500"/>
              <a:ext cx="3524250" cy="79057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3m" refreshedDate="44913.265716435184" createdVersion="8" refreshedVersion="8" minRefreshableVersion="3" recordCount="527" xr:uid="{D6F27F04-C4C4-4B2A-85D1-457193B006B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2"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170">
      <sharedItems count="24">
        <s v="Jan"/>
        <s v="Feb"/>
        <s v="Mar"/>
        <s v="Apr"/>
        <s v="May"/>
        <s v="Jun"/>
        <s v="Jul"/>
        <s v="Aug"/>
        <s v="Sep"/>
        <s v="Oct"/>
        <s v="Nov"/>
        <s v="Dec"/>
        <s v="أغسطس" u="1"/>
        <s v="يوليو" u="1"/>
        <s v="سبتمبر" u="1"/>
        <s v="ديسمبر" u="1"/>
        <s v="نوفمبر" u="1"/>
        <s v="فبراير" u="1"/>
        <s v="يونيو" u="1"/>
        <s v="يناير" u="1"/>
        <s v="مارس" u="1"/>
        <s v="مايو" u="1"/>
        <s v="أبريل" u="1"/>
        <s v="أكتوبر" u="1"/>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46478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1"/>
    <x v="0"/>
  </r>
  <r>
    <d v="2021-01-25T00:00:00"/>
    <s v="P0031"/>
    <n v="14"/>
    <x v="2"/>
    <x v="0"/>
    <n v="0"/>
    <x v="5"/>
    <x v="4"/>
    <x v="1"/>
    <n v="93"/>
    <n v="104.16"/>
    <n v="1302"/>
    <n v="1458.24"/>
    <x v="11"/>
    <x v="1"/>
    <x v="0"/>
  </r>
  <r>
    <d v="2021-01-26T00:00:00"/>
    <s v="P0044"/>
    <n v="9"/>
    <x v="0"/>
    <x v="1"/>
    <n v="0"/>
    <x v="11"/>
    <x v="1"/>
    <x v="1"/>
    <n v="76"/>
    <n v="82.08"/>
    <n v="684"/>
    <n v="738.72"/>
    <x v="12"/>
    <x v="1"/>
    <x v="0"/>
  </r>
  <r>
    <d v="2021-01-26T00:00:00"/>
    <s v="P0006"/>
    <n v="7"/>
    <x v="1"/>
    <x v="1"/>
    <n v="0"/>
    <x v="15"/>
    <x v="3"/>
    <x v="1"/>
    <n v="75"/>
    <n v="85.5"/>
    <n v="525"/>
    <n v="598.5"/>
    <x v="12"/>
    <x v="1"/>
    <x v="0"/>
  </r>
  <r>
    <d v="2021-01-26T00:00:00"/>
    <s v="P0001"/>
    <n v="7"/>
    <x v="1"/>
    <x v="0"/>
    <n v="0"/>
    <x v="16"/>
    <x v="3"/>
    <x v="1"/>
    <n v="98"/>
    <n v="103.88"/>
    <n v="686"/>
    <n v="727.16"/>
    <x v="12"/>
    <x v="1"/>
    <x v="0"/>
  </r>
  <r>
    <d v="2021-01-27T00:00:00"/>
    <s v="P0040"/>
    <n v="7"/>
    <x v="0"/>
    <x v="0"/>
    <n v="0"/>
    <x v="17"/>
    <x v="1"/>
    <x v="1"/>
    <n v="90"/>
    <n v="115.2"/>
    <n v="630"/>
    <n v="806.4"/>
    <x v="13"/>
    <x v="1"/>
    <x v="0"/>
  </r>
  <r>
    <d v="2021-01-27T00:00:00"/>
    <s v="P0032"/>
    <n v="3"/>
    <x v="0"/>
    <x v="0"/>
    <n v="0"/>
    <x v="18"/>
    <x v="4"/>
    <x v="1"/>
    <n v="89"/>
    <n v="117.48"/>
    <n v="267"/>
    <n v="352.44"/>
    <x v="13"/>
    <x v="1"/>
    <x v="0"/>
  </r>
  <r>
    <d v="2021-01-28T00:00:00"/>
    <s v="P0004"/>
    <n v="10"/>
    <x v="1"/>
    <x v="1"/>
    <n v="0"/>
    <x v="3"/>
    <x v="3"/>
    <x v="2"/>
    <n v="44"/>
    <n v="48.84"/>
    <n v="440"/>
    <n v="488.40000000000003"/>
    <x v="14"/>
    <x v="1"/>
    <x v="0"/>
  </r>
  <r>
    <d v="2021-01-28T00:00:00"/>
    <s v="P0029"/>
    <n v="2"/>
    <x v="2"/>
    <x v="1"/>
    <n v="0"/>
    <x v="19"/>
    <x v="4"/>
    <x v="2"/>
    <n v="47"/>
    <n v="53.11"/>
    <n v="94"/>
    <n v="106.22"/>
    <x v="14"/>
    <x v="1"/>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2"/>
    <x v="0"/>
  </r>
  <r>
    <d v="2021-02-20T00:00:00"/>
    <s v="P0030"/>
    <n v="11"/>
    <x v="1"/>
    <x v="1"/>
    <n v="0"/>
    <x v="28"/>
    <x v="4"/>
    <x v="0"/>
    <n v="148"/>
    <n v="201.28"/>
    <n v="1628"/>
    <n v="2214.08"/>
    <x v="9"/>
    <x v="2"/>
    <x v="0"/>
  </r>
  <r>
    <d v="2021-02-22T00:00:00"/>
    <s v="P0013"/>
    <n v="5"/>
    <x v="1"/>
    <x v="1"/>
    <n v="0"/>
    <x v="2"/>
    <x v="2"/>
    <x v="1"/>
    <n v="112"/>
    <n v="122.08"/>
    <n v="560"/>
    <n v="610.4"/>
    <x v="18"/>
    <x v="2"/>
    <x v="0"/>
  </r>
  <r>
    <d v="2021-02-23T00:00:00"/>
    <s v="P0025"/>
    <n v="3"/>
    <x v="2"/>
    <x v="1"/>
    <n v="0"/>
    <x v="7"/>
    <x v="0"/>
    <x v="3"/>
    <n v="7"/>
    <n v="8.33"/>
    <n v="21"/>
    <n v="24.990000000000002"/>
    <x v="19"/>
    <x v="2"/>
    <x v="0"/>
  </r>
  <r>
    <d v="2021-02-23T00:00:00"/>
    <s v="P0005"/>
    <n v="2"/>
    <x v="2"/>
    <x v="0"/>
    <n v="0"/>
    <x v="24"/>
    <x v="3"/>
    <x v="0"/>
    <n v="133"/>
    <n v="155.61000000000001"/>
    <n v="266"/>
    <n v="311.22000000000003"/>
    <x v="19"/>
    <x v="2"/>
    <x v="0"/>
  </r>
  <r>
    <d v="2021-02-25T00:00:00"/>
    <s v="P0002"/>
    <n v="4"/>
    <x v="0"/>
    <x v="0"/>
    <n v="0"/>
    <x v="29"/>
    <x v="3"/>
    <x v="1"/>
    <n v="105"/>
    <n v="142.80000000000001"/>
    <n v="420"/>
    <n v="571.20000000000005"/>
    <x v="11"/>
    <x v="2"/>
    <x v="0"/>
  </r>
  <r>
    <d v="2021-02-25T00:00:00"/>
    <s v="P0032"/>
    <n v="11"/>
    <x v="1"/>
    <x v="1"/>
    <n v="0"/>
    <x v="18"/>
    <x v="4"/>
    <x v="1"/>
    <n v="89"/>
    <n v="117.48"/>
    <n v="979"/>
    <n v="1292.28"/>
    <x v="11"/>
    <x v="2"/>
    <x v="0"/>
  </r>
  <r>
    <d v="2021-02-25T00:00:00"/>
    <s v="P0030"/>
    <n v="2"/>
    <x v="2"/>
    <x v="0"/>
    <n v="0"/>
    <x v="28"/>
    <x v="4"/>
    <x v="0"/>
    <n v="148"/>
    <n v="201.28"/>
    <n v="296"/>
    <n v="402.56"/>
    <x v="11"/>
    <x v="2"/>
    <x v="0"/>
  </r>
  <r>
    <d v="2021-02-27T00:00:00"/>
    <s v="P0018"/>
    <n v="11"/>
    <x v="0"/>
    <x v="0"/>
    <n v="0"/>
    <x v="30"/>
    <x v="2"/>
    <x v="3"/>
    <n v="37"/>
    <n v="49.21"/>
    <n v="407"/>
    <n v="541.31000000000006"/>
    <x v="13"/>
    <x v="2"/>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3"/>
    <x v="0"/>
  </r>
  <r>
    <d v="2021-03-25T00:00:00"/>
    <s v="P0038"/>
    <n v="2"/>
    <x v="2"/>
    <x v="0"/>
    <n v="0"/>
    <x v="1"/>
    <x v="1"/>
    <x v="1"/>
    <n v="72"/>
    <n v="79.92"/>
    <n v="144"/>
    <n v="159.84"/>
    <x v="11"/>
    <x v="3"/>
    <x v="0"/>
  </r>
  <r>
    <d v="2021-03-26T00:00:00"/>
    <s v="P0001"/>
    <n v="4"/>
    <x v="2"/>
    <x v="1"/>
    <n v="0"/>
    <x v="16"/>
    <x v="3"/>
    <x v="1"/>
    <n v="98"/>
    <n v="103.88"/>
    <n v="392"/>
    <n v="415.52"/>
    <x v="12"/>
    <x v="3"/>
    <x v="0"/>
  </r>
  <r>
    <d v="2021-03-26T00:00:00"/>
    <s v="P0042"/>
    <n v="1"/>
    <x v="2"/>
    <x v="1"/>
    <n v="0"/>
    <x v="10"/>
    <x v="1"/>
    <x v="0"/>
    <n v="120"/>
    <n v="162"/>
    <n v="120"/>
    <n v="162"/>
    <x v="12"/>
    <x v="3"/>
    <x v="0"/>
  </r>
  <r>
    <d v="2021-03-26T00:00:00"/>
    <s v="P0010"/>
    <n v="9"/>
    <x v="2"/>
    <x v="0"/>
    <n v="0"/>
    <x v="20"/>
    <x v="2"/>
    <x v="0"/>
    <n v="148"/>
    <n v="164.28"/>
    <n v="1332"/>
    <n v="1478.52"/>
    <x v="12"/>
    <x v="3"/>
    <x v="0"/>
  </r>
  <r>
    <d v="2021-03-27T00:00:00"/>
    <s v="P0030"/>
    <n v="3"/>
    <x v="2"/>
    <x v="0"/>
    <n v="0"/>
    <x v="28"/>
    <x v="4"/>
    <x v="0"/>
    <n v="148"/>
    <n v="201.28"/>
    <n v="444"/>
    <n v="603.84"/>
    <x v="13"/>
    <x v="3"/>
    <x v="0"/>
  </r>
  <r>
    <d v="2021-03-28T00:00:00"/>
    <s v="P0007"/>
    <n v="8"/>
    <x v="1"/>
    <x v="1"/>
    <n v="0"/>
    <x v="36"/>
    <x v="3"/>
    <x v="2"/>
    <n v="43"/>
    <n v="47.730000000000004"/>
    <n v="344"/>
    <n v="381.84000000000003"/>
    <x v="14"/>
    <x v="3"/>
    <x v="0"/>
  </r>
  <r>
    <d v="2021-03-30T00:00:00"/>
    <s v="P0038"/>
    <n v="1"/>
    <x v="1"/>
    <x v="1"/>
    <n v="0"/>
    <x v="1"/>
    <x v="1"/>
    <x v="1"/>
    <n v="72"/>
    <n v="79.92"/>
    <n v="72"/>
    <n v="79.92"/>
    <x v="24"/>
    <x v="3"/>
    <x v="0"/>
  </r>
  <r>
    <d v="2021-03-31T00:00:00"/>
    <s v="P0042"/>
    <n v="3"/>
    <x v="2"/>
    <x v="1"/>
    <n v="0"/>
    <x v="10"/>
    <x v="1"/>
    <x v="0"/>
    <n v="120"/>
    <n v="162"/>
    <n v="360"/>
    <n v="486"/>
    <x v="25"/>
    <x v="3"/>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4"/>
    <x v="0"/>
  </r>
  <r>
    <d v="2021-04-18T00:00:00"/>
    <s v="P0038"/>
    <n v="9"/>
    <x v="0"/>
    <x v="0"/>
    <n v="0"/>
    <x v="1"/>
    <x v="1"/>
    <x v="1"/>
    <n v="72"/>
    <n v="79.92"/>
    <n v="648"/>
    <n v="719.28"/>
    <x v="7"/>
    <x v="4"/>
    <x v="0"/>
  </r>
  <r>
    <d v="2021-04-18T00:00:00"/>
    <s v="P0019"/>
    <n v="13"/>
    <x v="2"/>
    <x v="1"/>
    <n v="0"/>
    <x v="40"/>
    <x v="2"/>
    <x v="0"/>
    <n v="150"/>
    <n v="210"/>
    <n v="1950"/>
    <n v="2730"/>
    <x v="7"/>
    <x v="4"/>
    <x v="0"/>
  </r>
  <r>
    <d v="2021-04-23T00:00:00"/>
    <s v="P0042"/>
    <n v="6"/>
    <x v="2"/>
    <x v="0"/>
    <n v="0"/>
    <x v="10"/>
    <x v="1"/>
    <x v="0"/>
    <n v="120"/>
    <n v="162"/>
    <n v="720"/>
    <n v="972"/>
    <x v="19"/>
    <x v="4"/>
    <x v="0"/>
  </r>
  <r>
    <d v="2021-04-23T00:00:00"/>
    <s v="P0028"/>
    <n v="10"/>
    <x v="2"/>
    <x v="0"/>
    <n v="0"/>
    <x v="33"/>
    <x v="4"/>
    <x v="3"/>
    <n v="37"/>
    <n v="41.81"/>
    <n v="370"/>
    <n v="418.1"/>
    <x v="19"/>
    <x v="4"/>
    <x v="0"/>
  </r>
  <r>
    <d v="2021-04-24T00:00:00"/>
    <s v="P0030"/>
    <n v="2"/>
    <x v="1"/>
    <x v="0"/>
    <n v="0"/>
    <x v="28"/>
    <x v="4"/>
    <x v="0"/>
    <n v="148"/>
    <n v="201.28"/>
    <n v="296"/>
    <n v="402.56"/>
    <x v="27"/>
    <x v="4"/>
    <x v="0"/>
  </r>
  <r>
    <d v="2021-04-26T00:00:00"/>
    <s v="P0037"/>
    <n v="3"/>
    <x v="2"/>
    <x v="0"/>
    <n v="0"/>
    <x v="8"/>
    <x v="1"/>
    <x v="1"/>
    <n v="67"/>
    <n v="85.76"/>
    <n v="201"/>
    <n v="257.28000000000003"/>
    <x v="12"/>
    <x v="4"/>
    <x v="0"/>
  </r>
  <r>
    <d v="2021-04-29T00:00:00"/>
    <s v="P0030"/>
    <n v="7"/>
    <x v="2"/>
    <x v="0"/>
    <n v="0"/>
    <x v="28"/>
    <x v="4"/>
    <x v="0"/>
    <n v="148"/>
    <n v="201.28"/>
    <n v="1036"/>
    <n v="1408.96"/>
    <x v="28"/>
    <x v="4"/>
    <x v="0"/>
  </r>
  <r>
    <d v="2021-04-30T00:00:00"/>
    <s v="P0029"/>
    <n v="1"/>
    <x v="2"/>
    <x v="0"/>
    <n v="0"/>
    <x v="19"/>
    <x v="4"/>
    <x v="2"/>
    <n v="47"/>
    <n v="53.11"/>
    <n v="47"/>
    <n v="53.11"/>
    <x v="24"/>
    <x v="4"/>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5"/>
    <x v="0"/>
  </r>
  <r>
    <d v="2021-05-09T00:00:00"/>
    <s v="P0028"/>
    <n v="8"/>
    <x v="2"/>
    <x v="1"/>
    <n v="0"/>
    <x v="33"/>
    <x v="4"/>
    <x v="3"/>
    <n v="37"/>
    <n v="41.81"/>
    <n v="296"/>
    <n v="334.48"/>
    <x v="4"/>
    <x v="5"/>
    <x v="0"/>
  </r>
  <r>
    <d v="2021-05-12T00:00:00"/>
    <s v="P0016"/>
    <n v="3"/>
    <x v="2"/>
    <x v="0"/>
    <n v="0"/>
    <x v="21"/>
    <x v="2"/>
    <x v="3"/>
    <n v="13"/>
    <n v="16.64"/>
    <n v="39"/>
    <n v="49.92"/>
    <x v="6"/>
    <x v="5"/>
    <x v="0"/>
  </r>
  <r>
    <d v="2021-05-12T00:00:00"/>
    <s v="P0035"/>
    <n v="15"/>
    <x v="2"/>
    <x v="0"/>
    <n v="0"/>
    <x v="4"/>
    <x v="4"/>
    <x v="3"/>
    <n v="5"/>
    <n v="6.7"/>
    <n v="75"/>
    <n v="100.5"/>
    <x v="6"/>
    <x v="5"/>
    <x v="0"/>
  </r>
  <r>
    <d v="2021-05-13T00:00:00"/>
    <s v="P0029"/>
    <n v="4"/>
    <x v="2"/>
    <x v="0"/>
    <n v="0"/>
    <x v="19"/>
    <x v="4"/>
    <x v="2"/>
    <n v="47"/>
    <n v="53.11"/>
    <n v="188"/>
    <n v="212.44"/>
    <x v="22"/>
    <x v="5"/>
    <x v="0"/>
  </r>
  <r>
    <d v="2021-05-20T00:00:00"/>
    <s v="P0042"/>
    <n v="2"/>
    <x v="1"/>
    <x v="1"/>
    <n v="0"/>
    <x v="10"/>
    <x v="1"/>
    <x v="0"/>
    <n v="120"/>
    <n v="162"/>
    <n v="240"/>
    <n v="324"/>
    <x v="9"/>
    <x v="5"/>
    <x v="0"/>
  </r>
  <r>
    <d v="2021-05-23T00:00:00"/>
    <s v="P0040"/>
    <n v="11"/>
    <x v="2"/>
    <x v="0"/>
    <n v="0"/>
    <x v="17"/>
    <x v="1"/>
    <x v="1"/>
    <n v="90"/>
    <n v="115.2"/>
    <n v="990"/>
    <n v="1267.2"/>
    <x v="19"/>
    <x v="5"/>
    <x v="0"/>
  </r>
  <r>
    <d v="2021-05-30T00:00:00"/>
    <s v="P0023"/>
    <n v="13"/>
    <x v="1"/>
    <x v="0"/>
    <n v="0"/>
    <x v="12"/>
    <x v="0"/>
    <x v="0"/>
    <n v="141"/>
    <n v="149.46"/>
    <n v="1833"/>
    <n v="1942.98"/>
    <x v="24"/>
    <x v="5"/>
    <x v="0"/>
  </r>
  <r>
    <d v="2021-05-30T00:00:00"/>
    <s v="P0013"/>
    <n v="6"/>
    <x v="1"/>
    <x v="1"/>
    <n v="0"/>
    <x v="2"/>
    <x v="2"/>
    <x v="1"/>
    <n v="112"/>
    <n v="122.08"/>
    <n v="672"/>
    <n v="732.48"/>
    <x v="24"/>
    <x v="5"/>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6"/>
    <x v="0"/>
  </r>
  <r>
    <d v="2021-06-20T00:00:00"/>
    <s v="P0016"/>
    <n v="1"/>
    <x v="0"/>
    <x v="1"/>
    <n v="0"/>
    <x v="21"/>
    <x v="2"/>
    <x v="3"/>
    <n v="13"/>
    <n v="16.64"/>
    <n v="13"/>
    <n v="16.64"/>
    <x v="9"/>
    <x v="6"/>
    <x v="0"/>
  </r>
  <r>
    <d v="2021-06-23T00:00:00"/>
    <s v="P0016"/>
    <n v="4"/>
    <x v="2"/>
    <x v="0"/>
    <n v="0"/>
    <x v="21"/>
    <x v="2"/>
    <x v="3"/>
    <n v="13"/>
    <n v="16.64"/>
    <n v="52"/>
    <n v="66.56"/>
    <x v="19"/>
    <x v="6"/>
    <x v="0"/>
  </r>
  <r>
    <d v="2021-06-24T00:00:00"/>
    <s v="P0011"/>
    <n v="13"/>
    <x v="2"/>
    <x v="0"/>
    <n v="0"/>
    <x v="31"/>
    <x v="2"/>
    <x v="2"/>
    <n v="44"/>
    <n v="48.4"/>
    <n v="572"/>
    <n v="629.19999999999993"/>
    <x v="27"/>
    <x v="6"/>
    <x v="0"/>
  </r>
  <r>
    <d v="2021-06-26T00:00:00"/>
    <s v="P0009"/>
    <n v="7"/>
    <x v="1"/>
    <x v="0"/>
    <n v="0"/>
    <x v="37"/>
    <x v="3"/>
    <x v="3"/>
    <n v="6"/>
    <n v="7.8599999999999994"/>
    <n v="42"/>
    <n v="55.019999999999996"/>
    <x v="12"/>
    <x v="6"/>
    <x v="0"/>
  </r>
  <r>
    <d v="2021-06-27T00:00:00"/>
    <s v="P0005"/>
    <n v="11"/>
    <x v="2"/>
    <x v="1"/>
    <n v="0"/>
    <x v="24"/>
    <x v="3"/>
    <x v="0"/>
    <n v="133"/>
    <n v="155.61000000000001"/>
    <n v="1463"/>
    <n v="1711.71"/>
    <x v="13"/>
    <x v="6"/>
    <x v="0"/>
  </r>
  <r>
    <d v="2021-06-28T00:00:00"/>
    <s v="P0021"/>
    <n v="2"/>
    <x v="1"/>
    <x v="1"/>
    <n v="0"/>
    <x v="32"/>
    <x v="0"/>
    <x v="0"/>
    <n v="126"/>
    <n v="162.54"/>
    <n v="252"/>
    <n v="325.08"/>
    <x v="14"/>
    <x v="6"/>
    <x v="0"/>
  </r>
  <r>
    <d v="2021-06-28T00:00:00"/>
    <s v="P0035"/>
    <n v="7"/>
    <x v="1"/>
    <x v="0"/>
    <n v="0"/>
    <x v="4"/>
    <x v="4"/>
    <x v="3"/>
    <n v="5"/>
    <n v="6.7"/>
    <n v="35"/>
    <n v="46.9"/>
    <x v="14"/>
    <x v="6"/>
    <x v="0"/>
  </r>
  <r>
    <d v="2021-06-29T00:00:00"/>
    <s v="P0014"/>
    <n v="4"/>
    <x v="2"/>
    <x v="0"/>
    <n v="0"/>
    <x v="9"/>
    <x v="2"/>
    <x v="1"/>
    <n v="112"/>
    <n v="146.72"/>
    <n v="448"/>
    <n v="586.88"/>
    <x v="28"/>
    <x v="6"/>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7"/>
    <x v="0"/>
  </r>
  <r>
    <d v="2021-07-20T00:00:00"/>
    <s v="P0043"/>
    <n v="5"/>
    <x v="2"/>
    <x v="0"/>
    <n v="0"/>
    <x v="23"/>
    <x v="1"/>
    <x v="1"/>
    <n v="67"/>
    <n v="83.08"/>
    <n v="335"/>
    <n v="415.4"/>
    <x v="9"/>
    <x v="7"/>
    <x v="0"/>
  </r>
  <r>
    <d v="2021-07-21T00:00:00"/>
    <s v="P0029"/>
    <n v="15"/>
    <x v="2"/>
    <x v="0"/>
    <n v="0"/>
    <x v="19"/>
    <x v="4"/>
    <x v="2"/>
    <n v="47"/>
    <n v="53.11"/>
    <n v="705"/>
    <n v="796.65"/>
    <x v="10"/>
    <x v="7"/>
    <x v="0"/>
  </r>
  <r>
    <d v="2021-07-22T00:00:00"/>
    <s v="P0026"/>
    <n v="3"/>
    <x v="0"/>
    <x v="1"/>
    <n v="0"/>
    <x v="42"/>
    <x v="4"/>
    <x v="3"/>
    <n v="18"/>
    <n v="24.66"/>
    <n v="54"/>
    <n v="73.98"/>
    <x v="18"/>
    <x v="7"/>
    <x v="0"/>
  </r>
  <r>
    <d v="2021-07-22T00:00:00"/>
    <s v="P0024"/>
    <n v="14"/>
    <x v="1"/>
    <x v="1"/>
    <n v="0"/>
    <x v="0"/>
    <x v="0"/>
    <x v="0"/>
    <n v="144"/>
    <n v="156.96"/>
    <n v="2016"/>
    <n v="2197.44"/>
    <x v="18"/>
    <x v="7"/>
    <x v="0"/>
  </r>
  <r>
    <d v="2021-07-23T00:00:00"/>
    <s v="P0036"/>
    <n v="7"/>
    <x v="0"/>
    <x v="0"/>
    <n v="0"/>
    <x v="43"/>
    <x v="4"/>
    <x v="1"/>
    <n v="90"/>
    <n v="96.3"/>
    <n v="630"/>
    <n v="674.1"/>
    <x v="19"/>
    <x v="7"/>
    <x v="0"/>
  </r>
  <r>
    <d v="2021-07-23T00:00:00"/>
    <s v="P0037"/>
    <n v="8"/>
    <x v="2"/>
    <x v="0"/>
    <n v="0"/>
    <x v="8"/>
    <x v="1"/>
    <x v="1"/>
    <n v="67"/>
    <n v="85.76"/>
    <n v="536"/>
    <n v="686.08"/>
    <x v="19"/>
    <x v="7"/>
    <x v="0"/>
  </r>
  <r>
    <d v="2021-07-24T00:00:00"/>
    <s v="P0009"/>
    <n v="4"/>
    <x v="1"/>
    <x v="1"/>
    <n v="0"/>
    <x v="37"/>
    <x v="3"/>
    <x v="3"/>
    <n v="6"/>
    <n v="7.8599999999999994"/>
    <n v="24"/>
    <n v="31.439999999999998"/>
    <x v="27"/>
    <x v="7"/>
    <x v="0"/>
  </r>
  <r>
    <d v="2021-07-29T00:00:00"/>
    <s v="P0044"/>
    <n v="15"/>
    <x v="1"/>
    <x v="1"/>
    <n v="0"/>
    <x v="11"/>
    <x v="1"/>
    <x v="1"/>
    <n v="76"/>
    <n v="82.08"/>
    <n v="1140"/>
    <n v="1231.2"/>
    <x v="28"/>
    <x v="7"/>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8"/>
    <x v="0"/>
  </r>
  <r>
    <d v="2021-08-20T00:00:00"/>
    <s v="P0020"/>
    <n v="15"/>
    <x v="2"/>
    <x v="1"/>
    <n v="0"/>
    <x v="14"/>
    <x v="0"/>
    <x v="2"/>
    <n v="61"/>
    <n v="76.25"/>
    <n v="915"/>
    <n v="1143.75"/>
    <x v="9"/>
    <x v="8"/>
    <x v="0"/>
  </r>
  <r>
    <d v="2021-08-20T00:00:00"/>
    <s v="P0031"/>
    <n v="9"/>
    <x v="2"/>
    <x v="0"/>
    <n v="0"/>
    <x v="5"/>
    <x v="4"/>
    <x v="1"/>
    <n v="93"/>
    <n v="104.16"/>
    <n v="837"/>
    <n v="937.43999999999994"/>
    <x v="9"/>
    <x v="8"/>
    <x v="0"/>
  </r>
  <r>
    <d v="2021-08-20T00:00:00"/>
    <s v="P0028"/>
    <n v="13"/>
    <x v="2"/>
    <x v="0"/>
    <n v="0"/>
    <x v="33"/>
    <x v="4"/>
    <x v="3"/>
    <n v="37"/>
    <n v="41.81"/>
    <n v="481"/>
    <n v="543.53"/>
    <x v="9"/>
    <x v="8"/>
    <x v="0"/>
  </r>
  <r>
    <d v="2021-08-26T00:00:00"/>
    <s v="P0039"/>
    <n v="4"/>
    <x v="2"/>
    <x v="0"/>
    <n v="0"/>
    <x v="34"/>
    <x v="1"/>
    <x v="3"/>
    <n v="37"/>
    <n v="42.55"/>
    <n v="148"/>
    <n v="170.2"/>
    <x v="12"/>
    <x v="8"/>
    <x v="0"/>
  </r>
  <r>
    <d v="2021-08-29T00:00:00"/>
    <s v="P0034"/>
    <n v="12"/>
    <x v="0"/>
    <x v="0"/>
    <n v="0"/>
    <x v="13"/>
    <x v="4"/>
    <x v="2"/>
    <n v="55"/>
    <n v="58.3"/>
    <n v="660"/>
    <n v="699.59999999999991"/>
    <x v="28"/>
    <x v="8"/>
    <x v="0"/>
  </r>
  <r>
    <d v="2021-08-30T00:00:00"/>
    <s v="P0013"/>
    <n v="13"/>
    <x v="2"/>
    <x v="0"/>
    <n v="0"/>
    <x v="2"/>
    <x v="2"/>
    <x v="1"/>
    <n v="112"/>
    <n v="122.08"/>
    <n v="1456"/>
    <n v="1587.04"/>
    <x v="24"/>
    <x v="8"/>
    <x v="0"/>
  </r>
  <r>
    <d v="2021-08-31T00:00:00"/>
    <s v="P0001"/>
    <n v="2"/>
    <x v="2"/>
    <x v="0"/>
    <n v="0"/>
    <x v="16"/>
    <x v="3"/>
    <x v="1"/>
    <n v="98"/>
    <n v="103.88"/>
    <n v="196"/>
    <n v="207.76"/>
    <x v="25"/>
    <x v="8"/>
    <x v="0"/>
  </r>
  <r>
    <d v="2021-08-31T00:00:00"/>
    <s v="P0035"/>
    <n v="11"/>
    <x v="2"/>
    <x v="0"/>
    <n v="0"/>
    <x v="4"/>
    <x v="4"/>
    <x v="3"/>
    <n v="5"/>
    <n v="6.7"/>
    <n v="55"/>
    <n v="73.7"/>
    <x v="25"/>
    <x v="8"/>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9"/>
    <x v="0"/>
  </r>
  <r>
    <d v="2021-09-21T00:00:00"/>
    <s v="P0020"/>
    <n v="7"/>
    <x v="0"/>
    <x v="1"/>
    <n v="0"/>
    <x v="14"/>
    <x v="0"/>
    <x v="2"/>
    <n v="61"/>
    <n v="76.25"/>
    <n v="427"/>
    <n v="533.75"/>
    <x v="10"/>
    <x v="9"/>
    <x v="0"/>
  </r>
  <r>
    <d v="2021-09-22T00:00:00"/>
    <s v="P0040"/>
    <n v="2"/>
    <x v="1"/>
    <x v="1"/>
    <n v="0"/>
    <x v="17"/>
    <x v="1"/>
    <x v="1"/>
    <n v="90"/>
    <n v="115.2"/>
    <n v="180"/>
    <n v="230.4"/>
    <x v="18"/>
    <x v="9"/>
    <x v="0"/>
  </r>
  <r>
    <d v="2021-09-22T00:00:00"/>
    <s v="P0002"/>
    <n v="4"/>
    <x v="2"/>
    <x v="1"/>
    <n v="0"/>
    <x v="29"/>
    <x v="3"/>
    <x v="1"/>
    <n v="105"/>
    <n v="142.80000000000001"/>
    <n v="420"/>
    <n v="571.20000000000005"/>
    <x v="18"/>
    <x v="9"/>
    <x v="0"/>
  </r>
  <r>
    <d v="2021-09-23T00:00:00"/>
    <s v="P0018"/>
    <n v="12"/>
    <x v="2"/>
    <x v="1"/>
    <n v="0"/>
    <x v="30"/>
    <x v="2"/>
    <x v="3"/>
    <n v="37"/>
    <n v="49.21"/>
    <n v="444"/>
    <n v="590.52"/>
    <x v="19"/>
    <x v="9"/>
    <x v="0"/>
  </r>
  <r>
    <d v="2021-09-23T00:00:00"/>
    <s v="P0021"/>
    <n v="7"/>
    <x v="1"/>
    <x v="0"/>
    <n v="0"/>
    <x v="32"/>
    <x v="0"/>
    <x v="0"/>
    <n v="126"/>
    <n v="162.54"/>
    <n v="882"/>
    <n v="1137.78"/>
    <x v="19"/>
    <x v="9"/>
    <x v="0"/>
  </r>
  <r>
    <d v="2021-09-27T00:00:00"/>
    <s v="P0034"/>
    <n v="1"/>
    <x v="2"/>
    <x v="1"/>
    <n v="0"/>
    <x v="13"/>
    <x v="4"/>
    <x v="2"/>
    <n v="55"/>
    <n v="58.3"/>
    <n v="55"/>
    <n v="58.3"/>
    <x v="13"/>
    <x v="9"/>
    <x v="0"/>
  </r>
  <r>
    <d v="2021-09-30T00:00:00"/>
    <s v="P0014"/>
    <n v="9"/>
    <x v="1"/>
    <x v="0"/>
    <n v="0"/>
    <x v="9"/>
    <x v="2"/>
    <x v="1"/>
    <n v="112"/>
    <n v="146.72"/>
    <n v="1008"/>
    <n v="1320.48"/>
    <x v="24"/>
    <x v="9"/>
    <x v="0"/>
  </r>
  <r>
    <d v="2021-09-30T00:00:00"/>
    <s v="P0006"/>
    <n v="5"/>
    <x v="1"/>
    <x v="0"/>
    <n v="0"/>
    <x v="15"/>
    <x v="3"/>
    <x v="1"/>
    <n v="75"/>
    <n v="85.5"/>
    <n v="375"/>
    <n v="427.5"/>
    <x v="24"/>
    <x v="9"/>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10"/>
    <x v="0"/>
  </r>
  <r>
    <d v="2021-10-22T00:00:00"/>
    <s v="P0024"/>
    <n v="13"/>
    <x v="1"/>
    <x v="1"/>
    <n v="0"/>
    <x v="0"/>
    <x v="0"/>
    <x v="0"/>
    <n v="144"/>
    <n v="156.96"/>
    <n v="1872"/>
    <n v="2040.48"/>
    <x v="18"/>
    <x v="10"/>
    <x v="0"/>
  </r>
  <r>
    <d v="2021-10-22T00:00:00"/>
    <s v="P0009"/>
    <n v="1"/>
    <x v="2"/>
    <x v="1"/>
    <n v="0"/>
    <x v="37"/>
    <x v="3"/>
    <x v="3"/>
    <n v="6"/>
    <n v="7.8599999999999994"/>
    <n v="6"/>
    <n v="7.8599999999999994"/>
    <x v="18"/>
    <x v="10"/>
    <x v="0"/>
  </r>
  <r>
    <d v="2021-10-24T00:00:00"/>
    <s v="P0011"/>
    <n v="3"/>
    <x v="0"/>
    <x v="1"/>
    <n v="0"/>
    <x v="31"/>
    <x v="2"/>
    <x v="2"/>
    <n v="44"/>
    <n v="48.4"/>
    <n v="132"/>
    <n v="145.19999999999999"/>
    <x v="27"/>
    <x v="10"/>
    <x v="0"/>
  </r>
  <r>
    <d v="2021-10-25T00:00:00"/>
    <s v="P0044"/>
    <n v="9"/>
    <x v="1"/>
    <x v="1"/>
    <n v="0"/>
    <x v="11"/>
    <x v="1"/>
    <x v="1"/>
    <n v="76"/>
    <n v="82.08"/>
    <n v="684"/>
    <n v="738.72"/>
    <x v="11"/>
    <x v="10"/>
    <x v="0"/>
  </r>
  <r>
    <d v="2021-10-26T00:00:00"/>
    <s v="P0004"/>
    <n v="6"/>
    <x v="0"/>
    <x v="1"/>
    <n v="0"/>
    <x v="3"/>
    <x v="3"/>
    <x v="2"/>
    <n v="44"/>
    <n v="48.84"/>
    <n v="264"/>
    <n v="293.04000000000002"/>
    <x v="12"/>
    <x v="10"/>
    <x v="0"/>
  </r>
  <r>
    <d v="2021-10-28T00:00:00"/>
    <s v="P0008"/>
    <n v="1"/>
    <x v="2"/>
    <x v="1"/>
    <n v="0"/>
    <x v="25"/>
    <x v="3"/>
    <x v="1"/>
    <n v="83"/>
    <n v="94.62"/>
    <n v="83"/>
    <n v="94.62"/>
    <x v="14"/>
    <x v="10"/>
    <x v="0"/>
  </r>
  <r>
    <d v="2021-10-29T00:00:00"/>
    <s v="P0038"/>
    <n v="14"/>
    <x v="1"/>
    <x v="0"/>
    <n v="0"/>
    <x v="1"/>
    <x v="1"/>
    <x v="1"/>
    <n v="72"/>
    <n v="79.92"/>
    <n v="1008"/>
    <n v="1118.8800000000001"/>
    <x v="28"/>
    <x v="10"/>
    <x v="0"/>
  </r>
  <r>
    <d v="2021-10-31T00:00:00"/>
    <s v="P0021"/>
    <n v="6"/>
    <x v="1"/>
    <x v="1"/>
    <n v="0"/>
    <x v="32"/>
    <x v="0"/>
    <x v="0"/>
    <n v="126"/>
    <n v="162.54"/>
    <n v="756"/>
    <n v="975.24"/>
    <x v="25"/>
    <x v="10"/>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1"/>
    <x v="0"/>
  </r>
  <r>
    <d v="2021-11-12T00:00:00"/>
    <s v="P0010"/>
    <n v="3"/>
    <x v="1"/>
    <x v="1"/>
    <n v="0"/>
    <x v="20"/>
    <x v="2"/>
    <x v="0"/>
    <n v="148"/>
    <n v="164.28"/>
    <n v="444"/>
    <n v="492.84000000000003"/>
    <x v="6"/>
    <x v="11"/>
    <x v="0"/>
  </r>
  <r>
    <d v="2021-11-20T00:00:00"/>
    <s v="P0034"/>
    <n v="14"/>
    <x v="1"/>
    <x v="0"/>
    <n v="0"/>
    <x v="13"/>
    <x v="4"/>
    <x v="2"/>
    <n v="55"/>
    <n v="58.3"/>
    <n v="770"/>
    <n v="816.19999999999993"/>
    <x v="9"/>
    <x v="11"/>
    <x v="0"/>
  </r>
  <r>
    <d v="2021-11-20T00:00:00"/>
    <s v="P0008"/>
    <n v="11"/>
    <x v="1"/>
    <x v="1"/>
    <n v="0"/>
    <x v="25"/>
    <x v="3"/>
    <x v="1"/>
    <n v="83"/>
    <n v="94.62"/>
    <n v="913"/>
    <n v="1040.8200000000002"/>
    <x v="9"/>
    <x v="11"/>
    <x v="0"/>
  </r>
  <r>
    <d v="2021-11-21T00:00:00"/>
    <s v="P0014"/>
    <n v="1"/>
    <x v="0"/>
    <x v="0"/>
    <n v="0"/>
    <x v="9"/>
    <x v="2"/>
    <x v="1"/>
    <n v="112"/>
    <n v="146.72"/>
    <n v="112"/>
    <n v="146.72"/>
    <x v="10"/>
    <x v="11"/>
    <x v="0"/>
  </r>
  <r>
    <d v="2021-11-21T00:00:00"/>
    <s v="P0006"/>
    <n v="1"/>
    <x v="1"/>
    <x v="1"/>
    <n v="0"/>
    <x v="15"/>
    <x v="3"/>
    <x v="1"/>
    <n v="75"/>
    <n v="85.5"/>
    <n v="75"/>
    <n v="85.5"/>
    <x v="10"/>
    <x v="11"/>
    <x v="0"/>
  </r>
  <r>
    <d v="2021-11-27T00:00:00"/>
    <s v="P0012"/>
    <n v="8"/>
    <x v="1"/>
    <x v="0"/>
    <n v="0"/>
    <x v="35"/>
    <x v="2"/>
    <x v="1"/>
    <n v="73"/>
    <n v="94.17"/>
    <n v="584"/>
    <n v="753.36"/>
    <x v="13"/>
    <x v="11"/>
    <x v="0"/>
  </r>
  <r>
    <d v="2021-11-28T00:00:00"/>
    <s v="P0040"/>
    <n v="2"/>
    <x v="2"/>
    <x v="1"/>
    <n v="0"/>
    <x v="17"/>
    <x v="1"/>
    <x v="1"/>
    <n v="90"/>
    <n v="115.2"/>
    <n v="180"/>
    <n v="230.4"/>
    <x v="14"/>
    <x v="11"/>
    <x v="0"/>
  </r>
  <r>
    <d v="2021-11-30T00:00:00"/>
    <s v="P0039"/>
    <n v="15"/>
    <x v="2"/>
    <x v="0"/>
    <n v="0"/>
    <x v="34"/>
    <x v="1"/>
    <x v="3"/>
    <n v="37"/>
    <n v="42.55"/>
    <n v="555"/>
    <n v="638.25"/>
    <x v="24"/>
    <x v="11"/>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0"/>
    <x v="0"/>
  </r>
  <r>
    <d v="2021-12-20T00:00:00"/>
    <s v="P0012"/>
    <n v="14"/>
    <x v="2"/>
    <x v="0"/>
    <n v="0"/>
    <x v="35"/>
    <x v="2"/>
    <x v="1"/>
    <n v="73"/>
    <n v="94.17"/>
    <n v="1022"/>
    <n v="1318.38"/>
    <x v="9"/>
    <x v="0"/>
    <x v="0"/>
  </r>
  <r>
    <d v="2021-12-21T00:00:00"/>
    <s v="P0026"/>
    <n v="10"/>
    <x v="1"/>
    <x v="1"/>
    <n v="0"/>
    <x v="42"/>
    <x v="4"/>
    <x v="3"/>
    <n v="18"/>
    <n v="24.66"/>
    <n v="180"/>
    <n v="246.6"/>
    <x v="10"/>
    <x v="0"/>
    <x v="0"/>
  </r>
  <r>
    <d v="2021-12-24T00:00:00"/>
    <s v="P0042"/>
    <n v="8"/>
    <x v="0"/>
    <x v="1"/>
    <n v="0"/>
    <x v="10"/>
    <x v="1"/>
    <x v="0"/>
    <n v="120"/>
    <n v="162"/>
    <n v="960"/>
    <n v="1296"/>
    <x v="27"/>
    <x v="0"/>
    <x v="0"/>
  </r>
  <r>
    <d v="2021-12-24T00:00:00"/>
    <s v="P0036"/>
    <n v="8"/>
    <x v="0"/>
    <x v="0"/>
    <n v="0"/>
    <x v="43"/>
    <x v="4"/>
    <x v="1"/>
    <n v="90"/>
    <n v="96.3"/>
    <n v="720"/>
    <n v="770.4"/>
    <x v="27"/>
    <x v="0"/>
    <x v="0"/>
  </r>
  <r>
    <d v="2021-12-26T00:00:00"/>
    <s v="P0041"/>
    <n v="14"/>
    <x v="1"/>
    <x v="1"/>
    <n v="0"/>
    <x v="41"/>
    <x v="1"/>
    <x v="0"/>
    <n v="138"/>
    <n v="173.88"/>
    <n v="1932"/>
    <n v="2434.3199999999997"/>
    <x v="12"/>
    <x v="0"/>
    <x v="0"/>
  </r>
  <r>
    <d v="2021-12-27T00:00:00"/>
    <s v="P0029"/>
    <n v="14"/>
    <x v="2"/>
    <x v="1"/>
    <n v="0"/>
    <x v="19"/>
    <x v="4"/>
    <x v="2"/>
    <n v="47"/>
    <n v="53.11"/>
    <n v="658"/>
    <n v="743.54"/>
    <x v="13"/>
    <x v="0"/>
    <x v="0"/>
  </r>
  <r>
    <d v="2021-12-28T00:00:00"/>
    <s v="P0029"/>
    <n v="6"/>
    <x v="2"/>
    <x v="1"/>
    <n v="0"/>
    <x v="19"/>
    <x v="4"/>
    <x v="2"/>
    <n v="47"/>
    <n v="53.11"/>
    <n v="282"/>
    <n v="318.65999999999997"/>
    <x v="14"/>
    <x v="0"/>
    <x v="0"/>
  </r>
  <r>
    <d v="2021-12-30T00:00:00"/>
    <s v="P0010"/>
    <n v="13"/>
    <x v="1"/>
    <x v="0"/>
    <n v="0"/>
    <x v="20"/>
    <x v="2"/>
    <x v="0"/>
    <n v="148"/>
    <n v="164.28"/>
    <n v="1924"/>
    <n v="2135.64"/>
    <x v="24"/>
    <x v="0"/>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1"/>
    <x v="1"/>
  </r>
  <r>
    <d v="2022-01-22T00:00:00"/>
    <s v="P0001"/>
    <n v="6"/>
    <x v="1"/>
    <x v="1"/>
    <n v="0"/>
    <x v="16"/>
    <x v="3"/>
    <x v="1"/>
    <n v="98"/>
    <n v="103.88"/>
    <n v="588"/>
    <n v="623.28"/>
    <x v="18"/>
    <x v="1"/>
    <x v="1"/>
  </r>
  <r>
    <d v="2022-01-23T00:00:00"/>
    <s v="P0002"/>
    <n v="5"/>
    <x v="0"/>
    <x v="1"/>
    <n v="0"/>
    <x v="29"/>
    <x v="3"/>
    <x v="1"/>
    <n v="105"/>
    <n v="142.80000000000001"/>
    <n v="525"/>
    <n v="714"/>
    <x v="19"/>
    <x v="1"/>
    <x v="1"/>
  </r>
  <r>
    <d v="2022-01-23T00:00:00"/>
    <s v="P0042"/>
    <n v="8"/>
    <x v="2"/>
    <x v="0"/>
    <n v="0"/>
    <x v="10"/>
    <x v="1"/>
    <x v="0"/>
    <n v="120"/>
    <n v="162"/>
    <n v="960"/>
    <n v="1296"/>
    <x v="19"/>
    <x v="1"/>
    <x v="1"/>
  </r>
  <r>
    <d v="2022-01-24T00:00:00"/>
    <s v="P0030"/>
    <n v="15"/>
    <x v="1"/>
    <x v="0"/>
    <n v="0"/>
    <x v="28"/>
    <x v="4"/>
    <x v="0"/>
    <n v="148"/>
    <n v="201.28"/>
    <n v="2220"/>
    <n v="3019.2"/>
    <x v="27"/>
    <x v="1"/>
    <x v="1"/>
  </r>
  <r>
    <d v="2022-01-25T00:00:00"/>
    <s v="P0017"/>
    <n v="14"/>
    <x v="2"/>
    <x v="1"/>
    <n v="0"/>
    <x v="39"/>
    <x v="2"/>
    <x v="0"/>
    <n v="134"/>
    <n v="156.78"/>
    <n v="1876"/>
    <n v="2194.92"/>
    <x v="11"/>
    <x v="1"/>
    <x v="1"/>
  </r>
  <r>
    <d v="2022-01-28T00:00:00"/>
    <s v="P0016"/>
    <n v="11"/>
    <x v="2"/>
    <x v="0"/>
    <n v="0"/>
    <x v="21"/>
    <x v="2"/>
    <x v="3"/>
    <n v="13"/>
    <n v="16.64"/>
    <n v="143"/>
    <n v="183.04000000000002"/>
    <x v="14"/>
    <x v="1"/>
    <x v="1"/>
  </r>
  <r>
    <d v="2022-01-31T00:00:00"/>
    <s v="P0023"/>
    <n v="6"/>
    <x v="1"/>
    <x v="1"/>
    <n v="0"/>
    <x v="12"/>
    <x v="0"/>
    <x v="0"/>
    <n v="141"/>
    <n v="149.46"/>
    <n v="846"/>
    <n v="896.76"/>
    <x v="25"/>
    <x v="1"/>
    <x v="1"/>
  </r>
  <r>
    <d v="2022-01-31T00:00:00"/>
    <s v="P0041"/>
    <n v="9"/>
    <x v="2"/>
    <x v="1"/>
    <n v="0"/>
    <x v="41"/>
    <x v="1"/>
    <x v="0"/>
    <n v="138"/>
    <n v="173.88"/>
    <n v="1242"/>
    <n v="1564.92"/>
    <x v="25"/>
    <x v="1"/>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2"/>
    <x v="1"/>
  </r>
  <r>
    <d v="2022-02-19T00:00:00"/>
    <s v="P0002"/>
    <n v="13"/>
    <x v="1"/>
    <x v="1"/>
    <n v="0"/>
    <x v="29"/>
    <x v="3"/>
    <x v="1"/>
    <n v="105"/>
    <n v="142.80000000000001"/>
    <n v="1365"/>
    <n v="1856.4"/>
    <x v="8"/>
    <x v="2"/>
    <x v="1"/>
  </r>
  <r>
    <d v="2022-02-20T00:00:00"/>
    <s v="P0012"/>
    <n v="6"/>
    <x v="2"/>
    <x v="1"/>
    <n v="0"/>
    <x v="35"/>
    <x v="2"/>
    <x v="1"/>
    <n v="73"/>
    <n v="94.17"/>
    <n v="438"/>
    <n v="565.02"/>
    <x v="9"/>
    <x v="2"/>
    <x v="1"/>
  </r>
  <r>
    <d v="2022-02-23T00:00:00"/>
    <s v="P0013"/>
    <n v="6"/>
    <x v="1"/>
    <x v="0"/>
    <n v="0"/>
    <x v="2"/>
    <x v="2"/>
    <x v="1"/>
    <n v="112"/>
    <n v="122.08"/>
    <n v="672"/>
    <n v="732.48"/>
    <x v="19"/>
    <x v="2"/>
    <x v="1"/>
  </r>
  <r>
    <d v="2022-02-23T00:00:00"/>
    <s v="P0016"/>
    <n v="15"/>
    <x v="1"/>
    <x v="1"/>
    <n v="0"/>
    <x v="21"/>
    <x v="2"/>
    <x v="3"/>
    <n v="13"/>
    <n v="16.64"/>
    <n v="195"/>
    <n v="249.60000000000002"/>
    <x v="19"/>
    <x v="2"/>
    <x v="1"/>
  </r>
  <r>
    <d v="2022-02-23T00:00:00"/>
    <s v="P0036"/>
    <n v="8"/>
    <x v="2"/>
    <x v="0"/>
    <n v="0"/>
    <x v="43"/>
    <x v="4"/>
    <x v="1"/>
    <n v="90"/>
    <n v="96.3"/>
    <n v="720"/>
    <n v="770.4"/>
    <x v="19"/>
    <x v="2"/>
    <x v="1"/>
  </r>
  <r>
    <d v="2022-02-27T00:00:00"/>
    <s v="P0012"/>
    <n v="7"/>
    <x v="2"/>
    <x v="1"/>
    <n v="0"/>
    <x v="35"/>
    <x v="2"/>
    <x v="1"/>
    <n v="73"/>
    <n v="94.17"/>
    <n v="511"/>
    <n v="659.19"/>
    <x v="13"/>
    <x v="2"/>
    <x v="1"/>
  </r>
  <r>
    <d v="2022-02-27T00:00:00"/>
    <s v="P0005"/>
    <n v="15"/>
    <x v="2"/>
    <x v="0"/>
    <n v="0"/>
    <x v="24"/>
    <x v="3"/>
    <x v="0"/>
    <n v="133"/>
    <n v="155.61000000000001"/>
    <n v="1995"/>
    <n v="2334.15"/>
    <x v="13"/>
    <x v="2"/>
    <x v="1"/>
  </r>
  <r>
    <d v="2022-02-28T00:00:00"/>
    <s v="P0037"/>
    <n v="15"/>
    <x v="2"/>
    <x v="1"/>
    <n v="0"/>
    <x v="8"/>
    <x v="1"/>
    <x v="1"/>
    <n v="67"/>
    <n v="85.76"/>
    <n v="1005"/>
    <n v="1286.4000000000001"/>
    <x v="14"/>
    <x v="2"/>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3"/>
    <x v="1"/>
  </r>
  <r>
    <d v="2022-03-18T00:00:00"/>
    <s v="P0019"/>
    <n v="2"/>
    <x v="1"/>
    <x v="1"/>
    <n v="0"/>
    <x v="40"/>
    <x v="2"/>
    <x v="0"/>
    <n v="150"/>
    <n v="210"/>
    <n v="300"/>
    <n v="420"/>
    <x v="7"/>
    <x v="3"/>
    <x v="1"/>
  </r>
  <r>
    <d v="2022-03-18T00:00:00"/>
    <s v="P0027"/>
    <n v="10"/>
    <x v="2"/>
    <x v="1"/>
    <n v="0"/>
    <x v="26"/>
    <x v="4"/>
    <x v="2"/>
    <n v="48"/>
    <n v="57.120000000000005"/>
    <n v="480"/>
    <n v="571.20000000000005"/>
    <x v="7"/>
    <x v="3"/>
    <x v="1"/>
  </r>
  <r>
    <d v="2022-03-19T00:00:00"/>
    <s v="P0041"/>
    <n v="6"/>
    <x v="0"/>
    <x v="1"/>
    <n v="0"/>
    <x v="41"/>
    <x v="1"/>
    <x v="0"/>
    <n v="138"/>
    <n v="173.88"/>
    <n v="828"/>
    <n v="1043.28"/>
    <x v="8"/>
    <x v="3"/>
    <x v="1"/>
  </r>
  <r>
    <d v="2022-03-23T00:00:00"/>
    <s v="P0032"/>
    <n v="9"/>
    <x v="2"/>
    <x v="1"/>
    <n v="0"/>
    <x v="18"/>
    <x v="4"/>
    <x v="1"/>
    <n v="89"/>
    <n v="117.48"/>
    <n v="801"/>
    <n v="1057.32"/>
    <x v="19"/>
    <x v="3"/>
    <x v="1"/>
  </r>
  <r>
    <d v="2022-03-25T00:00:00"/>
    <s v="P0001"/>
    <n v="2"/>
    <x v="0"/>
    <x v="0"/>
    <n v="0"/>
    <x v="16"/>
    <x v="3"/>
    <x v="1"/>
    <n v="98"/>
    <n v="103.88"/>
    <n v="196"/>
    <n v="207.76"/>
    <x v="11"/>
    <x v="3"/>
    <x v="1"/>
  </r>
  <r>
    <d v="2022-03-25T00:00:00"/>
    <s v="P0030"/>
    <n v="11"/>
    <x v="2"/>
    <x v="0"/>
    <n v="0"/>
    <x v="28"/>
    <x v="4"/>
    <x v="0"/>
    <n v="148"/>
    <n v="201.28"/>
    <n v="1628"/>
    <n v="2214.08"/>
    <x v="11"/>
    <x v="3"/>
    <x v="1"/>
  </r>
  <r>
    <d v="2022-03-29T00:00:00"/>
    <s v="P0032"/>
    <n v="12"/>
    <x v="1"/>
    <x v="0"/>
    <n v="0"/>
    <x v="18"/>
    <x v="4"/>
    <x v="1"/>
    <n v="89"/>
    <n v="117.48"/>
    <n v="1068"/>
    <n v="1409.76"/>
    <x v="28"/>
    <x v="3"/>
    <x v="1"/>
  </r>
  <r>
    <d v="2022-03-30T00:00:00"/>
    <s v="P0001"/>
    <n v="13"/>
    <x v="1"/>
    <x v="1"/>
    <n v="0"/>
    <x v="16"/>
    <x v="3"/>
    <x v="1"/>
    <n v="98"/>
    <n v="103.88"/>
    <n v="1274"/>
    <n v="1350.44"/>
    <x v="24"/>
    <x v="3"/>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4"/>
    <x v="1"/>
  </r>
  <r>
    <d v="2022-04-23T00:00:00"/>
    <s v="P0044"/>
    <n v="15"/>
    <x v="1"/>
    <x v="0"/>
    <n v="0"/>
    <x v="11"/>
    <x v="1"/>
    <x v="1"/>
    <n v="76"/>
    <n v="82.08"/>
    <n v="1140"/>
    <n v="1231.2"/>
    <x v="19"/>
    <x v="4"/>
    <x v="1"/>
  </r>
  <r>
    <d v="2022-04-24T00:00:00"/>
    <s v="P0034"/>
    <n v="4"/>
    <x v="2"/>
    <x v="0"/>
    <n v="0"/>
    <x v="13"/>
    <x v="4"/>
    <x v="2"/>
    <n v="55"/>
    <n v="58.3"/>
    <n v="220"/>
    <n v="233.2"/>
    <x v="27"/>
    <x v="4"/>
    <x v="1"/>
  </r>
  <r>
    <d v="2022-04-25T00:00:00"/>
    <s v="P0004"/>
    <n v="9"/>
    <x v="2"/>
    <x v="1"/>
    <n v="0"/>
    <x v="3"/>
    <x v="3"/>
    <x v="2"/>
    <n v="44"/>
    <n v="48.84"/>
    <n v="396"/>
    <n v="439.56000000000006"/>
    <x v="11"/>
    <x v="4"/>
    <x v="1"/>
  </r>
  <r>
    <d v="2022-04-25T00:00:00"/>
    <s v="P0003"/>
    <n v="8"/>
    <x v="1"/>
    <x v="0"/>
    <n v="0"/>
    <x v="6"/>
    <x v="3"/>
    <x v="1"/>
    <n v="71"/>
    <n v="80.94"/>
    <n v="568"/>
    <n v="647.52"/>
    <x v="11"/>
    <x v="4"/>
    <x v="1"/>
  </r>
  <r>
    <d v="2022-04-26T00:00:00"/>
    <s v="P0027"/>
    <n v="2"/>
    <x v="2"/>
    <x v="1"/>
    <n v="0"/>
    <x v="26"/>
    <x v="4"/>
    <x v="2"/>
    <n v="48"/>
    <n v="57.120000000000005"/>
    <n v="96"/>
    <n v="114.24000000000001"/>
    <x v="12"/>
    <x v="4"/>
    <x v="1"/>
  </r>
  <r>
    <d v="2022-04-28T00:00:00"/>
    <s v="P0014"/>
    <n v="14"/>
    <x v="2"/>
    <x v="1"/>
    <n v="0"/>
    <x v="9"/>
    <x v="2"/>
    <x v="1"/>
    <n v="112"/>
    <n v="146.72"/>
    <n v="1568"/>
    <n v="2054.08"/>
    <x v="14"/>
    <x v="4"/>
    <x v="1"/>
  </r>
  <r>
    <d v="2022-04-30T00:00:00"/>
    <s v="P0016"/>
    <n v="13"/>
    <x v="1"/>
    <x v="0"/>
    <n v="0"/>
    <x v="21"/>
    <x v="2"/>
    <x v="3"/>
    <n v="13"/>
    <n v="16.64"/>
    <n v="169"/>
    <n v="216.32"/>
    <x v="24"/>
    <x v="4"/>
    <x v="1"/>
  </r>
  <r>
    <d v="2022-04-30T00:00:00"/>
    <s v="P0027"/>
    <n v="8"/>
    <x v="2"/>
    <x v="0"/>
    <n v="0"/>
    <x v="26"/>
    <x v="4"/>
    <x v="2"/>
    <n v="48"/>
    <n v="57.120000000000005"/>
    <n v="384"/>
    <n v="456.96000000000004"/>
    <x v="24"/>
    <x v="4"/>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5"/>
    <x v="1"/>
  </r>
  <r>
    <d v="2022-05-28T00:00:00"/>
    <s v="P0041"/>
    <n v="10"/>
    <x v="0"/>
    <x v="1"/>
    <n v="0"/>
    <x v="41"/>
    <x v="1"/>
    <x v="0"/>
    <n v="138"/>
    <n v="173.88"/>
    <n v="1380"/>
    <n v="1738.8"/>
    <x v="14"/>
    <x v="5"/>
    <x v="1"/>
  </r>
  <r>
    <d v="2022-05-28T00:00:00"/>
    <s v="P0008"/>
    <n v="5"/>
    <x v="0"/>
    <x v="0"/>
    <n v="0"/>
    <x v="25"/>
    <x v="3"/>
    <x v="1"/>
    <n v="83"/>
    <n v="94.62"/>
    <n v="415"/>
    <n v="473.1"/>
    <x v="14"/>
    <x v="5"/>
    <x v="1"/>
  </r>
  <r>
    <d v="2022-05-28T00:00:00"/>
    <s v="P0010"/>
    <n v="9"/>
    <x v="1"/>
    <x v="1"/>
    <n v="0"/>
    <x v="20"/>
    <x v="2"/>
    <x v="0"/>
    <n v="148"/>
    <n v="164.28"/>
    <n v="1332"/>
    <n v="1478.52"/>
    <x v="14"/>
    <x v="5"/>
    <x v="1"/>
  </r>
  <r>
    <d v="2022-05-28T00:00:00"/>
    <s v="P0004"/>
    <n v="12"/>
    <x v="1"/>
    <x v="0"/>
    <n v="0"/>
    <x v="3"/>
    <x v="3"/>
    <x v="2"/>
    <n v="44"/>
    <n v="48.84"/>
    <n v="528"/>
    <n v="586.08000000000004"/>
    <x v="14"/>
    <x v="5"/>
    <x v="1"/>
  </r>
  <r>
    <d v="2022-05-28T00:00:00"/>
    <s v="P0020"/>
    <n v="14"/>
    <x v="2"/>
    <x v="1"/>
    <n v="0"/>
    <x v="14"/>
    <x v="0"/>
    <x v="2"/>
    <n v="61"/>
    <n v="76.25"/>
    <n v="854"/>
    <n v="1067.5"/>
    <x v="14"/>
    <x v="5"/>
    <x v="1"/>
  </r>
  <r>
    <d v="2022-05-30T00:00:00"/>
    <s v="P0044"/>
    <n v="9"/>
    <x v="2"/>
    <x v="0"/>
    <n v="0"/>
    <x v="11"/>
    <x v="1"/>
    <x v="1"/>
    <n v="76"/>
    <n v="82.08"/>
    <n v="684"/>
    <n v="738.72"/>
    <x v="24"/>
    <x v="5"/>
    <x v="1"/>
  </r>
  <r>
    <d v="2022-05-30T00:00:00"/>
    <s v="P0005"/>
    <n v="4"/>
    <x v="0"/>
    <x v="1"/>
    <n v="0"/>
    <x v="24"/>
    <x v="3"/>
    <x v="0"/>
    <n v="133"/>
    <n v="155.61000000000001"/>
    <n v="532"/>
    <n v="622.44000000000005"/>
    <x v="24"/>
    <x v="5"/>
    <x v="1"/>
  </r>
  <r>
    <d v="2022-05-30T00:00:00"/>
    <s v="P0033"/>
    <n v="3"/>
    <x v="1"/>
    <x v="1"/>
    <n v="0"/>
    <x v="38"/>
    <x v="4"/>
    <x v="1"/>
    <n v="95"/>
    <n v="119.7"/>
    <n v="285"/>
    <n v="359.1"/>
    <x v="24"/>
    <x v="5"/>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6"/>
    <x v="1"/>
  </r>
  <r>
    <d v="2022-06-21T00:00:00"/>
    <s v="P0017"/>
    <n v="14"/>
    <x v="2"/>
    <x v="1"/>
    <n v="0"/>
    <x v="39"/>
    <x v="2"/>
    <x v="0"/>
    <n v="134"/>
    <n v="156.78"/>
    <n v="1876"/>
    <n v="2194.92"/>
    <x v="10"/>
    <x v="6"/>
    <x v="1"/>
  </r>
  <r>
    <d v="2022-06-22T00:00:00"/>
    <s v="P0040"/>
    <n v="10"/>
    <x v="1"/>
    <x v="1"/>
    <n v="0"/>
    <x v="17"/>
    <x v="1"/>
    <x v="1"/>
    <n v="90"/>
    <n v="115.2"/>
    <n v="900"/>
    <n v="1152"/>
    <x v="18"/>
    <x v="6"/>
    <x v="1"/>
  </r>
  <r>
    <d v="2022-06-22T00:00:00"/>
    <s v="P0001"/>
    <n v="4"/>
    <x v="2"/>
    <x v="1"/>
    <n v="0"/>
    <x v="16"/>
    <x v="3"/>
    <x v="1"/>
    <n v="98"/>
    <n v="103.88"/>
    <n v="392"/>
    <n v="415.52"/>
    <x v="18"/>
    <x v="6"/>
    <x v="1"/>
  </r>
  <r>
    <d v="2022-06-23T00:00:00"/>
    <s v="P0004"/>
    <n v="8"/>
    <x v="2"/>
    <x v="0"/>
    <n v="0"/>
    <x v="3"/>
    <x v="3"/>
    <x v="2"/>
    <n v="44"/>
    <n v="48.84"/>
    <n v="352"/>
    <n v="390.72"/>
    <x v="19"/>
    <x v="6"/>
    <x v="1"/>
  </r>
  <r>
    <d v="2022-06-24T00:00:00"/>
    <s v="P0018"/>
    <n v="7"/>
    <x v="2"/>
    <x v="1"/>
    <n v="0"/>
    <x v="30"/>
    <x v="2"/>
    <x v="3"/>
    <n v="37"/>
    <n v="49.21"/>
    <n v="259"/>
    <n v="344.47"/>
    <x v="27"/>
    <x v="6"/>
    <x v="1"/>
  </r>
  <r>
    <d v="2022-06-25T00:00:00"/>
    <s v="P0012"/>
    <n v="7"/>
    <x v="1"/>
    <x v="0"/>
    <n v="0"/>
    <x v="35"/>
    <x v="2"/>
    <x v="1"/>
    <n v="73"/>
    <n v="94.17"/>
    <n v="511"/>
    <n v="659.19"/>
    <x v="11"/>
    <x v="6"/>
    <x v="1"/>
  </r>
  <r>
    <d v="2022-06-26T00:00:00"/>
    <s v="P0034"/>
    <n v="4"/>
    <x v="2"/>
    <x v="1"/>
    <n v="0"/>
    <x v="13"/>
    <x v="4"/>
    <x v="2"/>
    <n v="55"/>
    <n v="58.3"/>
    <n v="220"/>
    <n v="233.2"/>
    <x v="12"/>
    <x v="6"/>
    <x v="1"/>
  </r>
  <r>
    <d v="2022-06-26T00:00:00"/>
    <s v="P0043"/>
    <n v="12"/>
    <x v="2"/>
    <x v="0"/>
    <n v="0"/>
    <x v="23"/>
    <x v="1"/>
    <x v="1"/>
    <n v="67"/>
    <n v="83.08"/>
    <n v="804"/>
    <n v="996.96"/>
    <x v="12"/>
    <x v="6"/>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7"/>
    <x v="1"/>
  </r>
  <r>
    <d v="2022-07-23T00:00:00"/>
    <s v="P0018"/>
    <n v="2"/>
    <x v="1"/>
    <x v="0"/>
    <n v="0"/>
    <x v="30"/>
    <x v="2"/>
    <x v="3"/>
    <n v="37"/>
    <n v="49.21"/>
    <n v="74"/>
    <n v="98.42"/>
    <x v="19"/>
    <x v="7"/>
    <x v="1"/>
  </r>
  <r>
    <d v="2022-07-24T00:00:00"/>
    <s v="P0006"/>
    <n v="14"/>
    <x v="2"/>
    <x v="1"/>
    <n v="0"/>
    <x v="15"/>
    <x v="3"/>
    <x v="1"/>
    <n v="75"/>
    <n v="85.5"/>
    <n v="1050"/>
    <n v="1197"/>
    <x v="27"/>
    <x v="7"/>
    <x v="1"/>
  </r>
  <r>
    <d v="2022-07-24T00:00:00"/>
    <s v="P0027"/>
    <n v="1"/>
    <x v="1"/>
    <x v="0"/>
    <n v="0"/>
    <x v="26"/>
    <x v="4"/>
    <x v="2"/>
    <n v="48"/>
    <n v="57.120000000000005"/>
    <n v="48"/>
    <n v="57.120000000000005"/>
    <x v="27"/>
    <x v="7"/>
    <x v="1"/>
  </r>
  <r>
    <d v="2022-07-25T00:00:00"/>
    <s v="P0044"/>
    <n v="2"/>
    <x v="2"/>
    <x v="1"/>
    <n v="0"/>
    <x v="11"/>
    <x v="1"/>
    <x v="1"/>
    <n v="76"/>
    <n v="82.08"/>
    <n v="152"/>
    <n v="164.16"/>
    <x v="11"/>
    <x v="7"/>
    <x v="1"/>
  </r>
  <r>
    <d v="2022-07-25T00:00:00"/>
    <s v="P0017"/>
    <n v="12"/>
    <x v="2"/>
    <x v="1"/>
    <n v="0"/>
    <x v="39"/>
    <x v="2"/>
    <x v="0"/>
    <n v="134"/>
    <n v="156.78"/>
    <n v="1608"/>
    <n v="1881.3600000000001"/>
    <x v="11"/>
    <x v="7"/>
    <x v="1"/>
  </r>
  <r>
    <d v="2022-07-25T00:00:00"/>
    <s v="P0003"/>
    <n v="13"/>
    <x v="1"/>
    <x v="1"/>
    <n v="0"/>
    <x v="6"/>
    <x v="3"/>
    <x v="1"/>
    <n v="71"/>
    <n v="80.94"/>
    <n v="923"/>
    <n v="1052.22"/>
    <x v="11"/>
    <x v="7"/>
    <x v="1"/>
  </r>
  <r>
    <d v="2022-07-26T00:00:00"/>
    <s v="P0003"/>
    <n v="10"/>
    <x v="1"/>
    <x v="0"/>
    <n v="0"/>
    <x v="6"/>
    <x v="3"/>
    <x v="1"/>
    <n v="71"/>
    <n v="80.94"/>
    <n v="710"/>
    <n v="809.4"/>
    <x v="12"/>
    <x v="7"/>
    <x v="1"/>
  </r>
  <r>
    <d v="2022-07-26T00:00:00"/>
    <s v="P0026"/>
    <n v="1"/>
    <x v="1"/>
    <x v="1"/>
    <n v="0"/>
    <x v="42"/>
    <x v="4"/>
    <x v="3"/>
    <n v="18"/>
    <n v="24.66"/>
    <n v="18"/>
    <n v="24.66"/>
    <x v="12"/>
    <x v="7"/>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8"/>
    <x v="1"/>
  </r>
  <r>
    <d v="2022-08-26T00:00:00"/>
    <s v="P0037"/>
    <n v="8"/>
    <x v="1"/>
    <x v="0"/>
    <n v="0"/>
    <x v="8"/>
    <x v="1"/>
    <x v="1"/>
    <n v="67"/>
    <n v="85.76"/>
    <n v="536"/>
    <n v="686.08"/>
    <x v="12"/>
    <x v="8"/>
    <x v="1"/>
  </r>
  <r>
    <d v="2022-08-27T00:00:00"/>
    <s v="P0039"/>
    <n v="15"/>
    <x v="0"/>
    <x v="0"/>
    <n v="0"/>
    <x v="34"/>
    <x v="1"/>
    <x v="3"/>
    <n v="37"/>
    <n v="42.55"/>
    <n v="555"/>
    <n v="638.25"/>
    <x v="13"/>
    <x v="8"/>
    <x v="1"/>
  </r>
  <r>
    <d v="2022-08-28T00:00:00"/>
    <s v="P0005"/>
    <n v="9"/>
    <x v="1"/>
    <x v="0"/>
    <n v="0"/>
    <x v="24"/>
    <x v="3"/>
    <x v="0"/>
    <n v="133"/>
    <n v="155.61000000000001"/>
    <n v="1197"/>
    <n v="1400.4900000000002"/>
    <x v="14"/>
    <x v="8"/>
    <x v="1"/>
  </r>
  <r>
    <d v="2022-08-28T00:00:00"/>
    <s v="P0039"/>
    <n v="5"/>
    <x v="2"/>
    <x v="0"/>
    <n v="0"/>
    <x v="34"/>
    <x v="1"/>
    <x v="3"/>
    <n v="37"/>
    <n v="42.55"/>
    <n v="185"/>
    <n v="212.75"/>
    <x v="14"/>
    <x v="8"/>
    <x v="1"/>
  </r>
  <r>
    <d v="2022-08-30T00:00:00"/>
    <s v="P0006"/>
    <n v="6"/>
    <x v="1"/>
    <x v="1"/>
    <n v="0"/>
    <x v="15"/>
    <x v="3"/>
    <x v="1"/>
    <n v="75"/>
    <n v="85.5"/>
    <n v="450"/>
    <n v="513"/>
    <x v="24"/>
    <x v="8"/>
    <x v="1"/>
  </r>
  <r>
    <d v="2022-08-30T00:00:00"/>
    <s v="P0043"/>
    <n v="6"/>
    <x v="2"/>
    <x v="1"/>
    <n v="0"/>
    <x v="23"/>
    <x v="1"/>
    <x v="1"/>
    <n v="67"/>
    <n v="83.08"/>
    <n v="402"/>
    <n v="498.48"/>
    <x v="24"/>
    <x v="8"/>
    <x v="1"/>
  </r>
  <r>
    <d v="2022-08-30T00:00:00"/>
    <s v="P0025"/>
    <n v="5"/>
    <x v="2"/>
    <x v="1"/>
    <n v="0"/>
    <x v="7"/>
    <x v="0"/>
    <x v="3"/>
    <n v="7"/>
    <n v="8.33"/>
    <n v="35"/>
    <n v="41.65"/>
    <x v="24"/>
    <x v="8"/>
    <x v="1"/>
  </r>
  <r>
    <d v="2022-08-31T00:00:00"/>
    <s v="P0015"/>
    <n v="13"/>
    <x v="2"/>
    <x v="1"/>
    <n v="0"/>
    <x v="27"/>
    <x v="2"/>
    <x v="3"/>
    <n v="12"/>
    <n v="15.719999999999999"/>
    <n v="156"/>
    <n v="204.35999999999999"/>
    <x v="25"/>
    <x v="8"/>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9"/>
    <x v="1"/>
  </r>
  <r>
    <d v="2022-09-22T00:00:00"/>
    <s v="P0043"/>
    <n v="12"/>
    <x v="1"/>
    <x v="0"/>
    <n v="0"/>
    <x v="23"/>
    <x v="1"/>
    <x v="1"/>
    <n v="67"/>
    <n v="83.08"/>
    <n v="804"/>
    <n v="996.96"/>
    <x v="18"/>
    <x v="9"/>
    <x v="1"/>
  </r>
  <r>
    <d v="2022-09-23T00:00:00"/>
    <s v="P0012"/>
    <n v="12"/>
    <x v="2"/>
    <x v="0"/>
    <n v="0"/>
    <x v="35"/>
    <x v="2"/>
    <x v="1"/>
    <n v="73"/>
    <n v="94.17"/>
    <n v="876"/>
    <n v="1130.04"/>
    <x v="19"/>
    <x v="9"/>
    <x v="1"/>
  </r>
  <r>
    <d v="2022-09-24T00:00:00"/>
    <s v="P0032"/>
    <n v="14"/>
    <x v="2"/>
    <x v="0"/>
    <n v="0"/>
    <x v="18"/>
    <x v="4"/>
    <x v="1"/>
    <n v="89"/>
    <n v="117.48"/>
    <n v="1246"/>
    <n v="1644.72"/>
    <x v="27"/>
    <x v="9"/>
    <x v="1"/>
  </r>
  <r>
    <d v="2022-09-24T00:00:00"/>
    <s v="P0032"/>
    <n v="8"/>
    <x v="2"/>
    <x v="1"/>
    <n v="0"/>
    <x v="18"/>
    <x v="4"/>
    <x v="1"/>
    <n v="89"/>
    <n v="117.48"/>
    <n v="712"/>
    <n v="939.84"/>
    <x v="27"/>
    <x v="9"/>
    <x v="1"/>
  </r>
  <r>
    <d v="2022-09-27T00:00:00"/>
    <s v="P0036"/>
    <n v="4"/>
    <x v="2"/>
    <x v="1"/>
    <n v="0"/>
    <x v="43"/>
    <x v="4"/>
    <x v="1"/>
    <n v="90"/>
    <n v="96.3"/>
    <n v="360"/>
    <n v="385.2"/>
    <x v="13"/>
    <x v="9"/>
    <x v="1"/>
  </r>
  <r>
    <d v="2022-09-27T00:00:00"/>
    <s v="P0044"/>
    <n v="9"/>
    <x v="2"/>
    <x v="1"/>
    <n v="0"/>
    <x v="11"/>
    <x v="1"/>
    <x v="1"/>
    <n v="76"/>
    <n v="82.08"/>
    <n v="684"/>
    <n v="738.72"/>
    <x v="13"/>
    <x v="9"/>
    <x v="1"/>
  </r>
  <r>
    <d v="2022-09-27T00:00:00"/>
    <s v="P0038"/>
    <n v="3"/>
    <x v="0"/>
    <x v="1"/>
    <n v="0"/>
    <x v="1"/>
    <x v="1"/>
    <x v="1"/>
    <n v="72"/>
    <n v="79.92"/>
    <n v="216"/>
    <n v="239.76"/>
    <x v="13"/>
    <x v="9"/>
    <x v="1"/>
  </r>
  <r>
    <d v="2022-09-29T00:00:00"/>
    <s v="P0034"/>
    <n v="13"/>
    <x v="2"/>
    <x v="0"/>
    <n v="0"/>
    <x v="13"/>
    <x v="4"/>
    <x v="2"/>
    <n v="55"/>
    <n v="58.3"/>
    <n v="715"/>
    <n v="757.9"/>
    <x v="28"/>
    <x v="9"/>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10"/>
    <x v="1"/>
  </r>
  <r>
    <d v="2022-10-11T00:00:00"/>
    <s v="P0008"/>
    <n v="10"/>
    <x v="2"/>
    <x v="0"/>
    <n v="0"/>
    <x v="25"/>
    <x v="3"/>
    <x v="1"/>
    <n v="83"/>
    <n v="94.62"/>
    <n v="830"/>
    <n v="946.2"/>
    <x v="5"/>
    <x v="10"/>
    <x v="1"/>
  </r>
  <r>
    <d v="2022-10-13T00:00:00"/>
    <s v="P0002"/>
    <n v="15"/>
    <x v="1"/>
    <x v="0"/>
    <n v="0"/>
    <x v="29"/>
    <x v="3"/>
    <x v="1"/>
    <n v="105"/>
    <n v="142.80000000000001"/>
    <n v="1575"/>
    <n v="2142"/>
    <x v="22"/>
    <x v="10"/>
    <x v="1"/>
  </r>
  <r>
    <d v="2022-10-14T00:00:00"/>
    <s v="P0044"/>
    <n v="15"/>
    <x v="0"/>
    <x v="0"/>
    <n v="0"/>
    <x v="11"/>
    <x v="1"/>
    <x v="1"/>
    <n v="76"/>
    <n v="82.08"/>
    <n v="1140"/>
    <n v="1231.2"/>
    <x v="29"/>
    <x v="10"/>
    <x v="1"/>
  </r>
  <r>
    <d v="2022-10-15T00:00:00"/>
    <s v="P0015"/>
    <n v="10"/>
    <x v="2"/>
    <x v="1"/>
    <n v="0"/>
    <x v="27"/>
    <x v="2"/>
    <x v="3"/>
    <n v="12"/>
    <n v="15.719999999999999"/>
    <n v="120"/>
    <n v="157.19999999999999"/>
    <x v="17"/>
    <x v="10"/>
    <x v="1"/>
  </r>
  <r>
    <d v="2022-10-16T00:00:00"/>
    <s v="P0036"/>
    <n v="3"/>
    <x v="1"/>
    <x v="0"/>
    <n v="0"/>
    <x v="43"/>
    <x v="4"/>
    <x v="1"/>
    <n v="90"/>
    <n v="96.3"/>
    <n v="270"/>
    <n v="288.89999999999998"/>
    <x v="23"/>
    <x v="10"/>
    <x v="1"/>
  </r>
  <r>
    <d v="2022-10-23T00:00:00"/>
    <s v="P0024"/>
    <n v="14"/>
    <x v="1"/>
    <x v="1"/>
    <n v="0"/>
    <x v="0"/>
    <x v="0"/>
    <x v="0"/>
    <n v="144"/>
    <n v="156.96"/>
    <n v="2016"/>
    <n v="2197.44"/>
    <x v="19"/>
    <x v="10"/>
    <x v="1"/>
  </r>
  <r>
    <d v="2022-10-30T00:00:00"/>
    <s v="P0042"/>
    <n v="3"/>
    <x v="2"/>
    <x v="1"/>
    <n v="0"/>
    <x v="10"/>
    <x v="1"/>
    <x v="0"/>
    <n v="120"/>
    <n v="162"/>
    <n v="360"/>
    <n v="486"/>
    <x v="24"/>
    <x v="10"/>
    <x v="1"/>
  </r>
  <r>
    <d v="2022-10-31T00:00:00"/>
    <s v="P0038"/>
    <n v="8"/>
    <x v="2"/>
    <x v="0"/>
    <n v="0"/>
    <x v="1"/>
    <x v="1"/>
    <x v="1"/>
    <n v="72"/>
    <n v="79.92"/>
    <n v="576"/>
    <n v="639.36"/>
    <x v="25"/>
    <x v="10"/>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1"/>
    <x v="1"/>
  </r>
  <r>
    <d v="2022-11-18T00:00:00"/>
    <s v="P0034"/>
    <n v="8"/>
    <x v="2"/>
    <x v="1"/>
    <n v="0"/>
    <x v="13"/>
    <x v="4"/>
    <x v="2"/>
    <n v="55"/>
    <n v="58.3"/>
    <n v="440"/>
    <n v="466.4"/>
    <x v="7"/>
    <x v="11"/>
    <x v="1"/>
  </r>
  <r>
    <d v="2022-11-21T00:00:00"/>
    <s v="P0020"/>
    <n v="6"/>
    <x v="2"/>
    <x v="1"/>
    <n v="0"/>
    <x v="14"/>
    <x v="0"/>
    <x v="2"/>
    <n v="61"/>
    <n v="76.25"/>
    <n v="366"/>
    <n v="457.5"/>
    <x v="10"/>
    <x v="11"/>
    <x v="1"/>
  </r>
  <r>
    <d v="2022-11-23T00:00:00"/>
    <s v="P0036"/>
    <n v="12"/>
    <x v="1"/>
    <x v="0"/>
    <n v="0"/>
    <x v="43"/>
    <x v="4"/>
    <x v="1"/>
    <n v="90"/>
    <n v="96.3"/>
    <n v="1080"/>
    <n v="1155.5999999999999"/>
    <x v="19"/>
    <x v="11"/>
    <x v="1"/>
  </r>
  <r>
    <d v="2022-11-25T00:00:00"/>
    <s v="P0004"/>
    <n v="5"/>
    <x v="2"/>
    <x v="1"/>
    <n v="0"/>
    <x v="3"/>
    <x v="3"/>
    <x v="2"/>
    <n v="44"/>
    <n v="48.84"/>
    <n v="220"/>
    <n v="244.20000000000002"/>
    <x v="11"/>
    <x v="11"/>
    <x v="1"/>
  </r>
  <r>
    <d v="2022-11-26T00:00:00"/>
    <s v="P0032"/>
    <n v="5"/>
    <x v="2"/>
    <x v="0"/>
    <n v="0"/>
    <x v="18"/>
    <x v="4"/>
    <x v="1"/>
    <n v="89"/>
    <n v="117.48"/>
    <n v="445"/>
    <n v="587.4"/>
    <x v="12"/>
    <x v="11"/>
    <x v="1"/>
  </r>
  <r>
    <d v="2022-11-27T00:00:00"/>
    <s v="P0034"/>
    <n v="15"/>
    <x v="2"/>
    <x v="0"/>
    <n v="0"/>
    <x v="13"/>
    <x v="4"/>
    <x v="2"/>
    <n v="55"/>
    <n v="58.3"/>
    <n v="825"/>
    <n v="874.5"/>
    <x v="13"/>
    <x v="11"/>
    <x v="1"/>
  </r>
  <r>
    <d v="2022-11-28T00:00:00"/>
    <s v="P0031"/>
    <n v="8"/>
    <x v="2"/>
    <x v="1"/>
    <n v="0"/>
    <x v="5"/>
    <x v="4"/>
    <x v="1"/>
    <n v="93"/>
    <n v="104.16"/>
    <n v="744"/>
    <n v="833.28"/>
    <x v="14"/>
    <x v="11"/>
    <x v="1"/>
  </r>
  <r>
    <d v="2022-11-30T00:00:00"/>
    <s v="P0015"/>
    <n v="2"/>
    <x v="2"/>
    <x v="0"/>
    <n v="0"/>
    <x v="27"/>
    <x v="2"/>
    <x v="3"/>
    <n v="12"/>
    <n v="15.719999999999999"/>
    <n v="24"/>
    <n v="31.439999999999998"/>
    <x v="24"/>
    <x v="11"/>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0"/>
    <x v="1"/>
  </r>
  <r>
    <d v="2022-12-19T00:00:00"/>
    <s v="P0009"/>
    <n v="11"/>
    <x v="1"/>
    <x v="0"/>
    <n v="0"/>
    <x v="37"/>
    <x v="3"/>
    <x v="3"/>
    <n v="6"/>
    <n v="7.8599999999999994"/>
    <n v="66"/>
    <n v="86.46"/>
    <x v="8"/>
    <x v="0"/>
    <x v="1"/>
  </r>
  <r>
    <d v="2022-12-21T00:00:00"/>
    <s v="P0006"/>
    <n v="10"/>
    <x v="2"/>
    <x v="0"/>
    <n v="0"/>
    <x v="15"/>
    <x v="3"/>
    <x v="1"/>
    <n v="75"/>
    <n v="85.5"/>
    <n v="750"/>
    <n v="855"/>
    <x v="10"/>
    <x v="0"/>
    <x v="1"/>
  </r>
  <r>
    <d v="2022-12-29T00:00:00"/>
    <s v="P0008"/>
    <n v="15"/>
    <x v="2"/>
    <x v="0"/>
    <n v="0"/>
    <x v="25"/>
    <x v="3"/>
    <x v="1"/>
    <n v="83"/>
    <n v="94.62"/>
    <n v="1245"/>
    <n v="1419.3000000000002"/>
    <x v="28"/>
    <x v="0"/>
    <x v="1"/>
  </r>
  <r>
    <d v="2022-12-29T00:00:00"/>
    <s v="P0042"/>
    <n v="1"/>
    <x v="0"/>
    <x v="1"/>
    <n v="0"/>
    <x v="10"/>
    <x v="1"/>
    <x v="0"/>
    <n v="120"/>
    <n v="162"/>
    <n v="120"/>
    <n v="162"/>
    <x v="28"/>
    <x v="0"/>
    <x v="1"/>
  </r>
  <r>
    <d v="2022-12-30T00:00:00"/>
    <s v="P0041"/>
    <n v="14"/>
    <x v="2"/>
    <x v="0"/>
    <n v="0"/>
    <x v="41"/>
    <x v="1"/>
    <x v="0"/>
    <n v="138"/>
    <n v="173.88"/>
    <n v="1932"/>
    <n v="2434.3199999999997"/>
    <x v="24"/>
    <x v="0"/>
    <x v="1"/>
  </r>
  <r>
    <d v="2022-12-31T00:00:00"/>
    <s v="P0033"/>
    <n v="12"/>
    <x v="1"/>
    <x v="0"/>
    <n v="0"/>
    <x v="38"/>
    <x v="4"/>
    <x v="1"/>
    <n v="95"/>
    <n v="119.7"/>
    <n v="1140"/>
    <n v="1436.4"/>
    <x v="25"/>
    <x v="0"/>
    <x v="1"/>
  </r>
  <r>
    <d v="2022-12-31T00:00:00"/>
    <s v="P0011"/>
    <n v="6"/>
    <x v="1"/>
    <x v="0"/>
    <n v="0"/>
    <x v="31"/>
    <x v="2"/>
    <x v="2"/>
    <n v="44"/>
    <n v="48.4"/>
    <n v="264"/>
    <n v="290.39999999999998"/>
    <x v="25"/>
    <x v="0"/>
    <x v="1"/>
  </r>
  <r>
    <d v="2022-12-31T00:00:00"/>
    <s v="P0011"/>
    <n v="3"/>
    <x v="0"/>
    <x v="1"/>
    <n v="0"/>
    <x v="31"/>
    <x v="2"/>
    <x v="2"/>
    <n v="44"/>
    <n v="48.4"/>
    <n v="132"/>
    <n v="145.19999999999999"/>
    <x v="2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16EFC-D7DC-4243-BAEB-4428529E5E52}" name="Product"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S5:T1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axis="axisRow" showAll="0" measureFilter="1"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10">
    <i>
      <x v="1"/>
    </i>
    <i>
      <x v="4"/>
    </i>
    <i>
      <x v="9"/>
    </i>
    <i>
      <x v="18"/>
    </i>
    <i>
      <x v="29"/>
    </i>
    <i>
      <x v="31"/>
    </i>
    <i>
      <x v="32"/>
    </i>
    <i>
      <x v="40"/>
    </i>
    <i>
      <x v="41"/>
    </i>
    <i>
      <x v="43"/>
    </i>
  </rowItems>
  <colItems count="1">
    <i/>
  </colItems>
  <dataFields count="1">
    <dataField name="Sum of Total Selling Value2" fld="12" baseField="0" baseItem="0"/>
  </dataFields>
  <formats count="1">
    <format dxfId="11">
      <pivotArea dataOnly="0"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37C2D-B921-43AC-8D59-2DAD447D3389}" name="Monthl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5:I17"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v="12"/>
    </i>
    <i>
      <x v="13"/>
    </i>
    <i>
      <x v="14"/>
    </i>
    <i>
      <x v="15"/>
    </i>
    <i>
      <x v="16"/>
    </i>
    <i>
      <x v="17"/>
    </i>
    <i>
      <x v="18"/>
    </i>
    <i>
      <x v="19"/>
    </i>
    <i>
      <x v="20"/>
    </i>
    <i>
      <x v="21"/>
    </i>
    <i>
      <x v="22"/>
    </i>
    <i>
      <x v="23"/>
    </i>
  </rowItems>
  <colFields count="1">
    <field x="-2"/>
  </colFields>
  <colItems count="2">
    <i>
      <x/>
    </i>
    <i i="1">
      <x v="1"/>
    </i>
  </colItems>
  <dataFields count="2">
    <dataField name="Sum of Total Selling Value2"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054212-2B93-4C75-8ABD-141220459BB2}" name="Total Sal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6"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C3CB0F-0CE9-4A55-9A72-947D1D2942C9}" name="Paymentmethod"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X45:Y47"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2" fld="12"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417CD-A73D-4C6F-B9E0-CF6E1F2A4A66}" name="Saletype"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Y21:Z2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2" fld="12"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4D0F02-3CFB-4606-8360-40309EB8065F}" name="Da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2"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5A067E-AF32-4620-8B4A-3EE936D3E4E4}" name="Category"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Y7:Z1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sortType="a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numFmtId="165" showAll="0"/>
    <pivotField dataField="1" numFmtId="165" showAll="0"/>
    <pivotField showAll="0"/>
    <pivotField showAll="0">
      <items count="25">
        <item m="1" x="19"/>
        <item m="1" x="17"/>
        <item m="1" x="20"/>
        <item m="1" x="22"/>
        <item m="1" x="21"/>
        <item m="1" x="18"/>
        <item m="1" x="13"/>
        <item m="1" x="12"/>
        <item m="1" x="14"/>
        <item m="1" x="23"/>
        <item m="1" x="16"/>
        <item m="1" x="15"/>
        <item x="0"/>
        <item x="1"/>
        <item x="2"/>
        <item x="3"/>
        <item x="4"/>
        <item x="5"/>
        <item x="6"/>
        <item x="7"/>
        <item x="8"/>
        <item x="9"/>
        <item x="10"/>
        <item x="11"/>
        <item t="default"/>
      </items>
    </pivotField>
    <pivotField showAll="0">
      <items count="3">
        <item x="0"/>
        <item x="1"/>
        <item t="default"/>
      </items>
    </pivotField>
  </pivotFields>
  <rowFields count="1">
    <field x="7"/>
  </rowFields>
  <rowItems count="5">
    <i>
      <x v="2"/>
    </i>
    <i>
      <x/>
    </i>
    <i>
      <x v="4"/>
    </i>
    <i>
      <x v="1"/>
    </i>
    <i>
      <x v="3"/>
    </i>
  </rowItems>
  <colItems count="1">
    <i/>
  </colItems>
  <dataFields count="1">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01725C8-9266-4015-B81C-E294CFC608F4}" sourceName="SALE TYPE">
  <pivotTables>
    <pivotTable tabId="3" name="Day"/>
    <pivotTable tabId="3" name="Category"/>
    <pivotTable tabId="3" name="Monthly"/>
    <pivotTable tabId="3" name="Paymentmethod"/>
    <pivotTable tabId="3" name="Product"/>
    <pivotTable tabId="3" name="Total Sales"/>
  </pivotTables>
  <data>
    <tabular pivotCacheId="464787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6A6B82D-0945-4121-B36E-DE6AA2D07CE3}" sourceName="PAYMENT MODE">
  <pivotTables>
    <pivotTable tabId="3" name="Day"/>
    <pivotTable tabId="3" name="Category"/>
    <pivotTable tabId="3" name="Monthly"/>
    <pivotTable tabId="3" name="Product"/>
    <pivotTable tabId="3" name="Saletype"/>
    <pivotTable tabId="3" name="Total Sales"/>
  </pivotTables>
  <data>
    <tabular pivotCacheId="4647879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4F0332-DC1F-4702-BA11-C7CC414EC922}" sourceName="Month">
  <pivotTables>
    <pivotTable tabId="3" name="Category"/>
    <pivotTable tabId="3" name="Day"/>
    <pivotTable tabId="3" name="Paymentmethod"/>
    <pivotTable tabId="3" name="Product"/>
    <pivotTable tabId="3" name="Saletype"/>
    <pivotTable tabId="3" name="Total Sales"/>
  </pivotTables>
  <data>
    <tabular pivotCacheId="46478797">
      <items count="24">
        <i x="0" s="1"/>
        <i x="1" s="1"/>
        <i x="2" s="1"/>
        <i x="3" s="1"/>
        <i x="4" s="1"/>
        <i x="5" s="1"/>
        <i x="6" s="1"/>
        <i x="7" s="1"/>
        <i x="8" s="1"/>
        <i x="9" s="1"/>
        <i x="10" s="1"/>
        <i x="11" s="1"/>
        <i x="20" s="1" nd="1"/>
        <i x="12" s="1" nd="1"/>
        <i x="22" s="1" nd="1"/>
        <i x="18" s="1" nd="1"/>
        <i x="13" s="1" nd="1"/>
        <i x="21" s="1" nd="1"/>
        <i x="17" s="1" nd="1"/>
        <i x="19" s="1" nd="1"/>
        <i x="14" s="1" nd="1"/>
        <i x="23" s="1" nd="1"/>
        <i x="16" s="1" nd="1"/>
        <i x="1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09F5F7-4E2F-4017-8BAB-D611807D2A96}" sourceName="Year">
  <pivotTables>
    <pivotTable tabId="3" name="Day"/>
    <pivotTable tabId="3" name="Category"/>
    <pivotTable tabId="3" name="Monthly"/>
    <pivotTable tabId="3" name="Paymentmethod"/>
    <pivotTable tabId="3" name="Product"/>
    <pivotTable tabId="3" name="Saletype"/>
    <pivotTable tabId="3" name="Total Sales"/>
  </pivotTables>
  <data>
    <tabular pivotCacheId="464787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8A2EC586-CDFA-44E8-AA90-B7EF4FBECFF8}" cache="Slicer_SALE_TYPE" caption="SALE TYPE" rowHeight="234950"/>
  <slicer name="PAYMENT MODE" xr10:uid="{89C22631-F304-4BE9-A938-2BC2D7AABEA3}" cache="Slicer_PAYMENT_MODE" caption="PAYMENT MODE" rowHeight="234950"/>
  <slicer name="Month" xr10:uid="{19B1A54C-5F32-43FB-82D9-3E14B09727C8}" cache="Slicer_Month" caption="Month" rowHeight="234950"/>
  <slicer name="Year" xr10:uid="{E24AE0F6-66D1-4FB2-89DC-02B77A45004B}"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7F3B2DFF-F838-4224-9D27-8D96AEC57B56}" cache="Slicer_SALE_TYPE" caption="SALE TYPE" columnCount="3" style="SLICER" rowHeight="234950"/>
  <slicer name="PAYMENT MODE 1" xr10:uid="{8A35F285-C5E7-4321-8123-1F290987E7CC}" cache="Slicer_PAYMENT_MODE" caption="PAYMENT MODE" columnCount="2" style="SLICER" rowHeight="234950"/>
  <slicer name="Month 1" xr10:uid="{894B3FE1-5DB3-4F54-8929-0FD1EF09B5C4}" cache="Slicer_Month" caption="Month" style="SLICER" rowHeight="234950"/>
  <slicer name="Year 1" xr10:uid="{51B9B995-E057-4B9F-97D7-AC846358E633}"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40" headerRowBorderDxfId="39">
  <autoFilter ref="A1:P528" xr:uid="{60351B27-4213-4B50-AF1E-6DD234ED1CD8}"/>
  <sortState xmlns:xlrd2="http://schemas.microsoft.com/office/spreadsheetml/2017/richdata2" ref="A2:E527">
    <sortCondition ref="A1:A527"/>
  </sortState>
  <tableColumns count="16">
    <tableColumn id="1" xr3:uid="{7E2D9722-C99A-4D79-AD8A-A4AF24D31B15}" name="DATE" dataDxfId="15"/>
    <tableColumn id="3" xr3:uid="{1B687DA1-746A-409E-8132-464ADA2D65F7}" name="PRODUCT ID" dataDxfId="38"/>
    <tableColumn id="2" xr3:uid="{3D21C161-3520-4EEB-95C2-BC89A67F811B}" name="QUANTITY" dataDxfId="37"/>
    <tableColumn id="4" xr3:uid="{51AFA112-3989-4C7A-B537-003512753602}" name="SALE TYPE" dataDxfId="36"/>
    <tableColumn id="5" xr3:uid="{057B8FDA-60FB-4816-999C-2030B688B9CF}" name="PAYMENT MODE" dataDxfId="35"/>
    <tableColumn id="6" xr3:uid="{A77A9445-20AF-4122-92EB-C3706E536AB4}" name="DISCOUNT %" dataDxfId="34"/>
    <tableColumn id="8" xr3:uid="{D091FEF7-6908-48C3-BC55-1AEF8AFBDE6C}" name="PRODUCT" dataDxfId="33">
      <calculatedColumnFormula>VLOOKUP(InputData[[#This Row],[PRODUCT ID]],MasterData[],2,0)</calculatedColumnFormula>
    </tableColumn>
    <tableColumn id="9" xr3:uid="{D46F4736-3909-4577-B9E8-E8113FEF9442}" name="CATEGORY" dataDxfId="32">
      <calculatedColumnFormula>VLOOKUP(InputData[[#This Row],[PRODUCT ID]], MasterData[],3,0)</calculatedColumnFormula>
    </tableColumn>
    <tableColumn id="10" xr3:uid="{4DAA56EF-D66E-48BE-B8BC-0D1332BCB00E}" name="UOM" dataDxfId="31">
      <calculatedColumnFormula>VLOOKUP(InputData[[#This Row],[PRODUCT ID]],MasterData[],4,0)</calculatedColumnFormula>
    </tableColumn>
    <tableColumn id="11" xr3:uid="{77E71C1B-DC34-4AE4-B620-BD45CF3F6D10}" name="BUYING PRIZE" dataDxfId="30">
      <calculatedColumnFormula>VLOOKUP(InputData[[#This Row],[PRODUCT ID]],MasterData[],5,0)</calculatedColumnFormula>
    </tableColumn>
    <tableColumn id="12" xr3:uid="{08052B04-31F1-47F8-9EF7-01C8BDC2DE6F}" name="SELLING PRICE" dataDxfId="29">
      <calculatedColumnFormula>VLOOKUP(InputData[[#This Row],[PRODUCT ID]],MasterData[],6,0)</calculatedColumnFormula>
    </tableColumn>
    <tableColumn id="13" xr3:uid="{A49A1BB5-D0E5-48D0-A75C-D2F97C9151E0}" name="Total Buying Value" dataDxfId="28">
      <calculatedColumnFormula>PRODUCT(InputData[[#This Row],[QUANTITY]],InputData[[#This Row],[BUYING PRIZE]])</calculatedColumnFormula>
    </tableColumn>
    <tableColumn id="14" xr3:uid="{E553FFF4-0081-4C32-8B81-2152DA3DCE5A}" name="Total Selling Value2" dataDxfId="27">
      <calculatedColumnFormula>PRODUCT(InputData[[#This Row],[QUANTITY]],InputData[[#This Row],[SELLING PRICE]],(1-InputData[[#This Row],[DISCOUNT %]]))</calculatedColumnFormula>
    </tableColumn>
    <tableColumn id="15" xr3:uid="{CCC9DC6D-B967-44D7-AD92-D0DF7F33E9B7}" name="Day" dataDxfId="26">
      <calculatedColumnFormula>DAY(InputData[[#This Row],[DATE]])</calculatedColumnFormula>
    </tableColumn>
    <tableColumn id="16" xr3:uid="{323BC63E-A2E6-473D-AA07-74E252AFABB3}" name="Month" dataDxfId="14">
      <calculatedColumnFormula>TEXT(A11,"[$-0809]mmm")</calculatedColumnFormula>
    </tableColumn>
    <tableColumn id="17" xr3:uid="{D89E5FC6-2DBA-444B-9550-A3EF7BE8B245}" name="Year" dataDxfId="25">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4" dataDxfId="22" headerRowBorderDxfId="23">
  <autoFilter ref="A1:F46" xr:uid="{DE6FA1E2-6EE8-430A-AF62-020400F3E926}"/>
  <tableColumns count="6">
    <tableColumn id="1" xr3:uid="{106E50BA-9FFB-484D-AC75-176578AFED44}" name="PRODUCT ID" dataDxfId="21"/>
    <tableColumn id="2" xr3:uid="{C6063C4C-22AC-43C3-B630-5C0916CFA263}" name="PRODUCT" dataDxfId="20"/>
    <tableColumn id="3" xr3:uid="{FEA9A0A4-A0D7-45FA-BD75-4D9EBBD09441}" name="CATEGORY" dataDxfId="19"/>
    <tableColumn id="4" xr3:uid="{3BDFD3DA-79CD-4B0E-9F98-1F406523093B}" name="UOM" dataDxfId="18"/>
    <tableColumn id="5" xr3:uid="{C286276F-25D5-4D9D-9759-32EF67A133BE}" name="BUYING PRIZE" dataDxfId="17"/>
    <tableColumn id="6" xr3:uid="{BFC92544-6510-4B40-ABEE-FD6A4B0302D7}" name="SELLING PRICE" dataDxfId="16"/>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1143-F251-4A73-B2E7-E66D43A54A40}">
  <dimension ref="A1:AD47"/>
  <sheetViews>
    <sheetView workbookViewId="0">
      <selection activeCell="V9" sqref="V9"/>
    </sheetView>
  </sheetViews>
  <sheetFormatPr defaultRowHeight="13.8" x14ac:dyDescent="0.25"/>
  <cols>
    <col min="1" max="1" width="13.09765625" bestFit="1" customWidth="1"/>
    <col min="2" max="2" width="25" bestFit="1" customWidth="1"/>
    <col min="4" max="4" width="24.3984375" bestFit="1" customWidth="1"/>
    <col min="5" max="5" width="25" bestFit="1" customWidth="1"/>
    <col min="7" max="7" width="13.09765625" bestFit="1" customWidth="1"/>
    <col min="8" max="8" width="25" bestFit="1" customWidth="1"/>
    <col min="9" max="9" width="24.3984375" bestFit="1" customWidth="1"/>
    <col min="10" max="11" width="25" customWidth="1"/>
    <col min="12" max="12" width="13.3984375" customWidth="1"/>
    <col min="13" max="13" width="9.8984375" bestFit="1" customWidth="1"/>
    <col min="14" max="17" width="9.09765625" customWidth="1"/>
    <col min="18" max="19" width="13.09765625" bestFit="1" customWidth="1"/>
    <col min="20" max="20" width="25" bestFit="1" customWidth="1"/>
    <col min="21" max="21" width="17.09765625" bestFit="1" customWidth="1"/>
    <col min="22" max="23" width="25" customWidth="1"/>
    <col min="24" max="25" width="13.09765625" bestFit="1" customWidth="1"/>
    <col min="26" max="26" width="25" bestFit="1" customWidth="1"/>
    <col min="30" max="30" width="13.09765625" bestFit="1" customWidth="1"/>
    <col min="31" max="31" width="25" bestFit="1" customWidth="1"/>
  </cols>
  <sheetData>
    <row r="1" spans="1:30" x14ac:dyDescent="0.25">
      <c r="A1" s="9" t="s">
        <v>119</v>
      </c>
      <c r="B1" t="s">
        <v>120</v>
      </c>
    </row>
    <row r="2" spans="1:30" x14ac:dyDescent="0.25">
      <c r="A2" s="10">
        <v>1</v>
      </c>
      <c r="B2" s="14">
        <v>13167.810000000001</v>
      </c>
    </row>
    <row r="3" spans="1:30" x14ac:dyDescent="0.25">
      <c r="A3" s="10">
        <v>2</v>
      </c>
      <c r="B3" s="14">
        <v>13210.220000000001</v>
      </c>
    </row>
    <row r="4" spans="1:30" x14ac:dyDescent="0.25">
      <c r="A4" s="10">
        <v>3</v>
      </c>
      <c r="B4" s="14">
        <v>20202.099999999995</v>
      </c>
      <c r="U4" t="s">
        <v>129</v>
      </c>
      <c r="V4" t="s">
        <v>3</v>
      </c>
      <c r="W4" t="s">
        <v>132</v>
      </c>
      <c r="X4" t="s">
        <v>130</v>
      </c>
    </row>
    <row r="5" spans="1:30" x14ac:dyDescent="0.25">
      <c r="A5" s="10">
        <v>4</v>
      </c>
      <c r="B5" s="14">
        <v>11312.2</v>
      </c>
      <c r="D5" t="s">
        <v>121</v>
      </c>
      <c r="E5" t="s">
        <v>120</v>
      </c>
      <c r="G5" s="9" t="s">
        <v>119</v>
      </c>
      <c r="H5" t="s">
        <v>120</v>
      </c>
      <c r="I5" t="s">
        <v>121</v>
      </c>
      <c r="S5" s="9" t="s">
        <v>119</v>
      </c>
      <c r="T5" t="s">
        <v>120</v>
      </c>
      <c r="U5" s="16" t="s">
        <v>93</v>
      </c>
      <c r="V5" s="17" t="s">
        <v>110</v>
      </c>
      <c r="W5" s="17">
        <v>132</v>
      </c>
      <c r="X5" s="8">
        <f>MAX(T9:U9,T6:T50)</f>
        <v>22952.16</v>
      </c>
    </row>
    <row r="6" spans="1:30" x14ac:dyDescent="0.25">
      <c r="A6" s="10">
        <v>5</v>
      </c>
      <c r="B6" s="14">
        <v>11711.449999999999</v>
      </c>
      <c r="D6" s="14">
        <v>332504</v>
      </c>
      <c r="E6" s="14">
        <v>401411.91999999969</v>
      </c>
      <c r="G6" s="10" t="s">
        <v>133</v>
      </c>
      <c r="H6" s="14">
        <v>41759.040000000008</v>
      </c>
      <c r="I6" s="14">
        <v>34826</v>
      </c>
      <c r="K6" t="s">
        <v>117</v>
      </c>
      <c r="L6" t="s">
        <v>125</v>
      </c>
      <c r="M6" t="s">
        <v>126</v>
      </c>
      <c r="N6" t="s">
        <v>127</v>
      </c>
      <c r="P6" t="s">
        <v>128</v>
      </c>
      <c r="S6" s="10" t="s">
        <v>11</v>
      </c>
      <c r="T6" s="8">
        <v>13423.199999999999</v>
      </c>
    </row>
    <row r="7" spans="1:30" x14ac:dyDescent="0.25">
      <c r="A7" s="10">
        <v>6</v>
      </c>
      <c r="B7" s="14">
        <v>14365.540000000005</v>
      </c>
      <c r="G7" s="10" t="s">
        <v>134</v>
      </c>
      <c r="H7" s="14">
        <v>33065.96</v>
      </c>
      <c r="I7" s="14">
        <v>27549</v>
      </c>
      <c r="K7" s="10" t="s">
        <v>133</v>
      </c>
      <c r="L7" s="8">
        <v>41346.959999999992</v>
      </c>
      <c r="M7" s="8">
        <f>L7-P7</f>
        <v>7056.9599999999919</v>
      </c>
      <c r="N7" s="12">
        <f>M7/P7</f>
        <v>0.20580227471566032</v>
      </c>
      <c r="P7" s="8">
        <v>34290</v>
      </c>
      <c r="S7" s="10" t="s">
        <v>17</v>
      </c>
      <c r="T7" s="8">
        <v>15716.61</v>
      </c>
      <c r="Y7" s="9" t="s">
        <v>119</v>
      </c>
      <c r="Z7" t="s">
        <v>120</v>
      </c>
    </row>
    <row r="8" spans="1:30" x14ac:dyDescent="0.25">
      <c r="A8" s="10">
        <v>7</v>
      </c>
      <c r="B8" s="14">
        <v>7132.79</v>
      </c>
      <c r="G8" s="10" t="s">
        <v>135</v>
      </c>
      <c r="H8" s="14">
        <v>30463.350000000002</v>
      </c>
      <c r="I8" s="14">
        <v>24683</v>
      </c>
      <c r="K8" s="10" t="s">
        <v>134</v>
      </c>
      <c r="L8" s="8">
        <v>30857.300000000003</v>
      </c>
      <c r="M8" s="8">
        <f>L8-P8</f>
        <v>5516.3000000000029</v>
      </c>
      <c r="N8" s="12">
        <f>M8/P8</f>
        <v>0.21768280651907987</v>
      </c>
      <c r="P8" s="8">
        <v>25341</v>
      </c>
      <c r="S8" s="10" t="s">
        <v>27</v>
      </c>
      <c r="T8" s="8">
        <v>16428</v>
      </c>
      <c r="Y8" s="10" t="s">
        <v>49</v>
      </c>
      <c r="Z8" s="14">
        <v>52299.509999999995</v>
      </c>
      <c r="AC8" s="10" t="s">
        <v>49</v>
      </c>
      <c r="AD8" s="14">
        <v>52299.509999999995</v>
      </c>
    </row>
    <row r="9" spans="1:30" x14ac:dyDescent="0.25">
      <c r="A9" s="10">
        <v>8</v>
      </c>
      <c r="B9" s="14">
        <v>14262.46</v>
      </c>
      <c r="D9" t="s">
        <v>122</v>
      </c>
      <c r="E9" s="11">
        <f>GETPIVOTDATA("Sum of Total Selling Value2",$D$5)</f>
        <v>401411.91999999969</v>
      </c>
      <c r="G9" s="10" t="s">
        <v>136</v>
      </c>
      <c r="H9" s="14">
        <v>25928.13</v>
      </c>
      <c r="I9" s="14">
        <v>21059</v>
      </c>
      <c r="K9" s="10" t="s">
        <v>135</v>
      </c>
      <c r="L9" s="8">
        <v>28616.65</v>
      </c>
      <c r="M9" s="8">
        <f>L9-P9</f>
        <v>5179.6500000000015</v>
      </c>
      <c r="N9" s="12">
        <f>M9/P9</f>
        <v>0.22100311473311438</v>
      </c>
      <c r="P9" s="8">
        <v>23437</v>
      </c>
      <c r="S9" s="10" t="s">
        <v>46</v>
      </c>
      <c r="T9" s="8">
        <v>20160</v>
      </c>
      <c r="V9">
        <f>MAX(T9:U9,T6:T50)</f>
        <v>22952.16</v>
      </c>
      <c r="Y9" s="10" t="s">
        <v>8</v>
      </c>
      <c r="Z9" s="14">
        <v>69261.950000000012</v>
      </c>
      <c r="AC9" s="10" t="s">
        <v>8</v>
      </c>
      <c r="AD9" s="14">
        <v>69261.950000000012</v>
      </c>
    </row>
    <row r="10" spans="1:30" x14ac:dyDescent="0.25">
      <c r="A10" s="10">
        <v>9</v>
      </c>
      <c r="B10" s="14">
        <v>16824.670000000002</v>
      </c>
      <c r="D10" t="s">
        <v>123</v>
      </c>
      <c r="E10" s="11">
        <f>GETPIVOTDATA("Sum of Total Selling Value2",$D$5)-GETPIVOTDATA("Sum of Total Buying Value",$D$5)</f>
        <v>68907.919999999693</v>
      </c>
      <c r="G10" s="10" t="s">
        <v>137</v>
      </c>
      <c r="H10" s="14">
        <v>32105.869999999992</v>
      </c>
      <c r="I10" s="14">
        <v>26625</v>
      </c>
      <c r="K10" s="10" t="s">
        <v>136</v>
      </c>
      <c r="L10" s="8">
        <v>26579.11</v>
      </c>
      <c r="M10" s="8">
        <f>L10-P10</f>
        <v>5297.1100000000006</v>
      </c>
      <c r="N10" s="12">
        <f>M10/P10</f>
        <v>0.24890094915891367</v>
      </c>
      <c r="P10" s="8">
        <v>21282</v>
      </c>
      <c r="S10" s="10" t="s">
        <v>70</v>
      </c>
      <c r="T10" s="8">
        <v>22945.919999999998</v>
      </c>
      <c r="Y10" s="10" t="s">
        <v>85</v>
      </c>
      <c r="Z10" s="14">
        <v>91617.19</v>
      </c>
      <c r="AC10" s="10" t="s">
        <v>85</v>
      </c>
      <c r="AD10" s="14">
        <v>91617.19</v>
      </c>
    </row>
    <row r="11" spans="1:30" x14ac:dyDescent="0.25">
      <c r="A11" s="10">
        <v>10</v>
      </c>
      <c r="B11" s="14">
        <v>15229.35</v>
      </c>
      <c r="D11" t="s">
        <v>124</v>
      </c>
      <c r="E11" s="12">
        <f>E10/GETPIVOTDATA("Sum of Total Buying Value",$D$5)</f>
        <v>0.20723937155643149</v>
      </c>
      <c r="G11" s="10" t="s">
        <v>138</v>
      </c>
      <c r="H11" s="14">
        <v>30939.280000000002</v>
      </c>
      <c r="I11" s="14">
        <v>25675</v>
      </c>
      <c r="K11" s="10" t="s">
        <v>137</v>
      </c>
      <c r="L11" s="8">
        <v>30910.45</v>
      </c>
      <c r="M11" s="8">
        <f>L11-P11</f>
        <v>4384.4500000000007</v>
      </c>
      <c r="N11" s="12">
        <f>M11/P11</f>
        <v>0.16528877327904701</v>
      </c>
      <c r="P11" s="8">
        <v>26526</v>
      </c>
      <c r="S11" s="10" t="s">
        <v>74</v>
      </c>
      <c r="T11" s="8">
        <v>16329.72</v>
      </c>
      <c r="Y11" s="10" t="s">
        <v>28</v>
      </c>
      <c r="Z11" s="14">
        <v>92963.87</v>
      </c>
      <c r="AC11" s="10" t="s">
        <v>28</v>
      </c>
      <c r="AD11" s="14">
        <v>92963.87</v>
      </c>
    </row>
    <row r="12" spans="1:30" x14ac:dyDescent="0.25">
      <c r="A12" s="10">
        <v>11</v>
      </c>
      <c r="B12" s="14">
        <v>11915.58</v>
      </c>
      <c r="G12" s="10" t="s">
        <v>139</v>
      </c>
      <c r="H12" s="14">
        <v>34469.009999999995</v>
      </c>
      <c r="I12" s="14">
        <v>28454</v>
      </c>
      <c r="K12" s="10" t="s">
        <v>138</v>
      </c>
      <c r="L12" s="8">
        <v>30533.710000000003</v>
      </c>
      <c r="M12" s="8">
        <f>L12-P12</f>
        <v>5654.7100000000028</v>
      </c>
      <c r="N12" s="12">
        <f>M12/P12</f>
        <v>0.22728847622492876</v>
      </c>
      <c r="P12" s="8">
        <v>24879</v>
      </c>
      <c r="S12" s="10" t="s">
        <v>76</v>
      </c>
      <c r="T12" s="8">
        <v>13645.800000000001</v>
      </c>
      <c r="Y12" s="10" t="s">
        <v>62</v>
      </c>
      <c r="Z12" s="14">
        <v>95269.4</v>
      </c>
      <c r="AC12" s="10" t="s">
        <v>62</v>
      </c>
      <c r="AD12" s="14">
        <v>95269.4</v>
      </c>
    </row>
    <row r="13" spans="1:30" x14ac:dyDescent="0.25">
      <c r="A13" s="10">
        <v>12</v>
      </c>
      <c r="B13" s="14">
        <v>14837.359999999999</v>
      </c>
      <c r="G13" s="10" t="s">
        <v>140</v>
      </c>
      <c r="H13" s="14">
        <v>35631.89</v>
      </c>
      <c r="I13" s="14">
        <v>30720</v>
      </c>
      <c r="K13" s="10" t="s">
        <v>139</v>
      </c>
      <c r="L13" s="8">
        <v>35251.79</v>
      </c>
      <c r="M13" s="8">
        <f>L13-P13</f>
        <v>5373.7900000000009</v>
      </c>
      <c r="N13" s="12">
        <f>M13/P13</f>
        <v>0.1798577548698039</v>
      </c>
      <c r="P13" s="8">
        <v>29878</v>
      </c>
      <c r="S13" s="10" t="s">
        <v>93</v>
      </c>
      <c r="T13" s="8">
        <v>22952.16</v>
      </c>
    </row>
    <row r="14" spans="1:30" x14ac:dyDescent="0.25">
      <c r="A14" s="10">
        <v>13</v>
      </c>
      <c r="B14" s="14">
        <v>8084.26</v>
      </c>
      <c r="G14" s="10" t="s">
        <v>141</v>
      </c>
      <c r="H14" s="14">
        <v>33486.500000000015</v>
      </c>
      <c r="I14" s="14">
        <v>27840</v>
      </c>
      <c r="K14" s="10" t="s">
        <v>140</v>
      </c>
      <c r="L14" s="8">
        <v>35350.400000000016</v>
      </c>
      <c r="M14" s="8">
        <f>L14-P14</f>
        <v>5519.400000000016</v>
      </c>
      <c r="N14" s="12">
        <f>M14/P14</f>
        <v>0.18502229224632147</v>
      </c>
      <c r="P14" s="8">
        <v>29831</v>
      </c>
      <c r="S14" s="10" t="s">
        <v>95</v>
      </c>
      <c r="T14" s="8">
        <v>20574</v>
      </c>
    </row>
    <row r="15" spans="1:30" x14ac:dyDescent="0.25">
      <c r="A15" s="10">
        <v>14</v>
      </c>
      <c r="B15" s="14">
        <v>9461.1400000000012</v>
      </c>
      <c r="G15" s="10" t="s">
        <v>142</v>
      </c>
      <c r="H15" s="14">
        <v>32768.960000000006</v>
      </c>
      <c r="I15" s="14">
        <v>26104</v>
      </c>
      <c r="K15" s="10" t="s">
        <v>141</v>
      </c>
      <c r="L15" s="8">
        <v>35242.810000000005</v>
      </c>
      <c r="M15" s="8">
        <f>L15-P15</f>
        <v>6484.8100000000049</v>
      </c>
      <c r="N15" s="12">
        <f>M15/P15</f>
        <v>0.22549586202100302</v>
      </c>
      <c r="P15" s="8">
        <v>28758</v>
      </c>
      <c r="S15" s="10" t="s">
        <v>99</v>
      </c>
      <c r="T15" s="8">
        <v>16333.92</v>
      </c>
      <c r="Y15" s="10" t="s">
        <v>131</v>
      </c>
      <c r="Z15" t="s">
        <v>130</v>
      </c>
    </row>
    <row r="16" spans="1:30" x14ac:dyDescent="0.25">
      <c r="A16" s="10">
        <v>15</v>
      </c>
      <c r="B16" s="14">
        <v>12189.7</v>
      </c>
      <c r="G16" s="10" t="s">
        <v>143</v>
      </c>
      <c r="H16" s="14">
        <v>39459.120000000003</v>
      </c>
      <c r="I16" s="14">
        <v>32289</v>
      </c>
      <c r="K16" s="10" t="s">
        <v>142</v>
      </c>
      <c r="L16" s="8">
        <v>33500.69000000001</v>
      </c>
      <c r="M16" s="8">
        <f>L16-P16</f>
        <v>5658.6900000000096</v>
      </c>
      <c r="N16" s="12">
        <f>M16/P16</f>
        <v>0.20324294231736259</v>
      </c>
      <c r="P16" s="8">
        <v>27842</v>
      </c>
      <c r="Y16" s="10" t="s">
        <v>62</v>
      </c>
      <c r="Z16">
        <f>MAX(Z8:Z12)</f>
        <v>95269.4</v>
      </c>
    </row>
    <row r="17" spans="1:26" x14ac:dyDescent="0.25">
      <c r="A17" s="10">
        <v>16</v>
      </c>
      <c r="B17" s="14">
        <v>12762.63</v>
      </c>
      <c r="G17" s="10" t="s">
        <v>144</v>
      </c>
      <c r="H17" s="14">
        <v>31334.809999999994</v>
      </c>
      <c r="I17" s="14">
        <v>26680</v>
      </c>
      <c r="K17" s="10" t="s">
        <v>143</v>
      </c>
      <c r="L17" s="8">
        <v>36124.07</v>
      </c>
      <c r="M17" s="8">
        <f>L17-P17</f>
        <v>6818.07</v>
      </c>
      <c r="N17" s="12">
        <f>M17/P17</f>
        <v>0.2326509929707227</v>
      </c>
      <c r="P17" s="8">
        <v>29306</v>
      </c>
    </row>
    <row r="18" spans="1:26" x14ac:dyDescent="0.25">
      <c r="A18" s="10">
        <v>17</v>
      </c>
      <c r="B18" s="14">
        <v>3659.24</v>
      </c>
      <c r="K18" s="10" t="s">
        <v>144</v>
      </c>
      <c r="L18" s="8">
        <v>37097.979999999996</v>
      </c>
      <c r="M18" s="8">
        <f>L18-P18</f>
        <v>5963.9799999999959</v>
      </c>
      <c r="N18" s="12">
        <f>M18/P18</f>
        <v>0.19155842487312894</v>
      </c>
      <c r="P18" s="8">
        <v>31134</v>
      </c>
    </row>
    <row r="19" spans="1:26" x14ac:dyDescent="0.25">
      <c r="A19" s="10">
        <v>18</v>
      </c>
      <c r="B19" s="14">
        <v>18582.390000000003</v>
      </c>
    </row>
    <row r="20" spans="1:26" x14ac:dyDescent="0.25">
      <c r="A20" s="10">
        <v>19</v>
      </c>
      <c r="B20" s="14">
        <v>10204.229999999998</v>
      </c>
    </row>
    <row r="21" spans="1:26" x14ac:dyDescent="0.25">
      <c r="A21" s="10">
        <v>20</v>
      </c>
      <c r="B21" s="14">
        <v>20482.78</v>
      </c>
      <c r="Y21" s="9" t="s">
        <v>119</v>
      </c>
      <c r="Z21" t="s">
        <v>120</v>
      </c>
    </row>
    <row r="22" spans="1:26" x14ac:dyDescent="0.25">
      <c r="A22" s="10">
        <v>21</v>
      </c>
      <c r="B22" s="14">
        <v>10665.4</v>
      </c>
      <c r="Y22" s="10" t="s">
        <v>108</v>
      </c>
      <c r="Z22" s="14">
        <v>208140.15000000005</v>
      </c>
    </row>
    <row r="23" spans="1:26" x14ac:dyDescent="0.25">
      <c r="A23" s="10">
        <v>22</v>
      </c>
      <c r="B23" s="14">
        <v>11315.839999999997</v>
      </c>
      <c r="J23" s="15"/>
      <c r="Y23" s="10" t="s">
        <v>106</v>
      </c>
      <c r="Z23" s="14">
        <v>133923.87000000002</v>
      </c>
    </row>
    <row r="24" spans="1:26" x14ac:dyDescent="0.25">
      <c r="A24" s="10">
        <v>23</v>
      </c>
      <c r="B24" s="14">
        <v>18818.189999999999</v>
      </c>
      <c r="Y24" s="10" t="s">
        <v>105</v>
      </c>
      <c r="Z24" s="14">
        <v>59347.900000000009</v>
      </c>
    </row>
    <row r="25" spans="1:26" x14ac:dyDescent="0.25">
      <c r="A25" s="10">
        <v>24</v>
      </c>
      <c r="B25" s="14">
        <v>11488.4</v>
      </c>
    </row>
    <row r="26" spans="1:26" x14ac:dyDescent="0.25">
      <c r="A26" s="10">
        <v>25</v>
      </c>
      <c r="B26" s="14">
        <v>18688.430000000004</v>
      </c>
    </row>
    <row r="27" spans="1:26" x14ac:dyDescent="0.25">
      <c r="A27" s="10">
        <v>26</v>
      </c>
      <c r="B27" s="14">
        <v>13710.079999999998</v>
      </c>
    </row>
    <row r="28" spans="1:26" x14ac:dyDescent="0.25">
      <c r="A28" s="10">
        <v>27</v>
      </c>
      <c r="B28" s="14">
        <v>11440.67</v>
      </c>
    </row>
    <row r="29" spans="1:26" x14ac:dyDescent="0.25">
      <c r="A29" s="10">
        <v>28</v>
      </c>
      <c r="B29" s="14">
        <v>13306.16</v>
      </c>
    </row>
    <row r="30" spans="1:26" x14ac:dyDescent="0.25">
      <c r="A30" s="10">
        <v>29</v>
      </c>
      <c r="B30" s="14">
        <v>8794.48</v>
      </c>
    </row>
    <row r="31" spans="1:26" x14ac:dyDescent="0.25">
      <c r="A31" s="10">
        <v>30</v>
      </c>
      <c r="B31" s="14">
        <v>16666.269999999997</v>
      </c>
    </row>
    <row r="32" spans="1:26" x14ac:dyDescent="0.25">
      <c r="A32" s="10">
        <v>31</v>
      </c>
      <c r="B32" s="14">
        <v>6920.0999999999995</v>
      </c>
    </row>
    <row r="45" spans="24:25" x14ac:dyDescent="0.25">
      <c r="X45" s="9" t="s">
        <v>119</v>
      </c>
      <c r="Y45" t="s">
        <v>120</v>
      </c>
    </row>
    <row r="46" spans="24:25" x14ac:dyDescent="0.25">
      <c r="X46" s="10" t="s">
        <v>107</v>
      </c>
      <c r="Y46" s="14">
        <v>199516.90000000008</v>
      </c>
    </row>
    <row r="47" spans="24:25" x14ac:dyDescent="0.25">
      <c r="X47" s="10" t="s">
        <v>106</v>
      </c>
      <c r="Y47" s="14">
        <v>201895.01999999993</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4B27-AC31-4643-9185-C7B029E7F5D6}">
  <dimension ref="A1"/>
  <sheetViews>
    <sheetView showGridLines="0" tabSelected="1" topLeftCell="B1" zoomScale="80" zoomScaleNormal="80" workbookViewId="0">
      <selection activeCell="B16" sqref="B16"/>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R528"/>
  <sheetViews>
    <sheetView topLeftCell="J1" workbookViewId="0">
      <selection activeCell="R7" sqref="R7"/>
    </sheetView>
  </sheetViews>
  <sheetFormatPr defaultRowHeight="13.8" x14ac:dyDescent="0.25"/>
  <cols>
    <col min="1" max="1" width="10.296875" bestFit="1" customWidth="1"/>
    <col min="2" max="2" width="15.8984375" bestFit="1" customWidth="1"/>
    <col min="3" max="3" width="14.19921875" bestFit="1" customWidth="1"/>
    <col min="4" max="4" width="14.09765625" bestFit="1" customWidth="1"/>
    <col min="5" max="5" width="19.796875" bestFit="1" customWidth="1"/>
    <col min="6" max="6" width="16.19921875" bestFit="1" customWidth="1"/>
    <col min="7" max="7" width="14.3984375" bestFit="1" customWidth="1"/>
    <col min="8" max="8" width="15.3984375" customWidth="1"/>
    <col min="9" max="9" width="17.19921875" bestFit="1" customWidth="1"/>
    <col min="10" max="10" width="17.796875" style="8" bestFit="1" customWidth="1"/>
    <col min="11" max="11" width="24.19921875" style="8" bestFit="1" customWidth="1"/>
    <col min="12" max="12" width="24.59765625" style="8" bestFit="1" customWidth="1"/>
    <col min="13" max="13" width="22.59765625" style="8" customWidth="1"/>
  </cols>
  <sheetData>
    <row r="1" spans="1:18" ht="14.4"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8" x14ac:dyDescent="0.25">
      <c r="A2" s="3">
        <v>44197</v>
      </c>
      <c r="B2" s="4" t="s">
        <v>56</v>
      </c>
      <c r="C2" s="5">
        <v>9</v>
      </c>
      <c r="D2" s="5" t="s">
        <v>105</v>
      </c>
      <c r="E2" s="5" t="s">
        <v>106</v>
      </c>
      <c r="F2" s="6">
        <v>0</v>
      </c>
      <c r="G2" t="str">
        <f>VLOOKUP(InputData[[#This Row],[PRODUCT ID]],MasterData[],2,0)</f>
        <v>Product24</v>
      </c>
      <c r="H2" t="str">
        <f>VLOOKUP(InputData[[#This Row],[PRODUCT ID]], MasterData[],3,0)</f>
        <v>Category03</v>
      </c>
      <c r="I2" t="str">
        <f>VLOOKUP(InputData[[#This Row],[PRODUCT ID]],MasterData[],4,0)</f>
        <v>Ft</v>
      </c>
      <c r="J2" s="8">
        <f>VLOOKUP(InputData[[#This Row],[PRODUCT ID]],MasterData[],5,0)</f>
        <v>144</v>
      </c>
      <c r="K2" s="8">
        <f>VLOOKUP(InputData[[#This Row],[PRODUCT ID]],MasterData[],6,0)</f>
        <v>156.96</v>
      </c>
      <c r="L2" s="8">
        <f>PRODUCT(InputData[[#This Row],[QUANTITY]],InputData[[#This Row],[BUYING PRIZE]])</f>
        <v>1296</v>
      </c>
      <c r="M2" s="8">
        <f>PRODUCT(InputData[[#This Row],[QUANTITY]],InputData[[#This Row],[SELLING PRICE]],(1-InputData[[#This Row],[DISCOUNT %]]))</f>
        <v>1412.64</v>
      </c>
      <c r="N2">
        <f>DAY(InputData[[#This Row],[DATE]])</f>
        <v>1</v>
      </c>
      <c r="O2" s="13" t="str">
        <f t="shared" ref="O2:O65" si="0">TEXT(A11,"[$-0809]mmm")</f>
        <v>Jan</v>
      </c>
      <c r="P2">
        <f>YEAR(InputData[[#This Row],[DATE]])</f>
        <v>2021</v>
      </c>
    </row>
    <row r="3" spans="1:18" x14ac:dyDescent="0.25">
      <c r="A3" s="3">
        <v>44198</v>
      </c>
      <c r="B3" s="4" t="s">
        <v>86</v>
      </c>
      <c r="C3" s="5">
        <v>15</v>
      </c>
      <c r="D3" s="5" t="s">
        <v>106</v>
      </c>
      <c r="E3" s="5" t="s">
        <v>107</v>
      </c>
      <c r="F3" s="6">
        <v>0</v>
      </c>
      <c r="G3" t="str">
        <f>VLOOKUP(InputData[[#This Row],[PRODUCT ID]],MasterData[],2,0)</f>
        <v>Product38</v>
      </c>
      <c r="H3" t="str">
        <f>VLOOKUP(InputData[[#This Row],[PRODUCT ID]], MasterData[],3,0)</f>
        <v>Category05</v>
      </c>
      <c r="I3" t="str">
        <f>VLOOKUP(InputData[[#This Row],[PRODUCT ID]],MasterData[],4,0)</f>
        <v>Kg</v>
      </c>
      <c r="J3" s="8">
        <f>VLOOKUP(InputData[[#This Row],[PRODUCT ID]],MasterData[],5,0)</f>
        <v>72</v>
      </c>
      <c r="K3" s="8">
        <f>VLOOKUP(InputData[[#This Row],[PRODUCT ID]],MasterData[],6,0)</f>
        <v>79.92</v>
      </c>
      <c r="L3" s="8">
        <f>PRODUCT(InputData[[#This Row],[QUANTITY]],InputData[[#This Row],[BUYING PRIZE]])</f>
        <v>1080</v>
      </c>
      <c r="M3" s="8">
        <f>PRODUCT(InputData[[#This Row],[QUANTITY]],InputData[[#This Row],[SELLING PRICE]],(1-InputData[[#This Row],[DISCOUNT %]]))</f>
        <v>1198.8</v>
      </c>
      <c r="N3">
        <f>DAY(InputData[[#This Row],[DATE]])</f>
        <v>2</v>
      </c>
      <c r="O3" s="13" t="str">
        <f t="shared" si="0"/>
        <v>Jan</v>
      </c>
      <c r="P3">
        <f>YEAR(InputData[[#This Row],[DATE]])</f>
        <v>2021</v>
      </c>
    </row>
    <row r="4" spans="1:18" x14ac:dyDescent="0.25">
      <c r="A4" s="3">
        <v>44198</v>
      </c>
      <c r="B4" s="4" t="s">
        <v>33</v>
      </c>
      <c r="C4" s="5">
        <v>6</v>
      </c>
      <c r="D4" s="5" t="s">
        <v>108</v>
      </c>
      <c r="E4" s="5" t="s">
        <v>107</v>
      </c>
      <c r="F4" s="6">
        <v>0</v>
      </c>
      <c r="G4" t="str">
        <f>VLOOKUP(InputData[[#This Row],[PRODUCT ID]],MasterData[],2,0)</f>
        <v>Product13</v>
      </c>
      <c r="H4" t="str">
        <f>VLOOKUP(InputData[[#This Row],[PRODUCT ID]], MasterData[],3,0)</f>
        <v>Category02</v>
      </c>
      <c r="I4" t="str">
        <f>VLOOKUP(InputData[[#This Row],[PRODUCT ID]],MasterData[],4,0)</f>
        <v>Kg</v>
      </c>
      <c r="J4" s="8">
        <f>VLOOKUP(InputData[[#This Row],[PRODUCT ID]],MasterData[],5,0)</f>
        <v>112</v>
      </c>
      <c r="K4" s="8">
        <f>VLOOKUP(InputData[[#This Row],[PRODUCT ID]],MasterData[],6,0)</f>
        <v>122.08</v>
      </c>
      <c r="L4" s="8">
        <f>PRODUCT(InputData[[#This Row],[QUANTITY]],InputData[[#This Row],[BUYING PRIZE]])</f>
        <v>672</v>
      </c>
      <c r="M4" s="8">
        <f>PRODUCT(InputData[[#This Row],[QUANTITY]],InputData[[#This Row],[SELLING PRICE]],(1-InputData[[#This Row],[DISCOUNT %]]))</f>
        <v>732.48</v>
      </c>
      <c r="N4">
        <f>DAY(InputData[[#This Row],[DATE]])</f>
        <v>2</v>
      </c>
      <c r="O4" s="13" t="str">
        <f t="shared" si="0"/>
        <v>Jan</v>
      </c>
      <c r="P4">
        <f>YEAR(InputData[[#This Row],[DATE]])</f>
        <v>2021</v>
      </c>
    </row>
    <row r="5" spans="1:18" x14ac:dyDescent="0.25">
      <c r="A5" s="3">
        <v>44199</v>
      </c>
      <c r="B5" s="4" t="s">
        <v>14</v>
      </c>
      <c r="C5" s="5">
        <v>5</v>
      </c>
      <c r="D5" s="5" t="s">
        <v>108</v>
      </c>
      <c r="E5" s="5" t="s">
        <v>106</v>
      </c>
      <c r="F5" s="6">
        <v>0</v>
      </c>
      <c r="G5" t="str">
        <f>VLOOKUP(InputData[[#This Row],[PRODUCT ID]],MasterData[],2,0)</f>
        <v>Product04</v>
      </c>
      <c r="H5" t="str">
        <f>VLOOKUP(InputData[[#This Row],[PRODUCT ID]], MasterData[],3,0)</f>
        <v>Category01</v>
      </c>
      <c r="I5" t="str">
        <f>VLOOKUP(InputData[[#This Row],[PRODUCT ID]],MasterData[],4,0)</f>
        <v>Lt</v>
      </c>
      <c r="J5" s="8">
        <f>VLOOKUP(InputData[[#This Row],[PRODUCT ID]],MasterData[],5,0)</f>
        <v>44</v>
      </c>
      <c r="K5" s="8">
        <f>VLOOKUP(InputData[[#This Row],[PRODUCT ID]],MasterData[],6,0)</f>
        <v>48.84</v>
      </c>
      <c r="L5" s="8">
        <f>PRODUCT(InputData[[#This Row],[QUANTITY]],InputData[[#This Row],[BUYING PRIZE]])</f>
        <v>220</v>
      </c>
      <c r="M5" s="8">
        <f>PRODUCT(InputData[[#This Row],[QUANTITY]],InputData[[#This Row],[SELLING PRICE]],(1-InputData[[#This Row],[DISCOUNT %]]))</f>
        <v>244.20000000000002</v>
      </c>
      <c r="N5">
        <f>DAY(InputData[[#This Row],[DATE]])</f>
        <v>3</v>
      </c>
      <c r="O5" s="13" t="str">
        <f t="shared" si="0"/>
        <v>Jan</v>
      </c>
      <c r="P5">
        <f>YEAR(InputData[[#This Row],[DATE]])</f>
        <v>2021</v>
      </c>
    </row>
    <row r="6" spans="1:18" x14ac:dyDescent="0.25">
      <c r="A6" s="3">
        <v>44200</v>
      </c>
      <c r="B6" s="4" t="s">
        <v>79</v>
      </c>
      <c r="C6" s="5">
        <v>12</v>
      </c>
      <c r="D6" s="5" t="s">
        <v>106</v>
      </c>
      <c r="E6" s="5" t="s">
        <v>106</v>
      </c>
      <c r="F6" s="6">
        <v>0</v>
      </c>
      <c r="G6" t="str">
        <f>VLOOKUP(InputData[[#This Row],[PRODUCT ID]],MasterData[],2,0)</f>
        <v>Product35</v>
      </c>
      <c r="H6" t="str">
        <f>VLOOKUP(InputData[[#This Row],[PRODUCT ID]], MasterData[],3,0)</f>
        <v>Category04</v>
      </c>
      <c r="I6" t="str">
        <f>VLOOKUP(InputData[[#This Row],[PRODUCT ID]],MasterData[],4,0)</f>
        <v>No.</v>
      </c>
      <c r="J6" s="8">
        <f>VLOOKUP(InputData[[#This Row],[PRODUCT ID]],MasterData[],5,0)</f>
        <v>5</v>
      </c>
      <c r="K6" s="8">
        <f>VLOOKUP(InputData[[#This Row],[PRODUCT ID]],MasterData[],6,0)</f>
        <v>6.7</v>
      </c>
      <c r="L6" s="8">
        <f>PRODUCT(InputData[[#This Row],[QUANTITY]],InputData[[#This Row],[BUYING PRIZE]])</f>
        <v>60</v>
      </c>
      <c r="M6" s="8">
        <f>PRODUCT(InputData[[#This Row],[QUANTITY]],InputData[[#This Row],[SELLING PRICE]],(1-InputData[[#This Row],[DISCOUNT %]]))</f>
        <v>80.400000000000006</v>
      </c>
      <c r="N6">
        <f>DAY(InputData[[#This Row],[DATE]])</f>
        <v>4</v>
      </c>
      <c r="O6" s="13" t="str">
        <f t="shared" si="0"/>
        <v>Jan</v>
      </c>
      <c r="P6">
        <f>YEAR(InputData[[#This Row],[DATE]])</f>
        <v>2021</v>
      </c>
    </row>
    <row r="7" spans="1:18" x14ac:dyDescent="0.25">
      <c r="A7" s="3">
        <v>44205</v>
      </c>
      <c r="B7" s="4" t="s">
        <v>71</v>
      </c>
      <c r="C7" s="5">
        <v>1</v>
      </c>
      <c r="D7" s="5" t="s">
        <v>108</v>
      </c>
      <c r="E7" s="5" t="s">
        <v>107</v>
      </c>
      <c r="F7" s="6">
        <v>0</v>
      </c>
      <c r="G7" t="str">
        <f>VLOOKUP(InputData[[#This Row],[PRODUCT ID]],MasterData[],2,0)</f>
        <v>Product31</v>
      </c>
      <c r="H7" t="str">
        <f>VLOOKUP(InputData[[#This Row],[PRODUCT ID]], MasterData[],3,0)</f>
        <v>Category04</v>
      </c>
      <c r="I7" t="str">
        <f>VLOOKUP(InputData[[#This Row],[PRODUCT ID]],MasterData[],4,0)</f>
        <v>Kg</v>
      </c>
      <c r="J7" s="8">
        <f>VLOOKUP(InputData[[#This Row],[PRODUCT ID]],MasterData[],5,0)</f>
        <v>93</v>
      </c>
      <c r="K7" s="8">
        <f>VLOOKUP(InputData[[#This Row],[PRODUCT ID]],MasterData[],6,0)</f>
        <v>104.16</v>
      </c>
      <c r="L7" s="8">
        <f>PRODUCT(InputData[[#This Row],[QUANTITY]],InputData[[#This Row],[BUYING PRIZE]])</f>
        <v>93</v>
      </c>
      <c r="M7" s="8">
        <f>PRODUCT(InputData[[#This Row],[QUANTITY]],InputData[[#This Row],[SELLING PRICE]],(1-InputData[[#This Row],[DISCOUNT %]]))</f>
        <v>104.16</v>
      </c>
      <c r="N7">
        <f>DAY(InputData[[#This Row],[DATE]])</f>
        <v>9</v>
      </c>
      <c r="O7" s="13" t="str">
        <f t="shared" si="0"/>
        <v>Jan</v>
      </c>
      <c r="P7">
        <f>YEAR(InputData[[#This Row],[DATE]])</f>
        <v>2021</v>
      </c>
      <c r="R7" t="str">
        <f>TEXT(A11,"[$-0809]mmm")</f>
        <v>Jan</v>
      </c>
    </row>
    <row r="8" spans="1:18" x14ac:dyDescent="0.25">
      <c r="A8" s="3">
        <v>44205</v>
      </c>
      <c r="B8" s="4" t="s">
        <v>12</v>
      </c>
      <c r="C8" s="5">
        <v>8</v>
      </c>
      <c r="D8" s="5" t="s">
        <v>108</v>
      </c>
      <c r="E8" s="5" t="s">
        <v>107</v>
      </c>
      <c r="F8" s="6">
        <v>0</v>
      </c>
      <c r="G8" t="str">
        <f>VLOOKUP(InputData[[#This Row],[PRODUCT ID]],MasterData[],2,0)</f>
        <v>Product03</v>
      </c>
      <c r="H8" t="str">
        <f>VLOOKUP(InputData[[#This Row],[PRODUCT ID]], MasterData[],3,0)</f>
        <v>Category01</v>
      </c>
      <c r="I8" t="str">
        <f>VLOOKUP(InputData[[#This Row],[PRODUCT ID]],MasterData[],4,0)</f>
        <v>Kg</v>
      </c>
      <c r="J8" s="8">
        <f>VLOOKUP(InputData[[#This Row],[PRODUCT ID]],MasterData[],5,0)</f>
        <v>71</v>
      </c>
      <c r="K8" s="8">
        <f>VLOOKUP(InputData[[#This Row],[PRODUCT ID]],MasterData[],6,0)</f>
        <v>80.94</v>
      </c>
      <c r="L8" s="8">
        <f>PRODUCT(InputData[[#This Row],[QUANTITY]],InputData[[#This Row],[BUYING PRIZE]])</f>
        <v>568</v>
      </c>
      <c r="M8" s="8">
        <f>PRODUCT(InputData[[#This Row],[QUANTITY]],InputData[[#This Row],[SELLING PRICE]],(1-InputData[[#This Row],[DISCOUNT %]]))</f>
        <v>647.52</v>
      </c>
      <c r="N8">
        <f>DAY(InputData[[#This Row],[DATE]])</f>
        <v>9</v>
      </c>
      <c r="O8" s="13" t="str">
        <f t="shared" si="0"/>
        <v>Jan</v>
      </c>
      <c r="P8">
        <f>YEAR(InputData[[#This Row],[DATE]])</f>
        <v>2021</v>
      </c>
    </row>
    <row r="9" spans="1:18" x14ac:dyDescent="0.25">
      <c r="A9" s="3">
        <v>44205</v>
      </c>
      <c r="B9" s="4" t="s">
        <v>58</v>
      </c>
      <c r="C9" s="5">
        <v>4</v>
      </c>
      <c r="D9" s="5" t="s">
        <v>108</v>
      </c>
      <c r="E9" s="5" t="s">
        <v>106</v>
      </c>
      <c r="F9" s="6">
        <v>0</v>
      </c>
      <c r="G9" t="str">
        <f>VLOOKUP(InputData[[#This Row],[PRODUCT ID]],MasterData[],2,0)</f>
        <v>Product25</v>
      </c>
      <c r="H9" t="str">
        <f>VLOOKUP(InputData[[#This Row],[PRODUCT ID]], MasterData[],3,0)</f>
        <v>Category03</v>
      </c>
      <c r="I9" t="str">
        <f>VLOOKUP(InputData[[#This Row],[PRODUCT ID]],MasterData[],4,0)</f>
        <v>No.</v>
      </c>
      <c r="J9" s="8">
        <f>VLOOKUP(InputData[[#This Row],[PRODUCT ID]],MasterData[],5,0)</f>
        <v>7</v>
      </c>
      <c r="K9" s="8">
        <f>VLOOKUP(InputData[[#This Row],[PRODUCT ID]],MasterData[],6,0)</f>
        <v>8.33</v>
      </c>
      <c r="L9" s="8">
        <f>PRODUCT(InputData[[#This Row],[QUANTITY]],InputData[[#This Row],[BUYING PRIZE]])</f>
        <v>28</v>
      </c>
      <c r="M9" s="8">
        <f>PRODUCT(InputData[[#This Row],[QUANTITY]],InputData[[#This Row],[SELLING PRICE]],(1-InputData[[#This Row],[DISCOUNT %]]))</f>
        <v>33.32</v>
      </c>
      <c r="N9">
        <f>DAY(InputData[[#This Row],[DATE]])</f>
        <v>9</v>
      </c>
      <c r="O9" s="13" t="str">
        <f t="shared" si="0"/>
        <v>Jan</v>
      </c>
      <c r="P9">
        <f>YEAR(InputData[[#This Row],[DATE]])</f>
        <v>2021</v>
      </c>
    </row>
    <row r="10" spans="1:18" x14ac:dyDescent="0.25">
      <c r="A10" s="3">
        <v>44207</v>
      </c>
      <c r="B10" s="4" t="s">
        <v>83</v>
      </c>
      <c r="C10" s="5">
        <v>3</v>
      </c>
      <c r="D10" s="5" t="s">
        <v>108</v>
      </c>
      <c r="E10" s="5" t="s">
        <v>107</v>
      </c>
      <c r="F10" s="6">
        <v>0</v>
      </c>
      <c r="G10" t="str">
        <f>VLOOKUP(InputData[[#This Row],[PRODUCT ID]],MasterData[],2,0)</f>
        <v>Product37</v>
      </c>
      <c r="H10" t="str">
        <f>VLOOKUP(InputData[[#This Row],[PRODUCT ID]], MasterData[],3,0)</f>
        <v>Category05</v>
      </c>
      <c r="I10" t="str">
        <f>VLOOKUP(InputData[[#This Row],[PRODUCT ID]],MasterData[],4,0)</f>
        <v>Kg</v>
      </c>
      <c r="J10" s="8">
        <f>VLOOKUP(InputData[[#This Row],[PRODUCT ID]],MasterData[],5,0)</f>
        <v>67</v>
      </c>
      <c r="K10" s="8">
        <f>VLOOKUP(InputData[[#This Row],[PRODUCT ID]],MasterData[],6,0)</f>
        <v>85.76</v>
      </c>
      <c r="L10" s="8">
        <f>PRODUCT(InputData[[#This Row],[QUANTITY]],InputData[[#This Row],[BUYING PRIZE]])</f>
        <v>201</v>
      </c>
      <c r="M10" s="8">
        <f>PRODUCT(InputData[[#This Row],[QUANTITY]],InputData[[#This Row],[SELLING PRICE]],(1-InputData[[#This Row],[DISCOUNT %]]))</f>
        <v>257.28000000000003</v>
      </c>
      <c r="N10">
        <f>DAY(InputData[[#This Row],[DATE]])</f>
        <v>11</v>
      </c>
      <c r="O10" s="13" t="str">
        <f t="shared" si="0"/>
        <v>Jan</v>
      </c>
      <c r="P10">
        <f>YEAR(InputData[[#This Row],[DATE]])</f>
        <v>2021</v>
      </c>
    </row>
    <row r="11" spans="1:18" x14ac:dyDescent="0.25">
      <c r="A11" s="3">
        <v>44207</v>
      </c>
      <c r="B11" s="4" t="s">
        <v>35</v>
      </c>
      <c r="C11" s="5">
        <v>4</v>
      </c>
      <c r="D11" s="5" t="s">
        <v>105</v>
      </c>
      <c r="E11" s="5" t="s">
        <v>106</v>
      </c>
      <c r="F11" s="6">
        <v>0</v>
      </c>
      <c r="G11" t="str">
        <f>VLOOKUP(InputData[[#This Row],[PRODUCT ID]],MasterData[],2,0)</f>
        <v>Product14</v>
      </c>
      <c r="H11" t="str">
        <f>VLOOKUP(InputData[[#This Row],[PRODUCT ID]], MasterData[],3,0)</f>
        <v>Category02</v>
      </c>
      <c r="I11" t="str">
        <f>VLOOKUP(InputData[[#This Row],[PRODUCT ID]],MasterData[],4,0)</f>
        <v>Kg</v>
      </c>
      <c r="J11" s="8">
        <f>VLOOKUP(InputData[[#This Row],[PRODUCT ID]],MasterData[],5,0)</f>
        <v>112</v>
      </c>
      <c r="K11" s="8">
        <f>VLOOKUP(InputData[[#This Row],[PRODUCT ID]],MasterData[],6,0)</f>
        <v>146.72</v>
      </c>
      <c r="L11" s="8">
        <f>PRODUCT(InputData[[#This Row],[QUANTITY]],InputData[[#This Row],[BUYING PRIZE]])</f>
        <v>448</v>
      </c>
      <c r="M11" s="8">
        <f>PRODUCT(InputData[[#This Row],[QUANTITY]],InputData[[#This Row],[SELLING PRICE]],(1-InputData[[#This Row],[DISCOUNT %]]))</f>
        <v>586.88</v>
      </c>
      <c r="N11">
        <f>DAY(InputData[[#This Row],[DATE]])</f>
        <v>11</v>
      </c>
      <c r="O11" s="13" t="str">
        <f t="shared" si="0"/>
        <v>Jan</v>
      </c>
      <c r="P11">
        <f>YEAR(InputData[[#This Row],[DATE]])</f>
        <v>2021</v>
      </c>
    </row>
    <row r="12" spans="1:18" x14ac:dyDescent="0.25">
      <c r="A12" s="3">
        <v>44207</v>
      </c>
      <c r="B12" s="4" t="s">
        <v>94</v>
      </c>
      <c r="C12" s="5">
        <v>4</v>
      </c>
      <c r="D12" s="5" t="s">
        <v>108</v>
      </c>
      <c r="E12" s="5" t="s">
        <v>106</v>
      </c>
      <c r="F12" s="6">
        <v>0</v>
      </c>
      <c r="G12" t="str">
        <f>VLOOKUP(InputData[[#This Row],[PRODUCT ID]],MasterData[],2,0)</f>
        <v>Product42</v>
      </c>
      <c r="H12" t="str">
        <f>VLOOKUP(InputData[[#This Row],[PRODUCT ID]], MasterData[],3,0)</f>
        <v>Category05</v>
      </c>
      <c r="I12" t="str">
        <f>VLOOKUP(InputData[[#This Row],[PRODUCT ID]],MasterData[],4,0)</f>
        <v>Ft</v>
      </c>
      <c r="J12" s="8">
        <f>VLOOKUP(InputData[[#This Row],[PRODUCT ID]],MasterData[],5,0)</f>
        <v>120</v>
      </c>
      <c r="K12" s="8">
        <f>VLOOKUP(InputData[[#This Row],[PRODUCT ID]],MasterData[],6,0)</f>
        <v>162</v>
      </c>
      <c r="L12" s="8">
        <f>PRODUCT(InputData[[#This Row],[QUANTITY]],InputData[[#This Row],[BUYING PRIZE]])</f>
        <v>480</v>
      </c>
      <c r="M12" s="8">
        <f>PRODUCT(InputData[[#This Row],[QUANTITY]],InputData[[#This Row],[SELLING PRICE]],(1-InputData[[#This Row],[DISCOUNT %]]))</f>
        <v>648</v>
      </c>
      <c r="N12">
        <f>DAY(InputData[[#This Row],[DATE]])</f>
        <v>11</v>
      </c>
      <c r="O12" s="13" t="str">
        <f t="shared" si="0"/>
        <v>Jan</v>
      </c>
      <c r="P12">
        <f>YEAR(InputData[[#This Row],[DATE]])</f>
        <v>2021</v>
      </c>
    </row>
    <row r="13" spans="1:18" x14ac:dyDescent="0.25">
      <c r="A13" s="3">
        <v>44208</v>
      </c>
      <c r="B13" s="4" t="s">
        <v>94</v>
      </c>
      <c r="C13" s="5">
        <v>10</v>
      </c>
      <c r="D13" s="5" t="s">
        <v>106</v>
      </c>
      <c r="E13" s="5" t="s">
        <v>107</v>
      </c>
      <c r="F13" s="6">
        <v>0</v>
      </c>
      <c r="G13" t="str">
        <f>VLOOKUP(InputData[[#This Row],[PRODUCT ID]],MasterData[],2,0)</f>
        <v>Product42</v>
      </c>
      <c r="H13" t="str">
        <f>VLOOKUP(InputData[[#This Row],[PRODUCT ID]], MasterData[],3,0)</f>
        <v>Category05</v>
      </c>
      <c r="I13" t="str">
        <f>VLOOKUP(InputData[[#This Row],[PRODUCT ID]],MasterData[],4,0)</f>
        <v>Ft</v>
      </c>
      <c r="J13" s="8">
        <f>VLOOKUP(InputData[[#This Row],[PRODUCT ID]],MasterData[],5,0)</f>
        <v>120</v>
      </c>
      <c r="K13" s="8">
        <f>VLOOKUP(InputData[[#This Row],[PRODUCT ID]],MasterData[],6,0)</f>
        <v>162</v>
      </c>
      <c r="L13" s="8">
        <f>PRODUCT(InputData[[#This Row],[QUANTITY]],InputData[[#This Row],[BUYING PRIZE]])</f>
        <v>1200</v>
      </c>
      <c r="M13" s="8">
        <f>PRODUCT(InputData[[#This Row],[QUANTITY]],InputData[[#This Row],[SELLING PRICE]],(1-InputData[[#This Row],[DISCOUNT %]]))</f>
        <v>1620</v>
      </c>
      <c r="N13">
        <f>DAY(InputData[[#This Row],[DATE]])</f>
        <v>12</v>
      </c>
      <c r="O13" s="13" t="str">
        <f t="shared" si="0"/>
        <v>Jan</v>
      </c>
      <c r="P13">
        <f>YEAR(InputData[[#This Row],[DATE]])</f>
        <v>2021</v>
      </c>
    </row>
    <row r="14" spans="1:18" x14ac:dyDescent="0.25">
      <c r="A14" s="3">
        <v>44214</v>
      </c>
      <c r="B14" s="4" t="s">
        <v>98</v>
      </c>
      <c r="C14" s="5">
        <v>13</v>
      </c>
      <c r="D14" s="5" t="s">
        <v>108</v>
      </c>
      <c r="E14" s="5" t="s">
        <v>106</v>
      </c>
      <c r="F14" s="6">
        <v>0</v>
      </c>
      <c r="G14" t="str">
        <f>VLOOKUP(InputData[[#This Row],[PRODUCT ID]],MasterData[],2,0)</f>
        <v>Product44</v>
      </c>
      <c r="H14" t="str">
        <f>VLOOKUP(InputData[[#This Row],[PRODUCT ID]], MasterData[],3,0)</f>
        <v>Category05</v>
      </c>
      <c r="I14" t="str">
        <f>VLOOKUP(InputData[[#This Row],[PRODUCT ID]],MasterData[],4,0)</f>
        <v>Kg</v>
      </c>
      <c r="J14" s="8">
        <f>VLOOKUP(InputData[[#This Row],[PRODUCT ID]],MasterData[],5,0)</f>
        <v>76</v>
      </c>
      <c r="K14" s="8">
        <f>VLOOKUP(InputData[[#This Row],[PRODUCT ID]],MasterData[],6,0)</f>
        <v>82.08</v>
      </c>
      <c r="L14" s="8">
        <f>PRODUCT(InputData[[#This Row],[QUANTITY]],InputData[[#This Row],[BUYING PRIZE]])</f>
        <v>988</v>
      </c>
      <c r="M14" s="8">
        <f>PRODUCT(InputData[[#This Row],[QUANTITY]],InputData[[#This Row],[SELLING PRICE]],(1-InputData[[#This Row],[DISCOUNT %]]))</f>
        <v>1067.04</v>
      </c>
      <c r="N14">
        <f>DAY(InputData[[#This Row],[DATE]])</f>
        <v>18</v>
      </c>
      <c r="O14" s="13" t="str">
        <f t="shared" si="0"/>
        <v>Jan</v>
      </c>
      <c r="P14">
        <f>YEAR(InputData[[#This Row],[DATE]])</f>
        <v>2021</v>
      </c>
    </row>
    <row r="15" spans="1:18" x14ac:dyDescent="0.25">
      <c r="A15" s="3">
        <v>44214</v>
      </c>
      <c r="B15" s="4" t="s">
        <v>54</v>
      </c>
      <c r="C15" s="5">
        <v>3</v>
      </c>
      <c r="D15" s="5" t="s">
        <v>106</v>
      </c>
      <c r="E15" s="5" t="s">
        <v>107</v>
      </c>
      <c r="F15" s="6">
        <v>0</v>
      </c>
      <c r="G15" t="str">
        <f>VLOOKUP(InputData[[#This Row],[PRODUCT ID]],MasterData[],2,0)</f>
        <v>Product23</v>
      </c>
      <c r="H15" t="str">
        <f>VLOOKUP(InputData[[#This Row],[PRODUCT ID]], MasterData[],3,0)</f>
        <v>Category03</v>
      </c>
      <c r="I15" t="str">
        <f>VLOOKUP(InputData[[#This Row],[PRODUCT ID]],MasterData[],4,0)</f>
        <v>Ft</v>
      </c>
      <c r="J15" s="8">
        <f>VLOOKUP(InputData[[#This Row],[PRODUCT ID]],MasterData[],5,0)</f>
        <v>141</v>
      </c>
      <c r="K15" s="8">
        <f>VLOOKUP(InputData[[#This Row],[PRODUCT ID]],MasterData[],6,0)</f>
        <v>149.46</v>
      </c>
      <c r="L15" s="8">
        <f>PRODUCT(InputData[[#This Row],[QUANTITY]],InputData[[#This Row],[BUYING PRIZE]])</f>
        <v>423</v>
      </c>
      <c r="M15" s="8">
        <f>PRODUCT(InputData[[#This Row],[QUANTITY]],InputData[[#This Row],[SELLING PRICE]],(1-InputData[[#This Row],[DISCOUNT %]]))</f>
        <v>448.38</v>
      </c>
      <c r="N15">
        <f>DAY(InputData[[#This Row],[DATE]])</f>
        <v>18</v>
      </c>
      <c r="O15" s="13" t="str">
        <f t="shared" si="0"/>
        <v>Jan</v>
      </c>
      <c r="P15">
        <f>YEAR(InputData[[#This Row],[DATE]])</f>
        <v>2021</v>
      </c>
    </row>
    <row r="16" spans="1:18" x14ac:dyDescent="0.25">
      <c r="A16" s="3">
        <v>44215</v>
      </c>
      <c r="B16" s="4" t="s">
        <v>79</v>
      </c>
      <c r="C16" s="5">
        <v>6</v>
      </c>
      <c r="D16" s="5" t="s">
        <v>108</v>
      </c>
      <c r="E16" s="5" t="s">
        <v>107</v>
      </c>
      <c r="F16" s="6">
        <v>0</v>
      </c>
      <c r="G16" t="str">
        <f>VLOOKUP(InputData[[#This Row],[PRODUCT ID]],MasterData[],2,0)</f>
        <v>Product35</v>
      </c>
      <c r="H16" t="str">
        <f>VLOOKUP(InputData[[#This Row],[PRODUCT ID]], MasterData[],3,0)</f>
        <v>Category04</v>
      </c>
      <c r="I16" t="str">
        <f>VLOOKUP(InputData[[#This Row],[PRODUCT ID]],MasterData[],4,0)</f>
        <v>No.</v>
      </c>
      <c r="J16" s="8">
        <f>VLOOKUP(InputData[[#This Row],[PRODUCT ID]],MasterData[],5,0)</f>
        <v>5</v>
      </c>
      <c r="K16" s="8">
        <f>VLOOKUP(InputData[[#This Row],[PRODUCT ID]],MasterData[],6,0)</f>
        <v>6.7</v>
      </c>
      <c r="L16" s="8">
        <f>PRODUCT(InputData[[#This Row],[QUANTITY]],InputData[[#This Row],[BUYING PRIZE]])</f>
        <v>30</v>
      </c>
      <c r="M16" s="8">
        <f>PRODUCT(InputData[[#This Row],[QUANTITY]],InputData[[#This Row],[SELLING PRICE]],(1-InputData[[#This Row],[DISCOUNT %]]))</f>
        <v>40.200000000000003</v>
      </c>
      <c r="N16">
        <f>DAY(InputData[[#This Row],[DATE]])</f>
        <v>19</v>
      </c>
      <c r="O16" s="13" t="str">
        <f t="shared" si="0"/>
        <v>Jan</v>
      </c>
      <c r="P16">
        <f>YEAR(InputData[[#This Row],[DATE]])</f>
        <v>2021</v>
      </c>
      <c r="R16">
        <f>MONTH(A17)</f>
        <v>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 MasterData[],3,0)</f>
        <v>Category04</v>
      </c>
      <c r="I17" t="str">
        <f>VLOOKUP(InputData[[#This Row],[PRODUCT ID]],MasterData[],4,0)</f>
        <v>Lt</v>
      </c>
      <c r="J17" s="8">
        <f>VLOOKUP(InputData[[#This Row],[PRODUCT ID]],MasterData[],5,0)</f>
        <v>55</v>
      </c>
      <c r="K17" s="8">
        <f>VLOOKUP(InputData[[#This Row],[PRODUCT ID]],MasterData[],6,0)</f>
        <v>58.3</v>
      </c>
      <c r="L17" s="8">
        <f>PRODUCT(InputData[[#This Row],[QUANTITY]],InputData[[#This Row],[BUYING PRIZE]])</f>
        <v>220</v>
      </c>
      <c r="M17" s="8">
        <f>PRODUCT(InputData[[#This Row],[QUANTITY]],InputData[[#This Row],[SELLING PRICE]],(1-InputData[[#This Row],[DISCOUNT %]]))</f>
        <v>233.2</v>
      </c>
      <c r="N17">
        <f>DAY(InputData[[#This Row],[DATE]])</f>
        <v>20</v>
      </c>
      <c r="O17" s="13" t="str">
        <f t="shared" si="0"/>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 MasterData[],3,0)</f>
        <v>Category03</v>
      </c>
      <c r="I18" t="str">
        <f>VLOOKUP(InputData[[#This Row],[PRODUCT ID]],MasterData[],4,0)</f>
        <v>Lt</v>
      </c>
      <c r="J18" s="8">
        <f>VLOOKUP(InputData[[#This Row],[PRODUCT ID]],MasterData[],5,0)</f>
        <v>61</v>
      </c>
      <c r="K18" s="8">
        <f>VLOOKUP(InputData[[#This Row],[PRODUCT ID]],MasterData[],6,0)</f>
        <v>76.25</v>
      </c>
      <c r="L18" s="8">
        <f>PRODUCT(InputData[[#This Row],[QUANTITY]],InputData[[#This Row],[BUYING PRIZE]])</f>
        <v>244</v>
      </c>
      <c r="M18" s="8">
        <f>PRODUCT(InputData[[#This Row],[QUANTITY]],InputData[[#This Row],[SELLING PRICE]],(1-InputData[[#This Row],[DISCOUNT %]]))</f>
        <v>305</v>
      </c>
      <c r="N18">
        <f>DAY(InputData[[#This Row],[DATE]])</f>
        <v>20</v>
      </c>
      <c r="O18" s="13" t="str">
        <f t="shared" si="0"/>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 MasterData[],3,0)</f>
        <v>Category01</v>
      </c>
      <c r="I19" t="str">
        <f>VLOOKUP(InputData[[#This Row],[PRODUCT ID]],MasterData[],4,0)</f>
        <v>Lt</v>
      </c>
      <c r="J19" s="8">
        <f>VLOOKUP(InputData[[#This Row],[PRODUCT ID]],MasterData[],5,0)</f>
        <v>44</v>
      </c>
      <c r="K19" s="8">
        <f>VLOOKUP(InputData[[#This Row],[PRODUCT ID]],MasterData[],6,0)</f>
        <v>48.84</v>
      </c>
      <c r="L19" s="8">
        <f>PRODUCT(InputData[[#This Row],[QUANTITY]],InputData[[#This Row],[BUYING PRIZE]])</f>
        <v>660</v>
      </c>
      <c r="M19" s="8">
        <f>PRODUCT(InputData[[#This Row],[QUANTITY]],InputData[[#This Row],[SELLING PRICE]],(1-InputData[[#This Row],[DISCOUNT %]]))</f>
        <v>732.6</v>
      </c>
      <c r="N19">
        <f>DAY(InputData[[#This Row],[DATE]])</f>
        <v>21</v>
      </c>
      <c r="O19" s="13" t="str">
        <f t="shared" si="0"/>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 MasterData[],3,0)</f>
        <v>Category01</v>
      </c>
      <c r="I20" t="str">
        <f>VLOOKUP(InputData[[#This Row],[PRODUCT ID]],MasterData[],4,0)</f>
        <v>Kg</v>
      </c>
      <c r="J20" s="8">
        <f>VLOOKUP(InputData[[#This Row],[PRODUCT ID]],MasterData[],5,0)</f>
        <v>71</v>
      </c>
      <c r="K20" s="8">
        <f>VLOOKUP(InputData[[#This Row],[PRODUCT ID]],MasterData[],6,0)</f>
        <v>80.94</v>
      </c>
      <c r="L20" s="8">
        <f>PRODUCT(InputData[[#This Row],[QUANTITY]],InputData[[#This Row],[BUYING PRIZE]])</f>
        <v>639</v>
      </c>
      <c r="M20" s="8">
        <f>PRODUCT(InputData[[#This Row],[QUANTITY]],InputData[[#This Row],[SELLING PRICE]],(1-InputData[[#This Row],[DISCOUNT %]]))</f>
        <v>728.46</v>
      </c>
      <c r="N20">
        <f>DAY(InputData[[#This Row],[DATE]])</f>
        <v>21</v>
      </c>
      <c r="O20" s="13" t="str">
        <f t="shared" si="0"/>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 MasterData[],3,0)</f>
        <v>Category05</v>
      </c>
      <c r="I21" t="str">
        <f>VLOOKUP(InputData[[#This Row],[PRODUCT ID]],MasterData[],4,0)</f>
        <v>Ft</v>
      </c>
      <c r="J21" s="8">
        <f>VLOOKUP(InputData[[#This Row],[PRODUCT ID]],MasterData[],5,0)</f>
        <v>120</v>
      </c>
      <c r="K21" s="8">
        <f>VLOOKUP(InputData[[#This Row],[PRODUCT ID]],MasterData[],6,0)</f>
        <v>162</v>
      </c>
      <c r="L21" s="8">
        <f>PRODUCT(InputData[[#This Row],[QUANTITY]],InputData[[#This Row],[BUYING PRIZE]])</f>
        <v>720</v>
      </c>
      <c r="M21" s="8">
        <f>PRODUCT(InputData[[#This Row],[QUANTITY]],InputData[[#This Row],[SELLING PRICE]],(1-InputData[[#This Row],[DISCOUNT %]]))</f>
        <v>972</v>
      </c>
      <c r="N21">
        <f>DAY(InputData[[#This Row],[DATE]])</f>
        <v>21</v>
      </c>
      <c r="O21" s="13" t="str">
        <f t="shared" si="0"/>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 MasterData[],3,0)</f>
        <v>Category04</v>
      </c>
      <c r="I22" t="str">
        <f>VLOOKUP(InputData[[#This Row],[PRODUCT ID]],MasterData[],4,0)</f>
        <v>Lt</v>
      </c>
      <c r="J22" s="8">
        <f>VLOOKUP(InputData[[#This Row],[PRODUCT ID]],MasterData[],5,0)</f>
        <v>55</v>
      </c>
      <c r="K22" s="8">
        <f>VLOOKUP(InputData[[#This Row],[PRODUCT ID]],MasterData[],6,0)</f>
        <v>58.3</v>
      </c>
      <c r="L22" s="8">
        <f>PRODUCT(InputData[[#This Row],[QUANTITY]],InputData[[#This Row],[BUYING PRIZE]])</f>
        <v>330</v>
      </c>
      <c r="M22" s="8">
        <f>PRODUCT(InputData[[#This Row],[QUANTITY]],InputData[[#This Row],[SELLING PRICE]],(1-InputData[[#This Row],[DISCOUNT %]]))</f>
        <v>349.79999999999995</v>
      </c>
      <c r="N22">
        <f>DAY(InputData[[#This Row],[DATE]])</f>
        <v>25</v>
      </c>
      <c r="O22" s="13" t="str">
        <f t="shared" si="0"/>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 MasterData[],3,0)</f>
        <v>Category04</v>
      </c>
      <c r="I23" t="str">
        <f>VLOOKUP(InputData[[#This Row],[PRODUCT ID]],MasterData[],4,0)</f>
        <v>No.</v>
      </c>
      <c r="J23" s="8">
        <f>VLOOKUP(InputData[[#This Row],[PRODUCT ID]],MasterData[],5,0)</f>
        <v>5</v>
      </c>
      <c r="K23" s="8">
        <f>VLOOKUP(InputData[[#This Row],[PRODUCT ID]],MasterData[],6,0)</f>
        <v>6.7</v>
      </c>
      <c r="L23" s="8">
        <f>PRODUCT(InputData[[#This Row],[QUANTITY]],InputData[[#This Row],[BUYING PRIZE]])</f>
        <v>35</v>
      </c>
      <c r="M23" s="8">
        <f>PRODUCT(InputData[[#This Row],[QUANTITY]],InputData[[#This Row],[SELLING PRICE]],(1-InputData[[#This Row],[DISCOUNT %]]))</f>
        <v>46.9</v>
      </c>
      <c r="N23">
        <f>DAY(InputData[[#This Row],[DATE]])</f>
        <v>25</v>
      </c>
      <c r="O23" s="13" t="str">
        <f t="shared" si="0"/>
        <v>Feb</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 MasterData[],3,0)</f>
        <v>Category04</v>
      </c>
      <c r="I24" t="str">
        <f>VLOOKUP(InputData[[#This Row],[PRODUCT ID]],MasterData[],4,0)</f>
        <v>Kg</v>
      </c>
      <c r="J24" s="8">
        <f>VLOOKUP(InputData[[#This Row],[PRODUCT ID]],MasterData[],5,0)</f>
        <v>93</v>
      </c>
      <c r="K24" s="8">
        <f>VLOOKUP(InputData[[#This Row],[PRODUCT ID]],MasterData[],6,0)</f>
        <v>104.16</v>
      </c>
      <c r="L24" s="8">
        <f>PRODUCT(InputData[[#This Row],[QUANTITY]],InputData[[#This Row],[BUYING PRIZE]])</f>
        <v>1302</v>
      </c>
      <c r="M24" s="8">
        <f>PRODUCT(InputData[[#This Row],[QUANTITY]],InputData[[#This Row],[SELLING PRICE]],(1-InputData[[#This Row],[DISCOUNT %]]))</f>
        <v>1458.24</v>
      </c>
      <c r="N24">
        <f>DAY(InputData[[#This Row],[DATE]])</f>
        <v>25</v>
      </c>
      <c r="O24" s="13" t="str">
        <f t="shared" si="0"/>
        <v>Feb</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 MasterData[],3,0)</f>
        <v>Category05</v>
      </c>
      <c r="I25" t="str">
        <f>VLOOKUP(InputData[[#This Row],[PRODUCT ID]],MasterData[],4,0)</f>
        <v>Kg</v>
      </c>
      <c r="J25" s="8">
        <f>VLOOKUP(InputData[[#This Row],[PRODUCT ID]],MasterData[],5,0)</f>
        <v>76</v>
      </c>
      <c r="K25" s="8">
        <f>VLOOKUP(InputData[[#This Row],[PRODUCT ID]],MasterData[],6,0)</f>
        <v>82.08</v>
      </c>
      <c r="L25" s="8">
        <f>PRODUCT(InputData[[#This Row],[QUANTITY]],InputData[[#This Row],[BUYING PRIZE]])</f>
        <v>684</v>
      </c>
      <c r="M25" s="8">
        <f>PRODUCT(InputData[[#This Row],[QUANTITY]],InputData[[#This Row],[SELLING PRICE]],(1-InputData[[#This Row],[DISCOUNT %]]))</f>
        <v>738.72</v>
      </c>
      <c r="N25">
        <f>DAY(InputData[[#This Row],[DATE]])</f>
        <v>26</v>
      </c>
      <c r="O25" s="13" t="str">
        <f t="shared" si="0"/>
        <v>Feb</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 MasterData[],3,0)</f>
        <v>Category01</v>
      </c>
      <c r="I26" t="str">
        <f>VLOOKUP(InputData[[#This Row],[PRODUCT ID]],MasterData[],4,0)</f>
        <v>Kg</v>
      </c>
      <c r="J26" s="8">
        <f>VLOOKUP(InputData[[#This Row],[PRODUCT ID]],MasterData[],5,0)</f>
        <v>75</v>
      </c>
      <c r="K26" s="8">
        <f>VLOOKUP(InputData[[#This Row],[PRODUCT ID]],MasterData[],6,0)</f>
        <v>85.5</v>
      </c>
      <c r="L26" s="8">
        <f>PRODUCT(InputData[[#This Row],[QUANTITY]],InputData[[#This Row],[BUYING PRIZE]])</f>
        <v>525</v>
      </c>
      <c r="M26" s="8">
        <f>PRODUCT(InputData[[#This Row],[QUANTITY]],InputData[[#This Row],[SELLING PRICE]],(1-InputData[[#This Row],[DISCOUNT %]]))</f>
        <v>598.5</v>
      </c>
      <c r="N26">
        <f>DAY(InputData[[#This Row],[DATE]])</f>
        <v>26</v>
      </c>
      <c r="O26" s="13" t="str">
        <f t="shared" si="0"/>
        <v>Feb</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 MasterData[],3,0)</f>
        <v>Category01</v>
      </c>
      <c r="I27" t="str">
        <f>VLOOKUP(InputData[[#This Row],[PRODUCT ID]],MasterData[],4,0)</f>
        <v>Kg</v>
      </c>
      <c r="J27" s="8">
        <f>VLOOKUP(InputData[[#This Row],[PRODUCT ID]],MasterData[],5,0)</f>
        <v>98</v>
      </c>
      <c r="K27" s="8">
        <f>VLOOKUP(InputData[[#This Row],[PRODUCT ID]],MasterData[],6,0)</f>
        <v>103.88</v>
      </c>
      <c r="L27" s="8">
        <f>PRODUCT(InputData[[#This Row],[QUANTITY]],InputData[[#This Row],[BUYING PRIZE]])</f>
        <v>686</v>
      </c>
      <c r="M27" s="8">
        <f>PRODUCT(InputData[[#This Row],[QUANTITY]],InputData[[#This Row],[SELLING PRICE]],(1-InputData[[#This Row],[DISCOUNT %]]))</f>
        <v>727.16</v>
      </c>
      <c r="N27">
        <f>DAY(InputData[[#This Row],[DATE]])</f>
        <v>26</v>
      </c>
      <c r="O27" s="13" t="str">
        <f t="shared" si="0"/>
        <v>Feb</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 MasterData[],3,0)</f>
        <v>Category05</v>
      </c>
      <c r="I28" t="str">
        <f>VLOOKUP(InputData[[#This Row],[PRODUCT ID]],MasterData[],4,0)</f>
        <v>Kg</v>
      </c>
      <c r="J28" s="8">
        <f>VLOOKUP(InputData[[#This Row],[PRODUCT ID]],MasterData[],5,0)</f>
        <v>90</v>
      </c>
      <c r="K28" s="8">
        <f>VLOOKUP(InputData[[#This Row],[PRODUCT ID]],MasterData[],6,0)</f>
        <v>115.2</v>
      </c>
      <c r="L28" s="8">
        <f>PRODUCT(InputData[[#This Row],[QUANTITY]],InputData[[#This Row],[BUYING PRIZE]])</f>
        <v>630</v>
      </c>
      <c r="M28" s="8">
        <f>PRODUCT(InputData[[#This Row],[QUANTITY]],InputData[[#This Row],[SELLING PRICE]],(1-InputData[[#This Row],[DISCOUNT %]]))</f>
        <v>806.4</v>
      </c>
      <c r="N28">
        <f>DAY(InputData[[#This Row],[DATE]])</f>
        <v>27</v>
      </c>
      <c r="O28" s="13" t="str">
        <f t="shared" si="0"/>
        <v>Feb</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 MasterData[],3,0)</f>
        <v>Category04</v>
      </c>
      <c r="I29" t="str">
        <f>VLOOKUP(InputData[[#This Row],[PRODUCT ID]],MasterData[],4,0)</f>
        <v>Kg</v>
      </c>
      <c r="J29" s="8">
        <f>VLOOKUP(InputData[[#This Row],[PRODUCT ID]],MasterData[],5,0)</f>
        <v>89</v>
      </c>
      <c r="K29" s="8">
        <f>VLOOKUP(InputData[[#This Row],[PRODUCT ID]],MasterData[],6,0)</f>
        <v>117.48</v>
      </c>
      <c r="L29" s="8">
        <f>PRODUCT(InputData[[#This Row],[QUANTITY]],InputData[[#This Row],[BUYING PRIZE]])</f>
        <v>267</v>
      </c>
      <c r="M29" s="8">
        <f>PRODUCT(InputData[[#This Row],[QUANTITY]],InputData[[#This Row],[SELLING PRICE]],(1-InputData[[#This Row],[DISCOUNT %]]))</f>
        <v>352.44</v>
      </c>
      <c r="N29">
        <f>DAY(InputData[[#This Row],[DATE]])</f>
        <v>27</v>
      </c>
      <c r="O29" s="13" t="str">
        <f t="shared" si="0"/>
        <v>Feb</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 MasterData[],3,0)</f>
        <v>Category01</v>
      </c>
      <c r="I30" t="str">
        <f>VLOOKUP(InputData[[#This Row],[PRODUCT ID]],MasterData[],4,0)</f>
        <v>Lt</v>
      </c>
      <c r="J30" s="8">
        <f>VLOOKUP(InputData[[#This Row],[PRODUCT ID]],MasterData[],5,0)</f>
        <v>44</v>
      </c>
      <c r="K30" s="8">
        <f>VLOOKUP(InputData[[#This Row],[PRODUCT ID]],MasterData[],6,0)</f>
        <v>48.84</v>
      </c>
      <c r="L30" s="8">
        <f>PRODUCT(InputData[[#This Row],[QUANTITY]],InputData[[#This Row],[BUYING PRIZE]])</f>
        <v>440</v>
      </c>
      <c r="M30" s="8">
        <f>PRODUCT(InputData[[#This Row],[QUANTITY]],InputData[[#This Row],[SELLING PRICE]],(1-InputData[[#This Row],[DISCOUNT %]]))</f>
        <v>488.40000000000003</v>
      </c>
      <c r="N30">
        <f>DAY(InputData[[#This Row],[DATE]])</f>
        <v>28</v>
      </c>
      <c r="O30" s="13" t="str">
        <f t="shared" si="0"/>
        <v>Feb</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 MasterData[],3,0)</f>
        <v>Category04</v>
      </c>
      <c r="I31" t="str">
        <f>VLOOKUP(InputData[[#This Row],[PRODUCT ID]],MasterData[],4,0)</f>
        <v>Lt</v>
      </c>
      <c r="J31" s="8">
        <f>VLOOKUP(InputData[[#This Row],[PRODUCT ID]],MasterData[],5,0)</f>
        <v>47</v>
      </c>
      <c r="K31" s="8">
        <f>VLOOKUP(InputData[[#This Row],[PRODUCT ID]],MasterData[],6,0)</f>
        <v>53.11</v>
      </c>
      <c r="L31" s="8">
        <f>PRODUCT(InputData[[#This Row],[QUANTITY]],InputData[[#This Row],[BUYING PRIZE]])</f>
        <v>94</v>
      </c>
      <c r="M31" s="8">
        <f>PRODUCT(InputData[[#This Row],[QUANTITY]],InputData[[#This Row],[SELLING PRICE]],(1-InputData[[#This Row],[DISCOUNT %]]))</f>
        <v>106.22</v>
      </c>
      <c r="N31">
        <f>DAY(InputData[[#This Row],[DATE]])</f>
        <v>28</v>
      </c>
      <c r="O31" s="13" t="str">
        <f t="shared" si="0"/>
        <v>Feb</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 MasterData[],3,0)</f>
        <v>Category02</v>
      </c>
      <c r="I32" t="str">
        <f>VLOOKUP(InputData[[#This Row],[PRODUCT ID]],MasterData[],4,0)</f>
        <v>Ft</v>
      </c>
      <c r="J32" s="8">
        <f>VLOOKUP(InputData[[#This Row],[PRODUCT ID]],MasterData[],5,0)</f>
        <v>148</v>
      </c>
      <c r="K32" s="8">
        <f>VLOOKUP(InputData[[#This Row],[PRODUCT ID]],MasterData[],6,0)</f>
        <v>164.28</v>
      </c>
      <c r="L32" s="8">
        <f>PRODUCT(InputData[[#This Row],[QUANTITY]],InputData[[#This Row],[BUYING PRIZE]])</f>
        <v>1036</v>
      </c>
      <c r="M32" s="8">
        <f>PRODUCT(InputData[[#This Row],[QUANTITY]],InputData[[#This Row],[SELLING PRICE]],(1-InputData[[#This Row],[DISCOUNT %]]))</f>
        <v>1149.96</v>
      </c>
      <c r="N32">
        <f>DAY(InputData[[#This Row],[DATE]])</f>
        <v>2</v>
      </c>
      <c r="O32" s="13" t="str">
        <f t="shared" si="0"/>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 MasterData[],3,0)</f>
        <v>Category02</v>
      </c>
      <c r="I33" t="str">
        <f>VLOOKUP(InputData[[#This Row],[PRODUCT ID]],MasterData[],4,0)</f>
        <v>No.</v>
      </c>
      <c r="J33" s="8">
        <f>VLOOKUP(InputData[[#This Row],[PRODUCT ID]],MasterData[],5,0)</f>
        <v>13</v>
      </c>
      <c r="K33" s="8">
        <f>VLOOKUP(InputData[[#This Row],[PRODUCT ID]],MasterData[],6,0)</f>
        <v>16.64</v>
      </c>
      <c r="L33" s="8">
        <f>PRODUCT(InputData[[#This Row],[QUANTITY]],InputData[[#This Row],[BUYING PRIZE]])</f>
        <v>169</v>
      </c>
      <c r="M33" s="8">
        <f>PRODUCT(InputData[[#This Row],[QUANTITY]],InputData[[#This Row],[SELLING PRICE]],(1-InputData[[#This Row],[DISCOUNT %]]))</f>
        <v>216.32</v>
      </c>
      <c r="N33">
        <f>DAY(InputData[[#This Row],[DATE]])</f>
        <v>3</v>
      </c>
      <c r="O33" s="13" t="str">
        <f t="shared" si="0"/>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 MasterData[],3,0)</f>
        <v>Category03</v>
      </c>
      <c r="I34" t="str">
        <f>VLOOKUP(InputData[[#This Row],[PRODUCT ID]],MasterData[],4,0)</f>
        <v>Ft</v>
      </c>
      <c r="J34" s="8">
        <f>VLOOKUP(InputData[[#This Row],[PRODUCT ID]],MasterData[],5,0)</f>
        <v>121</v>
      </c>
      <c r="K34" s="8">
        <f>VLOOKUP(InputData[[#This Row],[PRODUCT ID]],MasterData[],6,0)</f>
        <v>141.57</v>
      </c>
      <c r="L34" s="8">
        <f>PRODUCT(InputData[[#This Row],[QUANTITY]],InputData[[#This Row],[BUYING PRIZE]])</f>
        <v>242</v>
      </c>
      <c r="M34" s="8">
        <f>PRODUCT(InputData[[#This Row],[QUANTITY]],InputData[[#This Row],[SELLING PRICE]],(1-InputData[[#This Row],[DISCOUNT %]]))</f>
        <v>283.14</v>
      </c>
      <c r="N34">
        <f>DAY(InputData[[#This Row],[DATE]])</f>
        <v>3</v>
      </c>
      <c r="O34" s="13" t="str">
        <f t="shared" si="0"/>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 MasterData[],3,0)</f>
        <v>Category05</v>
      </c>
      <c r="I35" t="str">
        <f>VLOOKUP(InputData[[#This Row],[PRODUCT ID]],MasterData[],4,0)</f>
        <v>Kg</v>
      </c>
      <c r="J35" s="8">
        <f>VLOOKUP(InputData[[#This Row],[PRODUCT ID]],MasterData[],5,0)</f>
        <v>67</v>
      </c>
      <c r="K35" s="8">
        <f>VLOOKUP(InputData[[#This Row],[PRODUCT ID]],MasterData[],6,0)</f>
        <v>85.76</v>
      </c>
      <c r="L35" s="8">
        <f>PRODUCT(InputData[[#This Row],[QUANTITY]],InputData[[#This Row],[BUYING PRIZE]])</f>
        <v>268</v>
      </c>
      <c r="M35" s="8">
        <f>PRODUCT(InputData[[#This Row],[QUANTITY]],InputData[[#This Row],[SELLING PRICE]],(1-InputData[[#This Row],[DISCOUNT %]]))</f>
        <v>343.04</v>
      </c>
      <c r="N35">
        <f>DAY(InputData[[#This Row],[DATE]])</f>
        <v>4</v>
      </c>
      <c r="O35" s="13" t="str">
        <f t="shared" si="0"/>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 MasterData[],3,0)</f>
        <v>Category05</v>
      </c>
      <c r="I36" t="str">
        <f>VLOOKUP(InputData[[#This Row],[PRODUCT ID]],MasterData[],4,0)</f>
        <v>Kg</v>
      </c>
      <c r="J36" s="8">
        <f>VLOOKUP(InputData[[#This Row],[PRODUCT ID]],MasterData[],5,0)</f>
        <v>67</v>
      </c>
      <c r="K36" s="8">
        <f>VLOOKUP(InputData[[#This Row],[PRODUCT ID]],MasterData[],6,0)</f>
        <v>83.08</v>
      </c>
      <c r="L36" s="8">
        <f>PRODUCT(InputData[[#This Row],[QUANTITY]],InputData[[#This Row],[BUYING PRIZE]])</f>
        <v>469</v>
      </c>
      <c r="M36" s="8">
        <f>PRODUCT(InputData[[#This Row],[QUANTITY]],InputData[[#This Row],[SELLING PRICE]],(1-InputData[[#This Row],[DISCOUNT %]]))</f>
        <v>581.55999999999995</v>
      </c>
      <c r="N36">
        <f>DAY(InputData[[#This Row],[DATE]])</f>
        <v>5</v>
      </c>
      <c r="O36" s="13" t="str">
        <f t="shared" si="0"/>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 MasterData[],3,0)</f>
        <v>Category01</v>
      </c>
      <c r="I37" t="str">
        <f>VLOOKUP(InputData[[#This Row],[PRODUCT ID]],MasterData[],4,0)</f>
        <v>Ft</v>
      </c>
      <c r="J37" s="8">
        <f>VLOOKUP(InputData[[#This Row],[PRODUCT ID]],MasterData[],5,0)</f>
        <v>133</v>
      </c>
      <c r="K37" s="8">
        <f>VLOOKUP(InputData[[#This Row],[PRODUCT ID]],MasterData[],6,0)</f>
        <v>155.61000000000001</v>
      </c>
      <c r="L37" s="8">
        <f>PRODUCT(InputData[[#This Row],[QUANTITY]],InputData[[#This Row],[BUYING PRIZE]])</f>
        <v>133</v>
      </c>
      <c r="M37" s="8">
        <f>PRODUCT(InputData[[#This Row],[QUANTITY]],InputData[[#This Row],[SELLING PRICE]],(1-InputData[[#This Row],[DISCOUNT %]]))</f>
        <v>155.61000000000001</v>
      </c>
      <c r="N37">
        <f>DAY(InputData[[#This Row],[DATE]])</f>
        <v>5</v>
      </c>
      <c r="O37" s="13" t="str">
        <f t="shared" si="0"/>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 MasterData[],3,0)</f>
        <v>Category05</v>
      </c>
      <c r="I38" t="str">
        <f>VLOOKUP(InputData[[#This Row],[PRODUCT ID]],MasterData[],4,0)</f>
        <v>Kg</v>
      </c>
      <c r="J38" s="8">
        <f>VLOOKUP(InputData[[#This Row],[PRODUCT ID]],MasterData[],5,0)</f>
        <v>67</v>
      </c>
      <c r="K38" s="8">
        <f>VLOOKUP(InputData[[#This Row],[PRODUCT ID]],MasterData[],6,0)</f>
        <v>83.08</v>
      </c>
      <c r="L38" s="8">
        <f>PRODUCT(InputData[[#This Row],[QUANTITY]],InputData[[#This Row],[BUYING PRIZE]])</f>
        <v>603</v>
      </c>
      <c r="M38" s="8">
        <f>PRODUCT(InputData[[#This Row],[QUANTITY]],InputData[[#This Row],[SELLING PRICE]],(1-InputData[[#This Row],[DISCOUNT %]]))</f>
        <v>747.72</v>
      </c>
      <c r="N38">
        <f>DAY(InputData[[#This Row],[DATE]])</f>
        <v>5</v>
      </c>
      <c r="O38" s="13" t="str">
        <f t="shared" si="0"/>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 MasterData[],3,0)</f>
        <v>Category04</v>
      </c>
      <c r="I39" t="str">
        <f>VLOOKUP(InputData[[#This Row],[PRODUCT ID]],MasterData[],4,0)</f>
        <v>No.</v>
      </c>
      <c r="J39" s="8">
        <f>VLOOKUP(InputData[[#This Row],[PRODUCT ID]],MasterData[],5,0)</f>
        <v>5</v>
      </c>
      <c r="K39" s="8">
        <f>VLOOKUP(InputData[[#This Row],[PRODUCT ID]],MasterData[],6,0)</f>
        <v>6.7</v>
      </c>
      <c r="L39" s="8">
        <f>PRODUCT(InputData[[#This Row],[QUANTITY]],InputData[[#This Row],[BUYING PRIZE]])</f>
        <v>5</v>
      </c>
      <c r="M39" s="8">
        <f>PRODUCT(InputData[[#This Row],[QUANTITY]],InputData[[#This Row],[SELLING PRICE]],(1-InputData[[#This Row],[DISCOUNT %]]))</f>
        <v>6.7</v>
      </c>
      <c r="N39">
        <f>DAY(InputData[[#This Row],[DATE]])</f>
        <v>6</v>
      </c>
      <c r="O39" s="13" t="str">
        <f t="shared" si="0"/>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 MasterData[],3,0)</f>
        <v>Category04</v>
      </c>
      <c r="I40" t="str">
        <f>VLOOKUP(InputData[[#This Row],[PRODUCT ID]],MasterData[],4,0)</f>
        <v>Lt</v>
      </c>
      <c r="J40" s="8">
        <f>VLOOKUP(InputData[[#This Row],[PRODUCT ID]],MasterData[],5,0)</f>
        <v>55</v>
      </c>
      <c r="K40" s="8">
        <f>VLOOKUP(InputData[[#This Row],[PRODUCT ID]],MasterData[],6,0)</f>
        <v>58.3</v>
      </c>
      <c r="L40" s="8">
        <f>PRODUCT(InputData[[#This Row],[QUANTITY]],InputData[[#This Row],[BUYING PRIZE]])</f>
        <v>770</v>
      </c>
      <c r="M40" s="8">
        <f>PRODUCT(InputData[[#This Row],[QUANTITY]],InputData[[#This Row],[SELLING PRICE]],(1-InputData[[#This Row],[DISCOUNT %]]))</f>
        <v>816.19999999999993</v>
      </c>
      <c r="N40">
        <f>DAY(InputData[[#This Row],[DATE]])</f>
        <v>9</v>
      </c>
      <c r="O40" s="13" t="str">
        <f t="shared" si="0"/>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 MasterData[],3,0)</f>
        <v>Category01</v>
      </c>
      <c r="I41" t="str">
        <f>VLOOKUP(InputData[[#This Row],[PRODUCT ID]],MasterData[],4,0)</f>
        <v>Kg</v>
      </c>
      <c r="J41" s="8">
        <f>VLOOKUP(InputData[[#This Row],[PRODUCT ID]],MasterData[],5,0)</f>
        <v>83</v>
      </c>
      <c r="K41" s="8">
        <f>VLOOKUP(InputData[[#This Row],[PRODUCT ID]],MasterData[],6,0)</f>
        <v>94.62</v>
      </c>
      <c r="L41" s="8">
        <f>PRODUCT(InputData[[#This Row],[QUANTITY]],InputData[[#This Row],[BUYING PRIZE]])</f>
        <v>581</v>
      </c>
      <c r="M41" s="8">
        <f>PRODUCT(InputData[[#This Row],[QUANTITY]],InputData[[#This Row],[SELLING PRICE]],(1-InputData[[#This Row],[DISCOUNT %]]))</f>
        <v>662.34</v>
      </c>
      <c r="N41">
        <f>DAY(InputData[[#This Row],[DATE]])</f>
        <v>12</v>
      </c>
      <c r="O41" s="13" t="str">
        <f t="shared" si="0"/>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 MasterData[],3,0)</f>
        <v>Category03</v>
      </c>
      <c r="I42" t="str">
        <f>VLOOKUP(InputData[[#This Row],[PRODUCT ID]],MasterData[],4,0)</f>
        <v>Ft</v>
      </c>
      <c r="J42" s="8">
        <f>VLOOKUP(InputData[[#This Row],[PRODUCT ID]],MasterData[],5,0)</f>
        <v>141</v>
      </c>
      <c r="K42" s="8">
        <f>VLOOKUP(InputData[[#This Row],[PRODUCT ID]],MasterData[],6,0)</f>
        <v>149.46</v>
      </c>
      <c r="L42" s="8">
        <f>PRODUCT(InputData[[#This Row],[QUANTITY]],InputData[[#This Row],[BUYING PRIZE]])</f>
        <v>1269</v>
      </c>
      <c r="M42" s="8">
        <f>PRODUCT(InputData[[#This Row],[QUANTITY]],InputData[[#This Row],[SELLING PRICE]],(1-InputData[[#This Row],[DISCOUNT %]]))</f>
        <v>1345.14</v>
      </c>
      <c r="N42">
        <f>DAY(InputData[[#This Row],[DATE]])</f>
        <v>12</v>
      </c>
      <c r="O42" s="13" t="str">
        <f t="shared" si="0"/>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 MasterData[],3,0)</f>
        <v>Category04</v>
      </c>
      <c r="I43" t="str">
        <f>VLOOKUP(InputData[[#This Row],[PRODUCT ID]],MasterData[],4,0)</f>
        <v>Lt</v>
      </c>
      <c r="J43" s="8">
        <f>VLOOKUP(InputData[[#This Row],[PRODUCT ID]],MasterData[],5,0)</f>
        <v>48</v>
      </c>
      <c r="K43" s="8">
        <f>VLOOKUP(InputData[[#This Row],[PRODUCT ID]],MasterData[],6,0)</f>
        <v>57.120000000000005</v>
      </c>
      <c r="L43" s="8">
        <f>PRODUCT(InputData[[#This Row],[QUANTITY]],InputData[[#This Row],[BUYING PRIZE]])</f>
        <v>192</v>
      </c>
      <c r="M43" s="8">
        <f>PRODUCT(InputData[[#This Row],[QUANTITY]],InputData[[#This Row],[SELLING PRICE]],(1-InputData[[#This Row],[DISCOUNT %]]))</f>
        <v>228.48000000000002</v>
      </c>
      <c r="N43">
        <f>DAY(InputData[[#This Row],[DATE]])</f>
        <v>15</v>
      </c>
      <c r="O43" s="13" t="str">
        <f t="shared" si="0"/>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 MasterData[],3,0)</f>
        <v>Category02</v>
      </c>
      <c r="I44" t="str">
        <f>VLOOKUP(InputData[[#This Row],[PRODUCT ID]],MasterData[],4,0)</f>
        <v>No.</v>
      </c>
      <c r="J44" s="8">
        <f>VLOOKUP(InputData[[#This Row],[PRODUCT ID]],MasterData[],5,0)</f>
        <v>12</v>
      </c>
      <c r="K44" s="8">
        <f>VLOOKUP(InputData[[#This Row],[PRODUCT ID]],MasterData[],6,0)</f>
        <v>15.719999999999999</v>
      </c>
      <c r="L44" s="8">
        <f>PRODUCT(InputData[[#This Row],[QUANTITY]],InputData[[#This Row],[BUYING PRIZE]])</f>
        <v>72</v>
      </c>
      <c r="M44" s="8">
        <f>PRODUCT(InputData[[#This Row],[QUANTITY]],InputData[[#This Row],[SELLING PRICE]],(1-InputData[[#This Row],[DISCOUNT %]]))</f>
        <v>94.32</v>
      </c>
      <c r="N44">
        <f>DAY(InputData[[#This Row],[DATE]])</f>
        <v>18</v>
      </c>
      <c r="O44" s="13" t="str">
        <f t="shared" si="0"/>
        <v>Mar</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 MasterData[],3,0)</f>
        <v>Category04</v>
      </c>
      <c r="I45" t="str">
        <f>VLOOKUP(InputData[[#This Row],[PRODUCT ID]],MasterData[],4,0)</f>
        <v>Ft</v>
      </c>
      <c r="J45" s="8">
        <f>VLOOKUP(InputData[[#This Row],[PRODUCT ID]],MasterData[],5,0)</f>
        <v>148</v>
      </c>
      <c r="K45" s="8">
        <f>VLOOKUP(InputData[[#This Row],[PRODUCT ID]],MasterData[],6,0)</f>
        <v>201.28</v>
      </c>
      <c r="L45" s="8">
        <f>PRODUCT(InputData[[#This Row],[QUANTITY]],InputData[[#This Row],[BUYING PRIZE]])</f>
        <v>1628</v>
      </c>
      <c r="M45" s="8">
        <f>PRODUCT(InputData[[#This Row],[QUANTITY]],InputData[[#This Row],[SELLING PRICE]],(1-InputData[[#This Row],[DISCOUNT %]]))</f>
        <v>2214.08</v>
      </c>
      <c r="N45">
        <f>DAY(InputData[[#This Row],[DATE]])</f>
        <v>20</v>
      </c>
      <c r="O45" s="13" t="str">
        <f t="shared" si="0"/>
        <v>Mar</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 MasterData[],3,0)</f>
        <v>Category02</v>
      </c>
      <c r="I46" t="str">
        <f>VLOOKUP(InputData[[#This Row],[PRODUCT ID]],MasterData[],4,0)</f>
        <v>Kg</v>
      </c>
      <c r="J46" s="8">
        <f>VLOOKUP(InputData[[#This Row],[PRODUCT ID]],MasterData[],5,0)</f>
        <v>112</v>
      </c>
      <c r="K46" s="8">
        <f>VLOOKUP(InputData[[#This Row],[PRODUCT ID]],MasterData[],6,0)</f>
        <v>122.08</v>
      </c>
      <c r="L46" s="8">
        <f>PRODUCT(InputData[[#This Row],[QUANTITY]],InputData[[#This Row],[BUYING PRIZE]])</f>
        <v>560</v>
      </c>
      <c r="M46" s="8">
        <f>PRODUCT(InputData[[#This Row],[QUANTITY]],InputData[[#This Row],[SELLING PRICE]],(1-InputData[[#This Row],[DISCOUNT %]]))</f>
        <v>610.4</v>
      </c>
      <c r="N46">
        <f>DAY(InputData[[#This Row],[DATE]])</f>
        <v>22</v>
      </c>
      <c r="O46" s="13" t="str">
        <f t="shared" si="0"/>
        <v>Mar</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 MasterData[],3,0)</f>
        <v>Category03</v>
      </c>
      <c r="I47" t="str">
        <f>VLOOKUP(InputData[[#This Row],[PRODUCT ID]],MasterData[],4,0)</f>
        <v>No.</v>
      </c>
      <c r="J47" s="8">
        <f>VLOOKUP(InputData[[#This Row],[PRODUCT ID]],MasterData[],5,0)</f>
        <v>7</v>
      </c>
      <c r="K47" s="8">
        <f>VLOOKUP(InputData[[#This Row],[PRODUCT ID]],MasterData[],6,0)</f>
        <v>8.33</v>
      </c>
      <c r="L47" s="8">
        <f>PRODUCT(InputData[[#This Row],[QUANTITY]],InputData[[#This Row],[BUYING PRIZE]])</f>
        <v>21</v>
      </c>
      <c r="M47" s="8">
        <f>PRODUCT(InputData[[#This Row],[QUANTITY]],InputData[[#This Row],[SELLING PRICE]],(1-InputData[[#This Row],[DISCOUNT %]]))</f>
        <v>24.990000000000002</v>
      </c>
      <c r="N47">
        <f>DAY(InputData[[#This Row],[DATE]])</f>
        <v>23</v>
      </c>
      <c r="O47" s="13" t="str">
        <f t="shared" si="0"/>
        <v>Mar</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 MasterData[],3,0)</f>
        <v>Category01</v>
      </c>
      <c r="I48" t="str">
        <f>VLOOKUP(InputData[[#This Row],[PRODUCT ID]],MasterData[],4,0)</f>
        <v>Ft</v>
      </c>
      <c r="J48" s="8">
        <f>VLOOKUP(InputData[[#This Row],[PRODUCT ID]],MasterData[],5,0)</f>
        <v>133</v>
      </c>
      <c r="K48" s="8">
        <f>VLOOKUP(InputData[[#This Row],[PRODUCT ID]],MasterData[],6,0)</f>
        <v>155.61000000000001</v>
      </c>
      <c r="L48" s="8">
        <f>PRODUCT(InputData[[#This Row],[QUANTITY]],InputData[[#This Row],[BUYING PRIZE]])</f>
        <v>266</v>
      </c>
      <c r="M48" s="8">
        <f>PRODUCT(InputData[[#This Row],[QUANTITY]],InputData[[#This Row],[SELLING PRICE]],(1-InputData[[#This Row],[DISCOUNT %]]))</f>
        <v>311.22000000000003</v>
      </c>
      <c r="N48">
        <f>DAY(InputData[[#This Row],[DATE]])</f>
        <v>23</v>
      </c>
      <c r="O48" s="13" t="str">
        <f t="shared" si="0"/>
        <v>Mar</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 MasterData[],3,0)</f>
        <v>Category01</v>
      </c>
      <c r="I49" t="str">
        <f>VLOOKUP(InputData[[#This Row],[PRODUCT ID]],MasterData[],4,0)</f>
        <v>Kg</v>
      </c>
      <c r="J49" s="8">
        <f>VLOOKUP(InputData[[#This Row],[PRODUCT ID]],MasterData[],5,0)</f>
        <v>105</v>
      </c>
      <c r="K49" s="8">
        <f>VLOOKUP(InputData[[#This Row],[PRODUCT ID]],MasterData[],6,0)</f>
        <v>142.80000000000001</v>
      </c>
      <c r="L49" s="8">
        <f>PRODUCT(InputData[[#This Row],[QUANTITY]],InputData[[#This Row],[BUYING PRIZE]])</f>
        <v>420</v>
      </c>
      <c r="M49" s="8">
        <f>PRODUCT(InputData[[#This Row],[QUANTITY]],InputData[[#This Row],[SELLING PRICE]],(1-InputData[[#This Row],[DISCOUNT %]]))</f>
        <v>571.20000000000005</v>
      </c>
      <c r="N49">
        <f>DAY(InputData[[#This Row],[DATE]])</f>
        <v>25</v>
      </c>
      <c r="O49" s="13" t="str">
        <f t="shared" si="0"/>
        <v>Mar</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 MasterData[],3,0)</f>
        <v>Category04</v>
      </c>
      <c r="I50" t="str">
        <f>VLOOKUP(InputData[[#This Row],[PRODUCT ID]],MasterData[],4,0)</f>
        <v>Kg</v>
      </c>
      <c r="J50" s="8">
        <f>VLOOKUP(InputData[[#This Row],[PRODUCT ID]],MasterData[],5,0)</f>
        <v>89</v>
      </c>
      <c r="K50" s="8">
        <f>VLOOKUP(InputData[[#This Row],[PRODUCT ID]],MasterData[],6,0)</f>
        <v>117.48</v>
      </c>
      <c r="L50" s="8">
        <f>PRODUCT(InputData[[#This Row],[QUANTITY]],InputData[[#This Row],[BUYING PRIZE]])</f>
        <v>979</v>
      </c>
      <c r="M50" s="8">
        <f>PRODUCT(InputData[[#This Row],[QUANTITY]],InputData[[#This Row],[SELLING PRICE]],(1-InputData[[#This Row],[DISCOUNT %]]))</f>
        <v>1292.28</v>
      </c>
      <c r="N50">
        <f>DAY(InputData[[#This Row],[DATE]])</f>
        <v>25</v>
      </c>
      <c r="O50" s="13" t="str">
        <f t="shared" si="0"/>
        <v>Mar</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 MasterData[],3,0)</f>
        <v>Category04</v>
      </c>
      <c r="I51" t="str">
        <f>VLOOKUP(InputData[[#This Row],[PRODUCT ID]],MasterData[],4,0)</f>
        <v>Ft</v>
      </c>
      <c r="J51" s="8">
        <f>VLOOKUP(InputData[[#This Row],[PRODUCT ID]],MasterData[],5,0)</f>
        <v>148</v>
      </c>
      <c r="K51" s="8">
        <f>VLOOKUP(InputData[[#This Row],[PRODUCT ID]],MasterData[],6,0)</f>
        <v>201.28</v>
      </c>
      <c r="L51" s="8">
        <f>PRODUCT(InputData[[#This Row],[QUANTITY]],InputData[[#This Row],[BUYING PRIZE]])</f>
        <v>296</v>
      </c>
      <c r="M51" s="8">
        <f>PRODUCT(InputData[[#This Row],[QUANTITY]],InputData[[#This Row],[SELLING PRICE]],(1-InputData[[#This Row],[DISCOUNT %]]))</f>
        <v>402.56</v>
      </c>
      <c r="N51">
        <f>DAY(InputData[[#This Row],[DATE]])</f>
        <v>25</v>
      </c>
      <c r="O51" s="13" t="str">
        <f t="shared" si="0"/>
        <v>Mar</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 MasterData[],3,0)</f>
        <v>Category02</v>
      </c>
      <c r="I52" t="str">
        <f>VLOOKUP(InputData[[#This Row],[PRODUCT ID]],MasterData[],4,0)</f>
        <v>No.</v>
      </c>
      <c r="J52" s="8">
        <f>VLOOKUP(InputData[[#This Row],[PRODUCT ID]],MasterData[],5,0)</f>
        <v>37</v>
      </c>
      <c r="K52" s="8">
        <f>VLOOKUP(InputData[[#This Row],[PRODUCT ID]],MasterData[],6,0)</f>
        <v>49.21</v>
      </c>
      <c r="L52" s="8">
        <f>PRODUCT(InputData[[#This Row],[QUANTITY]],InputData[[#This Row],[BUYING PRIZE]])</f>
        <v>407</v>
      </c>
      <c r="M52" s="8">
        <f>PRODUCT(InputData[[#This Row],[QUANTITY]],InputData[[#This Row],[SELLING PRICE]],(1-InputData[[#This Row],[DISCOUNT %]]))</f>
        <v>541.31000000000006</v>
      </c>
      <c r="N52">
        <f>DAY(InputData[[#This Row],[DATE]])</f>
        <v>27</v>
      </c>
      <c r="O52" s="13" t="str">
        <f t="shared" si="0"/>
        <v>Mar</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 MasterData[],3,0)</f>
        <v>Category02</v>
      </c>
      <c r="I53" t="str">
        <f>VLOOKUP(InputData[[#This Row],[PRODUCT ID]],MasterData[],4,0)</f>
        <v>Lt</v>
      </c>
      <c r="J53" s="8">
        <f>VLOOKUP(InputData[[#This Row],[PRODUCT ID]],MasterData[],5,0)</f>
        <v>44</v>
      </c>
      <c r="K53" s="8">
        <f>VLOOKUP(InputData[[#This Row],[PRODUCT ID]],MasterData[],6,0)</f>
        <v>48.4</v>
      </c>
      <c r="L53" s="8">
        <f>PRODUCT(InputData[[#This Row],[QUANTITY]],InputData[[#This Row],[BUYING PRIZE]])</f>
        <v>44</v>
      </c>
      <c r="M53" s="8">
        <f>PRODUCT(InputData[[#This Row],[QUANTITY]],InputData[[#This Row],[SELLING PRICE]],(1-InputData[[#This Row],[DISCOUNT %]]))</f>
        <v>48.4</v>
      </c>
      <c r="N53">
        <f>DAY(InputData[[#This Row],[DATE]])</f>
        <v>3</v>
      </c>
      <c r="O53" s="13" t="str">
        <f t="shared" si="0"/>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 MasterData[],3,0)</f>
        <v>Category03</v>
      </c>
      <c r="I54" t="str">
        <f>VLOOKUP(InputData[[#This Row],[PRODUCT ID]],MasterData[],4,0)</f>
        <v>Ft</v>
      </c>
      <c r="J54" s="8">
        <f>VLOOKUP(InputData[[#This Row],[PRODUCT ID]],MasterData[],5,0)</f>
        <v>126</v>
      </c>
      <c r="K54" s="8">
        <f>VLOOKUP(InputData[[#This Row],[PRODUCT ID]],MasterData[],6,0)</f>
        <v>162.54</v>
      </c>
      <c r="L54" s="8">
        <f>PRODUCT(InputData[[#This Row],[QUANTITY]],InputData[[#This Row],[BUYING PRIZE]])</f>
        <v>1134</v>
      </c>
      <c r="M54" s="8">
        <f>PRODUCT(InputData[[#This Row],[QUANTITY]],InputData[[#This Row],[SELLING PRICE]],(1-InputData[[#This Row],[DISCOUNT %]]))</f>
        <v>1462.86</v>
      </c>
      <c r="N54">
        <f>DAY(InputData[[#This Row],[DATE]])</f>
        <v>7</v>
      </c>
      <c r="O54" s="13" t="str">
        <f t="shared" si="0"/>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 MasterData[],3,0)</f>
        <v>Category04</v>
      </c>
      <c r="I55" t="str">
        <f>VLOOKUP(InputData[[#This Row],[PRODUCT ID]],MasterData[],4,0)</f>
        <v>Lt</v>
      </c>
      <c r="J55" s="8">
        <f>VLOOKUP(InputData[[#This Row],[PRODUCT ID]],MasterData[],5,0)</f>
        <v>48</v>
      </c>
      <c r="K55" s="8">
        <f>VLOOKUP(InputData[[#This Row],[PRODUCT ID]],MasterData[],6,0)</f>
        <v>57.120000000000005</v>
      </c>
      <c r="L55" s="8">
        <f>PRODUCT(InputData[[#This Row],[QUANTITY]],InputData[[#This Row],[BUYING PRIZE]])</f>
        <v>288</v>
      </c>
      <c r="M55" s="8">
        <f>PRODUCT(InputData[[#This Row],[QUANTITY]],InputData[[#This Row],[SELLING PRICE]],(1-InputData[[#This Row],[DISCOUNT %]]))</f>
        <v>342.72</v>
      </c>
      <c r="N55">
        <f>DAY(InputData[[#This Row],[DATE]])</f>
        <v>8</v>
      </c>
      <c r="O55" s="13" t="str">
        <f t="shared" si="0"/>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 MasterData[],3,0)</f>
        <v>Category05</v>
      </c>
      <c r="I56" t="str">
        <f>VLOOKUP(InputData[[#This Row],[PRODUCT ID]],MasterData[],4,0)</f>
        <v>Kg</v>
      </c>
      <c r="J56" s="8">
        <f>VLOOKUP(InputData[[#This Row],[PRODUCT ID]],MasterData[],5,0)</f>
        <v>76</v>
      </c>
      <c r="K56" s="8">
        <f>VLOOKUP(InputData[[#This Row],[PRODUCT ID]],MasterData[],6,0)</f>
        <v>82.08</v>
      </c>
      <c r="L56" s="8">
        <f>PRODUCT(InputData[[#This Row],[QUANTITY]],InputData[[#This Row],[BUYING PRIZE]])</f>
        <v>684</v>
      </c>
      <c r="M56" s="8">
        <f>PRODUCT(InputData[[#This Row],[QUANTITY]],InputData[[#This Row],[SELLING PRICE]],(1-InputData[[#This Row],[DISCOUNT %]]))</f>
        <v>738.72</v>
      </c>
      <c r="N56">
        <f>DAY(InputData[[#This Row],[DATE]])</f>
        <v>8</v>
      </c>
      <c r="O56" s="13" t="str">
        <f t="shared" si="0"/>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 MasterData[],3,0)</f>
        <v>Category04</v>
      </c>
      <c r="I57" t="str">
        <f>VLOOKUP(InputData[[#This Row],[PRODUCT ID]],MasterData[],4,0)</f>
        <v>Lt</v>
      </c>
      <c r="J57" s="8">
        <f>VLOOKUP(InputData[[#This Row],[PRODUCT ID]],MasterData[],5,0)</f>
        <v>47</v>
      </c>
      <c r="K57" s="8">
        <f>VLOOKUP(InputData[[#This Row],[PRODUCT ID]],MasterData[],6,0)</f>
        <v>53.11</v>
      </c>
      <c r="L57" s="8">
        <f>PRODUCT(InputData[[#This Row],[QUANTITY]],InputData[[#This Row],[BUYING PRIZE]])</f>
        <v>282</v>
      </c>
      <c r="M57" s="8">
        <f>PRODUCT(InputData[[#This Row],[QUANTITY]],InputData[[#This Row],[SELLING PRICE]],(1-InputData[[#This Row],[DISCOUNT %]]))</f>
        <v>318.65999999999997</v>
      </c>
      <c r="N57">
        <f>DAY(InputData[[#This Row],[DATE]])</f>
        <v>9</v>
      </c>
      <c r="O57" s="13" t="str">
        <f t="shared" si="0"/>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 MasterData[],3,0)</f>
        <v>Category03</v>
      </c>
      <c r="I58" t="str">
        <f>VLOOKUP(InputData[[#This Row],[PRODUCT ID]],MasterData[],4,0)</f>
        <v>No.</v>
      </c>
      <c r="J58" s="8">
        <f>VLOOKUP(InputData[[#This Row],[PRODUCT ID]],MasterData[],5,0)</f>
        <v>7</v>
      </c>
      <c r="K58" s="8">
        <f>VLOOKUP(InputData[[#This Row],[PRODUCT ID]],MasterData[],6,0)</f>
        <v>8.33</v>
      </c>
      <c r="L58" s="8">
        <f>PRODUCT(InputData[[#This Row],[QUANTITY]],InputData[[#This Row],[BUYING PRIZE]])</f>
        <v>77</v>
      </c>
      <c r="M58" s="8">
        <f>PRODUCT(InputData[[#This Row],[QUANTITY]],InputData[[#This Row],[SELLING PRICE]],(1-InputData[[#This Row],[DISCOUNT %]]))</f>
        <v>91.63</v>
      </c>
      <c r="N58">
        <f>DAY(InputData[[#This Row],[DATE]])</f>
        <v>11</v>
      </c>
      <c r="O58" s="13" t="str">
        <f t="shared" si="0"/>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 MasterData[],3,0)</f>
        <v>Category04</v>
      </c>
      <c r="I59" t="str">
        <f>VLOOKUP(InputData[[#This Row],[PRODUCT ID]],MasterData[],4,0)</f>
        <v>No.</v>
      </c>
      <c r="J59" s="8">
        <f>VLOOKUP(InputData[[#This Row],[PRODUCT ID]],MasterData[],5,0)</f>
        <v>37</v>
      </c>
      <c r="K59" s="8">
        <f>VLOOKUP(InputData[[#This Row],[PRODUCT ID]],MasterData[],6,0)</f>
        <v>41.81</v>
      </c>
      <c r="L59" s="8">
        <f>PRODUCT(InputData[[#This Row],[QUANTITY]],InputData[[#This Row],[BUYING PRIZE]])</f>
        <v>370</v>
      </c>
      <c r="M59" s="8">
        <f>PRODUCT(InputData[[#This Row],[QUANTITY]],InputData[[#This Row],[SELLING PRICE]],(1-InputData[[#This Row],[DISCOUNT %]]))</f>
        <v>418.1</v>
      </c>
      <c r="N59">
        <f>DAY(InputData[[#This Row],[DATE]])</f>
        <v>13</v>
      </c>
      <c r="O59" s="13" t="str">
        <f t="shared" si="0"/>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 MasterData[],3,0)</f>
        <v>Category05</v>
      </c>
      <c r="I60" t="str">
        <f>VLOOKUP(InputData[[#This Row],[PRODUCT ID]],MasterData[],4,0)</f>
        <v>No.</v>
      </c>
      <c r="J60" s="8">
        <f>VLOOKUP(InputData[[#This Row],[PRODUCT ID]],MasterData[],5,0)</f>
        <v>37</v>
      </c>
      <c r="K60" s="8">
        <f>VLOOKUP(InputData[[#This Row],[PRODUCT ID]],MasterData[],6,0)</f>
        <v>42.55</v>
      </c>
      <c r="L60" s="8">
        <f>PRODUCT(InputData[[#This Row],[QUANTITY]],InputData[[#This Row],[BUYING PRIZE]])</f>
        <v>407</v>
      </c>
      <c r="M60" s="8">
        <f>PRODUCT(InputData[[#This Row],[QUANTITY]],InputData[[#This Row],[SELLING PRICE]],(1-InputData[[#This Row],[DISCOUNT %]]))</f>
        <v>468.04999999999995</v>
      </c>
      <c r="N60">
        <f>DAY(InputData[[#This Row],[DATE]])</f>
        <v>15</v>
      </c>
      <c r="O60" s="13" t="str">
        <f t="shared" si="0"/>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 MasterData[],3,0)</f>
        <v>Category02</v>
      </c>
      <c r="I61" t="str">
        <f>VLOOKUP(InputData[[#This Row],[PRODUCT ID]],MasterData[],4,0)</f>
        <v>Kg</v>
      </c>
      <c r="J61" s="8">
        <f>VLOOKUP(InputData[[#This Row],[PRODUCT ID]],MasterData[],5,0)</f>
        <v>73</v>
      </c>
      <c r="K61" s="8">
        <f>VLOOKUP(InputData[[#This Row],[PRODUCT ID]],MasterData[],6,0)</f>
        <v>94.17</v>
      </c>
      <c r="L61" s="8">
        <f>PRODUCT(InputData[[#This Row],[QUANTITY]],InputData[[#This Row],[BUYING PRIZE]])</f>
        <v>1022</v>
      </c>
      <c r="M61" s="8">
        <f>PRODUCT(InputData[[#This Row],[QUANTITY]],InputData[[#This Row],[SELLING PRICE]],(1-InputData[[#This Row],[DISCOUNT %]]))</f>
        <v>1318.38</v>
      </c>
      <c r="N61">
        <f>DAY(InputData[[#This Row],[DATE]])</f>
        <v>16</v>
      </c>
      <c r="O61" s="13" t="str">
        <f t="shared" si="0"/>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 MasterData[],3,0)</f>
        <v>Category05</v>
      </c>
      <c r="I62" t="str">
        <f>VLOOKUP(InputData[[#This Row],[PRODUCT ID]],MasterData[],4,0)</f>
        <v>Ft</v>
      </c>
      <c r="J62" s="8">
        <f>VLOOKUP(InputData[[#This Row],[PRODUCT ID]],MasterData[],5,0)</f>
        <v>120</v>
      </c>
      <c r="K62" s="8">
        <f>VLOOKUP(InputData[[#This Row],[PRODUCT ID]],MasterData[],6,0)</f>
        <v>162</v>
      </c>
      <c r="L62" s="8">
        <f>PRODUCT(InputData[[#This Row],[QUANTITY]],InputData[[#This Row],[BUYING PRIZE]])</f>
        <v>960</v>
      </c>
      <c r="M62" s="8">
        <f>PRODUCT(InputData[[#This Row],[QUANTITY]],InputData[[#This Row],[SELLING PRICE]],(1-InputData[[#This Row],[DISCOUNT %]]))</f>
        <v>1296</v>
      </c>
      <c r="N62">
        <f>DAY(InputData[[#This Row],[DATE]])</f>
        <v>18</v>
      </c>
      <c r="O62" s="13" t="str">
        <f t="shared" si="0"/>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 MasterData[],3,0)</f>
        <v>Category04</v>
      </c>
      <c r="I63" t="str">
        <f>VLOOKUP(InputData[[#This Row],[PRODUCT ID]],MasterData[],4,0)</f>
        <v>No.</v>
      </c>
      <c r="J63" s="8">
        <f>VLOOKUP(InputData[[#This Row],[PRODUCT ID]],MasterData[],5,0)</f>
        <v>37</v>
      </c>
      <c r="K63" s="8">
        <f>VLOOKUP(InputData[[#This Row],[PRODUCT ID]],MasterData[],6,0)</f>
        <v>41.81</v>
      </c>
      <c r="L63" s="8">
        <f>PRODUCT(InputData[[#This Row],[QUANTITY]],InputData[[#This Row],[BUYING PRIZE]])</f>
        <v>333</v>
      </c>
      <c r="M63" s="8">
        <f>PRODUCT(InputData[[#This Row],[QUANTITY]],InputData[[#This Row],[SELLING PRICE]],(1-InputData[[#This Row],[DISCOUNT %]]))</f>
        <v>376.29</v>
      </c>
      <c r="N63">
        <f>DAY(InputData[[#This Row],[DATE]])</f>
        <v>19</v>
      </c>
      <c r="O63" s="13" t="str">
        <f t="shared" si="0"/>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 MasterData[],3,0)</f>
        <v>Category03</v>
      </c>
      <c r="I64" t="str">
        <f>VLOOKUP(InputData[[#This Row],[PRODUCT ID]],MasterData[],4,0)</f>
        <v>Lt</v>
      </c>
      <c r="J64" s="8">
        <f>VLOOKUP(InputData[[#This Row],[PRODUCT ID]],MasterData[],5,0)</f>
        <v>61</v>
      </c>
      <c r="K64" s="8">
        <f>VLOOKUP(InputData[[#This Row],[PRODUCT ID]],MasterData[],6,0)</f>
        <v>76.25</v>
      </c>
      <c r="L64" s="8">
        <f>PRODUCT(InputData[[#This Row],[QUANTITY]],InputData[[#This Row],[BUYING PRIZE]])</f>
        <v>793</v>
      </c>
      <c r="M64" s="8">
        <f>PRODUCT(InputData[[#This Row],[QUANTITY]],InputData[[#This Row],[SELLING PRICE]],(1-InputData[[#This Row],[DISCOUNT %]]))</f>
        <v>991.25</v>
      </c>
      <c r="N64">
        <f>DAY(InputData[[#This Row],[DATE]])</f>
        <v>21</v>
      </c>
      <c r="O64" s="13" t="str">
        <f t="shared" si="0"/>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 MasterData[],3,0)</f>
        <v>Category05</v>
      </c>
      <c r="I65" t="str">
        <f>VLOOKUP(InputData[[#This Row],[PRODUCT ID]],MasterData[],4,0)</f>
        <v>No.</v>
      </c>
      <c r="J65" s="8">
        <f>VLOOKUP(InputData[[#This Row],[PRODUCT ID]],MasterData[],5,0)</f>
        <v>37</v>
      </c>
      <c r="K65" s="8">
        <f>VLOOKUP(InputData[[#This Row],[PRODUCT ID]],MasterData[],6,0)</f>
        <v>42.55</v>
      </c>
      <c r="L65" s="8">
        <f>PRODUCT(InputData[[#This Row],[QUANTITY]],InputData[[#This Row],[BUYING PRIZE]])</f>
        <v>259</v>
      </c>
      <c r="M65" s="8">
        <f>PRODUCT(InputData[[#This Row],[QUANTITY]],InputData[[#This Row],[SELLING PRICE]],(1-InputData[[#This Row],[DISCOUNT %]]))</f>
        <v>297.84999999999997</v>
      </c>
      <c r="N65">
        <f>DAY(InputData[[#This Row],[DATE]])</f>
        <v>21</v>
      </c>
      <c r="O65" s="13" t="str">
        <f t="shared" si="0"/>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 MasterData[],3,0)</f>
        <v>Category01</v>
      </c>
      <c r="I66" t="str">
        <f>VLOOKUP(InputData[[#This Row],[PRODUCT ID]],MasterData[],4,0)</f>
        <v>Kg</v>
      </c>
      <c r="J66" s="8">
        <f>VLOOKUP(InputData[[#This Row],[PRODUCT ID]],MasterData[],5,0)</f>
        <v>105</v>
      </c>
      <c r="K66" s="8">
        <f>VLOOKUP(InputData[[#This Row],[PRODUCT ID]],MasterData[],6,0)</f>
        <v>142.80000000000001</v>
      </c>
      <c r="L66" s="8">
        <f>PRODUCT(InputData[[#This Row],[QUANTITY]],InputData[[#This Row],[BUYING PRIZE]])</f>
        <v>840</v>
      </c>
      <c r="M66" s="8">
        <f>PRODUCT(InputData[[#This Row],[QUANTITY]],InputData[[#This Row],[SELLING PRICE]],(1-InputData[[#This Row],[DISCOUNT %]]))</f>
        <v>1142.4000000000001</v>
      </c>
      <c r="N66">
        <f>DAY(InputData[[#This Row],[DATE]])</f>
        <v>22</v>
      </c>
      <c r="O66" s="13" t="str">
        <f t="shared" ref="O66:O129" si="1">TEXT(A75,"[$-0809]mmm")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 MasterData[],3,0)</f>
        <v>Category02</v>
      </c>
      <c r="I67" t="str">
        <f>VLOOKUP(InputData[[#This Row],[PRODUCT ID]],MasterData[],4,0)</f>
        <v>Kg</v>
      </c>
      <c r="J67" s="8">
        <f>VLOOKUP(InputData[[#This Row],[PRODUCT ID]],MasterData[],5,0)</f>
        <v>73</v>
      </c>
      <c r="K67" s="8">
        <f>VLOOKUP(InputData[[#This Row],[PRODUCT ID]],MasterData[],6,0)</f>
        <v>94.17</v>
      </c>
      <c r="L67" s="8">
        <f>PRODUCT(InputData[[#This Row],[QUANTITY]],InputData[[#This Row],[BUYING PRIZE]])</f>
        <v>292</v>
      </c>
      <c r="M67" s="8">
        <f>PRODUCT(InputData[[#This Row],[QUANTITY]],InputData[[#This Row],[SELLING PRICE]],(1-InputData[[#This Row],[DISCOUNT %]]))</f>
        <v>376.68</v>
      </c>
      <c r="N67">
        <f>DAY(InputData[[#This Row],[DATE]])</f>
        <v>22</v>
      </c>
      <c r="O67" s="13" t="str">
        <f t="shared" si="1"/>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 MasterData[],3,0)</f>
        <v>Category03</v>
      </c>
      <c r="I68" t="str">
        <f>VLOOKUP(InputData[[#This Row],[PRODUCT ID]],MasterData[],4,0)</f>
        <v>Ft</v>
      </c>
      <c r="J68" s="8">
        <f>VLOOKUP(InputData[[#This Row],[PRODUCT ID]],MasterData[],5,0)</f>
        <v>144</v>
      </c>
      <c r="K68" s="8">
        <f>VLOOKUP(InputData[[#This Row],[PRODUCT ID]],MasterData[],6,0)</f>
        <v>156.96</v>
      </c>
      <c r="L68" s="8">
        <f>PRODUCT(InputData[[#This Row],[QUANTITY]],InputData[[#This Row],[BUYING PRIZE]])</f>
        <v>2016</v>
      </c>
      <c r="M68" s="8">
        <f>PRODUCT(InputData[[#This Row],[QUANTITY]],InputData[[#This Row],[SELLING PRICE]],(1-InputData[[#This Row],[DISCOUNT %]]))</f>
        <v>2197.44</v>
      </c>
      <c r="N68">
        <f>DAY(InputData[[#This Row],[DATE]])</f>
        <v>25</v>
      </c>
      <c r="O68" s="13" t="str">
        <f t="shared" si="1"/>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 MasterData[],3,0)</f>
        <v>Category01</v>
      </c>
      <c r="I69" t="str">
        <f>VLOOKUP(InputData[[#This Row],[PRODUCT ID]],MasterData[],4,0)</f>
        <v>Kg</v>
      </c>
      <c r="J69" s="8">
        <f>VLOOKUP(InputData[[#This Row],[PRODUCT ID]],MasterData[],5,0)</f>
        <v>75</v>
      </c>
      <c r="K69" s="8">
        <f>VLOOKUP(InputData[[#This Row],[PRODUCT ID]],MasterData[],6,0)</f>
        <v>85.5</v>
      </c>
      <c r="L69" s="8">
        <f>PRODUCT(InputData[[#This Row],[QUANTITY]],InputData[[#This Row],[BUYING PRIZE]])</f>
        <v>300</v>
      </c>
      <c r="M69" s="8">
        <f>PRODUCT(InputData[[#This Row],[QUANTITY]],InputData[[#This Row],[SELLING PRICE]],(1-InputData[[#This Row],[DISCOUNT %]]))</f>
        <v>342</v>
      </c>
      <c r="N69">
        <f>DAY(InputData[[#This Row],[DATE]])</f>
        <v>25</v>
      </c>
      <c r="O69" s="13" t="str">
        <f t="shared" si="1"/>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 MasterData[],3,0)</f>
        <v>Category04</v>
      </c>
      <c r="I70" t="str">
        <f>VLOOKUP(InputData[[#This Row],[PRODUCT ID]],MasterData[],4,0)</f>
        <v>Lt</v>
      </c>
      <c r="J70" s="8">
        <f>VLOOKUP(InputData[[#This Row],[PRODUCT ID]],MasterData[],5,0)</f>
        <v>47</v>
      </c>
      <c r="K70" s="8">
        <f>VLOOKUP(InputData[[#This Row],[PRODUCT ID]],MasterData[],6,0)</f>
        <v>53.11</v>
      </c>
      <c r="L70" s="8">
        <f>PRODUCT(InputData[[#This Row],[QUANTITY]],InputData[[#This Row],[BUYING PRIZE]])</f>
        <v>376</v>
      </c>
      <c r="M70" s="8">
        <f>PRODUCT(InputData[[#This Row],[QUANTITY]],InputData[[#This Row],[SELLING PRICE]],(1-InputData[[#This Row],[DISCOUNT %]]))</f>
        <v>424.88</v>
      </c>
      <c r="N70">
        <f>DAY(InputData[[#This Row],[DATE]])</f>
        <v>25</v>
      </c>
      <c r="O70" s="13" t="str">
        <f t="shared" si="1"/>
        <v>Apr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 MasterData[],3,0)</f>
        <v>Category05</v>
      </c>
      <c r="I71" t="str">
        <f>VLOOKUP(InputData[[#This Row],[PRODUCT ID]],MasterData[],4,0)</f>
        <v>Kg</v>
      </c>
      <c r="J71" s="8">
        <f>VLOOKUP(InputData[[#This Row],[PRODUCT ID]],MasterData[],5,0)</f>
        <v>72</v>
      </c>
      <c r="K71" s="8">
        <f>VLOOKUP(InputData[[#This Row],[PRODUCT ID]],MasterData[],6,0)</f>
        <v>79.92</v>
      </c>
      <c r="L71" s="8">
        <f>PRODUCT(InputData[[#This Row],[QUANTITY]],InputData[[#This Row],[BUYING PRIZE]])</f>
        <v>144</v>
      </c>
      <c r="M71" s="8">
        <f>PRODUCT(InputData[[#This Row],[QUANTITY]],InputData[[#This Row],[SELLING PRICE]],(1-InputData[[#This Row],[DISCOUNT %]]))</f>
        <v>159.84</v>
      </c>
      <c r="N71">
        <f>DAY(InputData[[#This Row],[DATE]])</f>
        <v>25</v>
      </c>
      <c r="O71" s="13" t="str">
        <f t="shared" si="1"/>
        <v>Apr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 MasterData[],3,0)</f>
        <v>Category01</v>
      </c>
      <c r="I72" t="str">
        <f>VLOOKUP(InputData[[#This Row],[PRODUCT ID]],MasterData[],4,0)</f>
        <v>Kg</v>
      </c>
      <c r="J72" s="8">
        <f>VLOOKUP(InputData[[#This Row],[PRODUCT ID]],MasterData[],5,0)</f>
        <v>98</v>
      </c>
      <c r="K72" s="8">
        <f>VLOOKUP(InputData[[#This Row],[PRODUCT ID]],MasterData[],6,0)</f>
        <v>103.88</v>
      </c>
      <c r="L72" s="8">
        <f>PRODUCT(InputData[[#This Row],[QUANTITY]],InputData[[#This Row],[BUYING PRIZE]])</f>
        <v>392</v>
      </c>
      <c r="M72" s="8">
        <f>PRODUCT(InputData[[#This Row],[QUANTITY]],InputData[[#This Row],[SELLING PRICE]],(1-InputData[[#This Row],[DISCOUNT %]]))</f>
        <v>415.52</v>
      </c>
      <c r="N72">
        <f>DAY(InputData[[#This Row],[DATE]])</f>
        <v>26</v>
      </c>
      <c r="O72" s="13" t="str">
        <f t="shared" si="1"/>
        <v>Apr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 MasterData[],3,0)</f>
        <v>Category05</v>
      </c>
      <c r="I73" t="str">
        <f>VLOOKUP(InputData[[#This Row],[PRODUCT ID]],MasterData[],4,0)</f>
        <v>Ft</v>
      </c>
      <c r="J73" s="8">
        <f>VLOOKUP(InputData[[#This Row],[PRODUCT ID]],MasterData[],5,0)</f>
        <v>120</v>
      </c>
      <c r="K73" s="8">
        <f>VLOOKUP(InputData[[#This Row],[PRODUCT ID]],MasterData[],6,0)</f>
        <v>162</v>
      </c>
      <c r="L73" s="8">
        <f>PRODUCT(InputData[[#This Row],[QUANTITY]],InputData[[#This Row],[BUYING PRIZE]])</f>
        <v>120</v>
      </c>
      <c r="M73" s="8">
        <f>PRODUCT(InputData[[#This Row],[QUANTITY]],InputData[[#This Row],[SELLING PRICE]],(1-InputData[[#This Row],[DISCOUNT %]]))</f>
        <v>162</v>
      </c>
      <c r="N73">
        <f>DAY(InputData[[#This Row],[DATE]])</f>
        <v>26</v>
      </c>
      <c r="O73" s="13" t="str">
        <f t="shared" si="1"/>
        <v>Apr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 MasterData[],3,0)</f>
        <v>Category02</v>
      </c>
      <c r="I74" t="str">
        <f>VLOOKUP(InputData[[#This Row],[PRODUCT ID]],MasterData[],4,0)</f>
        <v>Ft</v>
      </c>
      <c r="J74" s="8">
        <f>VLOOKUP(InputData[[#This Row],[PRODUCT ID]],MasterData[],5,0)</f>
        <v>148</v>
      </c>
      <c r="K74" s="8">
        <f>VLOOKUP(InputData[[#This Row],[PRODUCT ID]],MasterData[],6,0)</f>
        <v>164.28</v>
      </c>
      <c r="L74" s="8">
        <f>PRODUCT(InputData[[#This Row],[QUANTITY]],InputData[[#This Row],[BUYING PRIZE]])</f>
        <v>1332</v>
      </c>
      <c r="M74" s="8">
        <f>PRODUCT(InputData[[#This Row],[QUANTITY]],InputData[[#This Row],[SELLING PRICE]],(1-InputData[[#This Row],[DISCOUNT %]]))</f>
        <v>1478.52</v>
      </c>
      <c r="N74">
        <f>DAY(InputData[[#This Row],[DATE]])</f>
        <v>26</v>
      </c>
      <c r="O74" s="13" t="str">
        <f t="shared" si="1"/>
        <v>Apr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 MasterData[],3,0)</f>
        <v>Category04</v>
      </c>
      <c r="I75" t="str">
        <f>VLOOKUP(InputData[[#This Row],[PRODUCT ID]],MasterData[],4,0)</f>
        <v>Ft</v>
      </c>
      <c r="J75" s="8">
        <f>VLOOKUP(InputData[[#This Row],[PRODUCT ID]],MasterData[],5,0)</f>
        <v>148</v>
      </c>
      <c r="K75" s="8">
        <f>VLOOKUP(InputData[[#This Row],[PRODUCT ID]],MasterData[],6,0)</f>
        <v>201.28</v>
      </c>
      <c r="L75" s="8">
        <f>PRODUCT(InputData[[#This Row],[QUANTITY]],InputData[[#This Row],[BUYING PRIZE]])</f>
        <v>444</v>
      </c>
      <c r="M75" s="8">
        <f>PRODUCT(InputData[[#This Row],[QUANTITY]],InputData[[#This Row],[SELLING PRICE]],(1-InputData[[#This Row],[DISCOUNT %]]))</f>
        <v>603.84</v>
      </c>
      <c r="N75">
        <f>DAY(InputData[[#This Row],[DATE]])</f>
        <v>27</v>
      </c>
      <c r="O75" s="13" t="str">
        <f t="shared" si="1"/>
        <v>Apr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 MasterData[],3,0)</f>
        <v>Category01</v>
      </c>
      <c r="I76" t="str">
        <f>VLOOKUP(InputData[[#This Row],[PRODUCT ID]],MasterData[],4,0)</f>
        <v>Lt</v>
      </c>
      <c r="J76" s="8">
        <f>VLOOKUP(InputData[[#This Row],[PRODUCT ID]],MasterData[],5,0)</f>
        <v>43</v>
      </c>
      <c r="K76" s="8">
        <f>VLOOKUP(InputData[[#This Row],[PRODUCT ID]],MasterData[],6,0)</f>
        <v>47.730000000000004</v>
      </c>
      <c r="L76" s="8">
        <f>PRODUCT(InputData[[#This Row],[QUANTITY]],InputData[[#This Row],[BUYING PRIZE]])</f>
        <v>344</v>
      </c>
      <c r="M76" s="8">
        <f>PRODUCT(InputData[[#This Row],[QUANTITY]],InputData[[#This Row],[SELLING PRICE]],(1-InputData[[#This Row],[DISCOUNT %]]))</f>
        <v>381.84000000000003</v>
      </c>
      <c r="N76">
        <f>DAY(InputData[[#This Row],[DATE]])</f>
        <v>28</v>
      </c>
      <c r="O76" s="13" t="str">
        <f t="shared" si="1"/>
        <v>Apr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 MasterData[],3,0)</f>
        <v>Category05</v>
      </c>
      <c r="I77" t="str">
        <f>VLOOKUP(InputData[[#This Row],[PRODUCT ID]],MasterData[],4,0)</f>
        <v>Kg</v>
      </c>
      <c r="J77" s="8">
        <f>VLOOKUP(InputData[[#This Row],[PRODUCT ID]],MasterData[],5,0)</f>
        <v>72</v>
      </c>
      <c r="K77" s="8">
        <f>VLOOKUP(InputData[[#This Row],[PRODUCT ID]],MasterData[],6,0)</f>
        <v>79.92</v>
      </c>
      <c r="L77" s="8">
        <f>PRODUCT(InputData[[#This Row],[QUANTITY]],InputData[[#This Row],[BUYING PRIZE]])</f>
        <v>72</v>
      </c>
      <c r="M77" s="8">
        <f>PRODUCT(InputData[[#This Row],[QUANTITY]],InputData[[#This Row],[SELLING PRICE]],(1-InputData[[#This Row],[DISCOUNT %]]))</f>
        <v>79.92</v>
      </c>
      <c r="N77">
        <f>DAY(InputData[[#This Row],[DATE]])</f>
        <v>30</v>
      </c>
      <c r="O77" s="13" t="str">
        <f t="shared" si="1"/>
        <v>Apr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 MasterData[],3,0)</f>
        <v>Category05</v>
      </c>
      <c r="I78" t="str">
        <f>VLOOKUP(InputData[[#This Row],[PRODUCT ID]],MasterData[],4,0)</f>
        <v>Ft</v>
      </c>
      <c r="J78" s="8">
        <f>VLOOKUP(InputData[[#This Row],[PRODUCT ID]],MasterData[],5,0)</f>
        <v>120</v>
      </c>
      <c r="K78" s="8">
        <f>VLOOKUP(InputData[[#This Row],[PRODUCT ID]],MasterData[],6,0)</f>
        <v>162</v>
      </c>
      <c r="L78" s="8">
        <f>PRODUCT(InputData[[#This Row],[QUANTITY]],InputData[[#This Row],[BUYING PRIZE]])</f>
        <v>360</v>
      </c>
      <c r="M78" s="8">
        <f>PRODUCT(InputData[[#This Row],[QUANTITY]],InputData[[#This Row],[SELLING PRICE]],(1-InputData[[#This Row],[DISCOUNT %]]))</f>
        <v>486</v>
      </c>
      <c r="N78">
        <f>DAY(InputData[[#This Row],[DATE]])</f>
        <v>31</v>
      </c>
      <c r="O78" s="13" t="str">
        <f t="shared" si="1"/>
        <v>Apr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 MasterData[],3,0)</f>
        <v>Category05</v>
      </c>
      <c r="I79" t="str">
        <f>VLOOKUP(InputData[[#This Row],[PRODUCT ID]],MasterData[],4,0)</f>
        <v>Kg</v>
      </c>
      <c r="J79" s="8">
        <f>VLOOKUP(InputData[[#This Row],[PRODUCT ID]],MasterData[],5,0)</f>
        <v>90</v>
      </c>
      <c r="K79" s="8">
        <f>VLOOKUP(InputData[[#This Row],[PRODUCT ID]],MasterData[],6,0)</f>
        <v>115.2</v>
      </c>
      <c r="L79" s="8">
        <f>PRODUCT(InputData[[#This Row],[QUANTITY]],InputData[[#This Row],[BUYING PRIZE]])</f>
        <v>360</v>
      </c>
      <c r="M79" s="8">
        <f>PRODUCT(InputData[[#This Row],[QUANTITY]],InputData[[#This Row],[SELLING PRICE]],(1-InputData[[#This Row],[DISCOUNT %]]))</f>
        <v>460.8</v>
      </c>
      <c r="N79">
        <f>DAY(InputData[[#This Row],[DATE]])</f>
        <v>4</v>
      </c>
      <c r="O79" s="13" t="str">
        <f t="shared" si="1"/>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 MasterData[],3,0)</f>
        <v>Category01</v>
      </c>
      <c r="I80" t="str">
        <f>VLOOKUP(InputData[[#This Row],[PRODUCT ID]],MasterData[],4,0)</f>
        <v>No.</v>
      </c>
      <c r="J80" s="8">
        <f>VLOOKUP(InputData[[#This Row],[PRODUCT ID]],MasterData[],5,0)</f>
        <v>6</v>
      </c>
      <c r="K80" s="8">
        <f>VLOOKUP(InputData[[#This Row],[PRODUCT ID]],MasterData[],6,0)</f>
        <v>7.8599999999999994</v>
      </c>
      <c r="L80" s="8">
        <f>PRODUCT(InputData[[#This Row],[QUANTITY]],InputData[[#This Row],[BUYING PRIZE]])</f>
        <v>54</v>
      </c>
      <c r="M80" s="8">
        <f>PRODUCT(InputData[[#This Row],[QUANTITY]],InputData[[#This Row],[SELLING PRICE]],(1-InputData[[#This Row],[DISCOUNT %]]))</f>
        <v>70.739999999999995</v>
      </c>
      <c r="N80">
        <f>DAY(InputData[[#This Row],[DATE]])</f>
        <v>4</v>
      </c>
      <c r="O80" s="13" t="str">
        <f t="shared" si="1"/>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 MasterData[],3,0)</f>
        <v>Category04</v>
      </c>
      <c r="I81" t="str">
        <f>VLOOKUP(InputData[[#This Row],[PRODUCT ID]],MasterData[],4,0)</f>
        <v>Kg</v>
      </c>
      <c r="J81" s="8">
        <f>VLOOKUP(InputData[[#This Row],[PRODUCT ID]],MasterData[],5,0)</f>
        <v>93</v>
      </c>
      <c r="K81" s="8">
        <f>VLOOKUP(InputData[[#This Row],[PRODUCT ID]],MasterData[],6,0)</f>
        <v>104.16</v>
      </c>
      <c r="L81" s="8">
        <f>PRODUCT(InputData[[#This Row],[QUANTITY]],InputData[[#This Row],[BUYING PRIZE]])</f>
        <v>1395</v>
      </c>
      <c r="M81" s="8">
        <f>PRODUCT(InputData[[#This Row],[QUANTITY]],InputData[[#This Row],[SELLING PRICE]],(1-InputData[[#This Row],[DISCOUNT %]]))</f>
        <v>1562.3999999999999</v>
      </c>
      <c r="N81">
        <f>DAY(InputData[[#This Row],[DATE]])</f>
        <v>5</v>
      </c>
      <c r="O81" s="13" t="str">
        <f t="shared" si="1"/>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 MasterData[],3,0)</f>
        <v>Category01</v>
      </c>
      <c r="I82" t="str">
        <f>VLOOKUP(InputData[[#This Row],[PRODUCT ID]],MasterData[],4,0)</f>
        <v>Ft</v>
      </c>
      <c r="J82" s="8">
        <f>VLOOKUP(InputData[[#This Row],[PRODUCT ID]],MasterData[],5,0)</f>
        <v>133</v>
      </c>
      <c r="K82" s="8">
        <f>VLOOKUP(InputData[[#This Row],[PRODUCT ID]],MasterData[],6,0)</f>
        <v>155.61000000000001</v>
      </c>
      <c r="L82" s="8">
        <f>PRODUCT(InputData[[#This Row],[QUANTITY]],InputData[[#This Row],[BUYING PRIZE]])</f>
        <v>399</v>
      </c>
      <c r="M82" s="8">
        <f>PRODUCT(InputData[[#This Row],[QUANTITY]],InputData[[#This Row],[SELLING PRICE]],(1-InputData[[#This Row],[DISCOUNT %]]))</f>
        <v>466.83000000000004</v>
      </c>
      <c r="N82">
        <f>DAY(InputData[[#This Row],[DATE]])</f>
        <v>9</v>
      </c>
      <c r="O82" s="13" t="str">
        <f t="shared" si="1"/>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 MasterData[],3,0)</f>
        <v>Category03</v>
      </c>
      <c r="I83" t="str">
        <f>VLOOKUP(InputData[[#This Row],[PRODUCT ID]],MasterData[],4,0)</f>
        <v>Ft</v>
      </c>
      <c r="J83" s="8">
        <f>VLOOKUP(InputData[[#This Row],[PRODUCT ID]],MasterData[],5,0)</f>
        <v>121</v>
      </c>
      <c r="K83" s="8">
        <f>VLOOKUP(InputData[[#This Row],[PRODUCT ID]],MasterData[],6,0)</f>
        <v>141.57</v>
      </c>
      <c r="L83" s="8">
        <f>PRODUCT(InputData[[#This Row],[QUANTITY]],InputData[[#This Row],[BUYING PRIZE]])</f>
        <v>1694</v>
      </c>
      <c r="M83" s="8">
        <f>PRODUCT(InputData[[#This Row],[QUANTITY]],InputData[[#This Row],[SELLING PRICE]],(1-InputData[[#This Row],[DISCOUNT %]]))</f>
        <v>1981.98</v>
      </c>
      <c r="N83">
        <f>DAY(InputData[[#This Row],[DATE]])</f>
        <v>10</v>
      </c>
      <c r="O83" s="13" t="str">
        <f t="shared" si="1"/>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 MasterData[],3,0)</f>
        <v>Category05</v>
      </c>
      <c r="I84" t="str">
        <f>VLOOKUP(InputData[[#This Row],[PRODUCT ID]],MasterData[],4,0)</f>
        <v>Kg</v>
      </c>
      <c r="J84" s="8">
        <f>VLOOKUP(InputData[[#This Row],[PRODUCT ID]],MasterData[],5,0)</f>
        <v>67</v>
      </c>
      <c r="K84" s="8">
        <f>VLOOKUP(InputData[[#This Row],[PRODUCT ID]],MasterData[],6,0)</f>
        <v>85.76</v>
      </c>
      <c r="L84" s="8">
        <f>PRODUCT(InputData[[#This Row],[QUANTITY]],InputData[[#This Row],[BUYING PRIZE]])</f>
        <v>201</v>
      </c>
      <c r="M84" s="8">
        <f>PRODUCT(InputData[[#This Row],[QUANTITY]],InputData[[#This Row],[SELLING PRICE]],(1-InputData[[#This Row],[DISCOUNT %]]))</f>
        <v>257.28000000000003</v>
      </c>
      <c r="N84">
        <f>DAY(InputData[[#This Row],[DATE]])</f>
        <v>12</v>
      </c>
      <c r="O84" s="13" t="str">
        <f t="shared" si="1"/>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 MasterData[],3,0)</f>
        <v>Category04</v>
      </c>
      <c r="I85" t="str">
        <f>VLOOKUP(InputData[[#This Row],[PRODUCT ID]],MasterData[],4,0)</f>
        <v>Lt</v>
      </c>
      <c r="J85" s="8">
        <f>VLOOKUP(InputData[[#This Row],[PRODUCT ID]],MasterData[],5,0)</f>
        <v>47</v>
      </c>
      <c r="K85" s="8">
        <f>VLOOKUP(InputData[[#This Row],[PRODUCT ID]],MasterData[],6,0)</f>
        <v>53.11</v>
      </c>
      <c r="L85" s="8">
        <f>PRODUCT(InputData[[#This Row],[QUANTITY]],InputData[[#This Row],[BUYING PRIZE]])</f>
        <v>188</v>
      </c>
      <c r="M85" s="8">
        <f>PRODUCT(InputData[[#This Row],[QUANTITY]],InputData[[#This Row],[SELLING PRICE]],(1-InputData[[#This Row],[DISCOUNT %]]))</f>
        <v>212.44</v>
      </c>
      <c r="N85">
        <f>DAY(InputData[[#This Row],[DATE]])</f>
        <v>12</v>
      </c>
      <c r="O85" s="13" t="str">
        <f t="shared" si="1"/>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 MasterData[],3,0)</f>
        <v>Category04</v>
      </c>
      <c r="I86" t="str">
        <f>VLOOKUP(InputData[[#This Row],[PRODUCT ID]],MasterData[],4,0)</f>
        <v>Lt</v>
      </c>
      <c r="J86" s="8">
        <f>VLOOKUP(InputData[[#This Row],[PRODUCT ID]],MasterData[],5,0)</f>
        <v>48</v>
      </c>
      <c r="K86" s="8">
        <f>VLOOKUP(InputData[[#This Row],[PRODUCT ID]],MasterData[],6,0)</f>
        <v>57.120000000000005</v>
      </c>
      <c r="L86" s="8">
        <f>PRODUCT(InputData[[#This Row],[QUANTITY]],InputData[[#This Row],[BUYING PRIZE]])</f>
        <v>432</v>
      </c>
      <c r="M86" s="8">
        <f>PRODUCT(InputData[[#This Row],[QUANTITY]],InputData[[#This Row],[SELLING PRICE]],(1-InputData[[#This Row],[DISCOUNT %]]))</f>
        <v>514.08000000000004</v>
      </c>
      <c r="N86">
        <f>DAY(InputData[[#This Row],[DATE]])</f>
        <v>12</v>
      </c>
      <c r="O86" s="13" t="str">
        <f t="shared" si="1"/>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 MasterData[],3,0)</f>
        <v>Category04</v>
      </c>
      <c r="I87" t="str">
        <f>VLOOKUP(InputData[[#This Row],[PRODUCT ID]],MasterData[],4,0)</f>
        <v>Kg</v>
      </c>
      <c r="J87" s="8">
        <f>VLOOKUP(InputData[[#This Row],[PRODUCT ID]],MasterData[],5,0)</f>
        <v>95</v>
      </c>
      <c r="K87" s="8">
        <f>VLOOKUP(InputData[[#This Row],[PRODUCT ID]],MasterData[],6,0)</f>
        <v>119.7</v>
      </c>
      <c r="L87" s="8">
        <f>PRODUCT(InputData[[#This Row],[QUANTITY]],InputData[[#This Row],[BUYING PRIZE]])</f>
        <v>1235</v>
      </c>
      <c r="M87" s="8">
        <f>PRODUCT(InputData[[#This Row],[QUANTITY]],InputData[[#This Row],[SELLING PRICE]],(1-InputData[[#This Row],[DISCOUNT %]]))</f>
        <v>1556.1000000000001</v>
      </c>
      <c r="N87">
        <f>DAY(InputData[[#This Row],[DATE]])</f>
        <v>12</v>
      </c>
      <c r="O87" s="13" t="str">
        <f t="shared" si="1"/>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 MasterData[],3,0)</f>
        <v>Category02</v>
      </c>
      <c r="I88" t="str">
        <f>VLOOKUP(InputData[[#This Row],[PRODUCT ID]],MasterData[],4,0)</f>
        <v>Ft</v>
      </c>
      <c r="J88" s="8">
        <f>VLOOKUP(InputData[[#This Row],[PRODUCT ID]],MasterData[],5,0)</f>
        <v>134</v>
      </c>
      <c r="K88" s="8">
        <f>VLOOKUP(InputData[[#This Row],[PRODUCT ID]],MasterData[],6,0)</f>
        <v>156.78</v>
      </c>
      <c r="L88" s="8">
        <f>PRODUCT(InputData[[#This Row],[QUANTITY]],InputData[[#This Row],[BUYING PRIZE]])</f>
        <v>402</v>
      </c>
      <c r="M88" s="8">
        <f>PRODUCT(InputData[[#This Row],[QUANTITY]],InputData[[#This Row],[SELLING PRICE]],(1-InputData[[#This Row],[DISCOUNT %]]))</f>
        <v>470.34000000000003</v>
      </c>
      <c r="N88">
        <f>DAY(InputData[[#This Row],[DATE]])</f>
        <v>15</v>
      </c>
      <c r="O88" s="13" t="str">
        <f t="shared" si="1"/>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 MasterData[],3,0)</f>
        <v>Category02</v>
      </c>
      <c r="I89" t="str">
        <f>VLOOKUP(InputData[[#This Row],[PRODUCT ID]],MasterData[],4,0)</f>
        <v>No.</v>
      </c>
      <c r="J89" s="8">
        <f>VLOOKUP(InputData[[#This Row],[PRODUCT ID]],MasterData[],5,0)</f>
        <v>37</v>
      </c>
      <c r="K89" s="8">
        <f>VLOOKUP(InputData[[#This Row],[PRODUCT ID]],MasterData[],6,0)</f>
        <v>49.21</v>
      </c>
      <c r="L89" s="8">
        <f>PRODUCT(InputData[[#This Row],[QUANTITY]],InputData[[#This Row],[BUYING PRIZE]])</f>
        <v>555</v>
      </c>
      <c r="M89" s="8">
        <f>PRODUCT(InputData[[#This Row],[QUANTITY]],InputData[[#This Row],[SELLING PRICE]],(1-InputData[[#This Row],[DISCOUNT %]]))</f>
        <v>738.15</v>
      </c>
      <c r="N89">
        <f>DAY(InputData[[#This Row],[DATE]])</f>
        <v>16</v>
      </c>
      <c r="O89" s="13" t="str">
        <f t="shared" si="1"/>
        <v>May</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 MasterData[],3,0)</f>
        <v>Category05</v>
      </c>
      <c r="I90" t="str">
        <f>VLOOKUP(InputData[[#This Row],[PRODUCT ID]],MasterData[],4,0)</f>
        <v>Kg</v>
      </c>
      <c r="J90" s="8">
        <f>VLOOKUP(InputData[[#This Row],[PRODUCT ID]],MasterData[],5,0)</f>
        <v>72</v>
      </c>
      <c r="K90" s="8">
        <f>VLOOKUP(InputData[[#This Row],[PRODUCT ID]],MasterData[],6,0)</f>
        <v>79.92</v>
      </c>
      <c r="L90" s="8">
        <f>PRODUCT(InputData[[#This Row],[QUANTITY]],InputData[[#This Row],[BUYING PRIZE]])</f>
        <v>648</v>
      </c>
      <c r="M90" s="8">
        <f>PRODUCT(InputData[[#This Row],[QUANTITY]],InputData[[#This Row],[SELLING PRICE]],(1-InputData[[#This Row],[DISCOUNT %]]))</f>
        <v>719.28</v>
      </c>
      <c r="N90">
        <f>DAY(InputData[[#This Row],[DATE]])</f>
        <v>18</v>
      </c>
      <c r="O90" s="13" t="str">
        <f t="shared" si="1"/>
        <v>May</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 MasterData[],3,0)</f>
        <v>Category02</v>
      </c>
      <c r="I91" t="str">
        <f>VLOOKUP(InputData[[#This Row],[PRODUCT ID]],MasterData[],4,0)</f>
        <v>Ft</v>
      </c>
      <c r="J91" s="8">
        <f>VLOOKUP(InputData[[#This Row],[PRODUCT ID]],MasterData[],5,0)</f>
        <v>150</v>
      </c>
      <c r="K91" s="8">
        <f>VLOOKUP(InputData[[#This Row],[PRODUCT ID]],MasterData[],6,0)</f>
        <v>210</v>
      </c>
      <c r="L91" s="8">
        <f>PRODUCT(InputData[[#This Row],[QUANTITY]],InputData[[#This Row],[BUYING PRIZE]])</f>
        <v>1950</v>
      </c>
      <c r="M91" s="8">
        <f>PRODUCT(InputData[[#This Row],[QUANTITY]],InputData[[#This Row],[SELLING PRICE]],(1-InputData[[#This Row],[DISCOUNT %]]))</f>
        <v>2730</v>
      </c>
      <c r="N91">
        <f>DAY(InputData[[#This Row],[DATE]])</f>
        <v>18</v>
      </c>
      <c r="O91" s="13" t="str">
        <f t="shared" si="1"/>
        <v>May</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 MasterData[],3,0)</f>
        <v>Category05</v>
      </c>
      <c r="I92" t="str">
        <f>VLOOKUP(InputData[[#This Row],[PRODUCT ID]],MasterData[],4,0)</f>
        <v>Ft</v>
      </c>
      <c r="J92" s="8">
        <f>VLOOKUP(InputData[[#This Row],[PRODUCT ID]],MasterData[],5,0)</f>
        <v>120</v>
      </c>
      <c r="K92" s="8">
        <f>VLOOKUP(InputData[[#This Row],[PRODUCT ID]],MasterData[],6,0)</f>
        <v>162</v>
      </c>
      <c r="L92" s="8">
        <f>PRODUCT(InputData[[#This Row],[QUANTITY]],InputData[[#This Row],[BUYING PRIZE]])</f>
        <v>720</v>
      </c>
      <c r="M92" s="8">
        <f>PRODUCT(InputData[[#This Row],[QUANTITY]],InputData[[#This Row],[SELLING PRICE]],(1-InputData[[#This Row],[DISCOUNT %]]))</f>
        <v>972</v>
      </c>
      <c r="N92">
        <f>DAY(InputData[[#This Row],[DATE]])</f>
        <v>23</v>
      </c>
      <c r="O92" s="13" t="str">
        <f t="shared" si="1"/>
        <v>May</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 MasterData[],3,0)</f>
        <v>Category04</v>
      </c>
      <c r="I93" t="str">
        <f>VLOOKUP(InputData[[#This Row],[PRODUCT ID]],MasterData[],4,0)</f>
        <v>No.</v>
      </c>
      <c r="J93" s="8">
        <f>VLOOKUP(InputData[[#This Row],[PRODUCT ID]],MasterData[],5,0)</f>
        <v>37</v>
      </c>
      <c r="K93" s="8">
        <f>VLOOKUP(InputData[[#This Row],[PRODUCT ID]],MasterData[],6,0)</f>
        <v>41.81</v>
      </c>
      <c r="L93" s="8">
        <f>PRODUCT(InputData[[#This Row],[QUANTITY]],InputData[[#This Row],[BUYING PRIZE]])</f>
        <v>370</v>
      </c>
      <c r="M93" s="8">
        <f>PRODUCT(InputData[[#This Row],[QUANTITY]],InputData[[#This Row],[SELLING PRICE]],(1-InputData[[#This Row],[DISCOUNT %]]))</f>
        <v>418.1</v>
      </c>
      <c r="N93">
        <f>DAY(InputData[[#This Row],[DATE]])</f>
        <v>23</v>
      </c>
      <c r="O93" s="13" t="str">
        <f t="shared" si="1"/>
        <v>May</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 MasterData[],3,0)</f>
        <v>Category04</v>
      </c>
      <c r="I94" t="str">
        <f>VLOOKUP(InputData[[#This Row],[PRODUCT ID]],MasterData[],4,0)</f>
        <v>Ft</v>
      </c>
      <c r="J94" s="8">
        <f>VLOOKUP(InputData[[#This Row],[PRODUCT ID]],MasterData[],5,0)</f>
        <v>148</v>
      </c>
      <c r="K94" s="8">
        <f>VLOOKUP(InputData[[#This Row],[PRODUCT ID]],MasterData[],6,0)</f>
        <v>201.28</v>
      </c>
      <c r="L94" s="8">
        <f>PRODUCT(InputData[[#This Row],[QUANTITY]],InputData[[#This Row],[BUYING PRIZE]])</f>
        <v>296</v>
      </c>
      <c r="M94" s="8">
        <f>PRODUCT(InputData[[#This Row],[QUANTITY]],InputData[[#This Row],[SELLING PRICE]],(1-InputData[[#This Row],[DISCOUNT %]]))</f>
        <v>402.56</v>
      </c>
      <c r="N94">
        <f>DAY(InputData[[#This Row],[DATE]])</f>
        <v>24</v>
      </c>
      <c r="O94" s="13" t="str">
        <f t="shared" si="1"/>
        <v>May</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 MasterData[],3,0)</f>
        <v>Category05</v>
      </c>
      <c r="I95" t="str">
        <f>VLOOKUP(InputData[[#This Row],[PRODUCT ID]],MasterData[],4,0)</f>
        <v>Kg</v>
      </c>
      <c r="J95" s="8">
        <f>VLOOKUP(InputData[[#This Row],[PRODUCT ID]],MasterData[],5,0)</f>
        <v>67</v>
      </c>
      <c r="K95" s="8">
        <f>VLOOKUP(InputData[[#This Row],[PRODUCT ID]],MasterData[],6,0)</f>
        <v>85.76</v>
      </c>
      <c r="L95" s="8">
        <f>PRODUCT(InputData[[#This Row],[QUANTITY]],InputData[[#This Row],[BUYING PRIZE]])</f>
        <v>201</v>
      </c>
      <c r="M95" s="8">
        <f>PRODUCT(InputData[[#This Row],[QUANTITY]],InputData[[#This Row],[SELLING PRICE]],(1-InputData[[#This Row],[DISCOUNT %]]))</f>
        <v>257.28000000000003</v>
      </c>
      <c r="N95">
        <f>DAY(InputData[[#This Row],[DATE]])</f>
        <v>26</v>
      </c>
      <c r="O95" s="13" t="str">
        <f t="shared" si="1"/>
        <v>May</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 MasterData[],3,0)</f>
        <v>Category04</v>
      </c>
      <c r="I96" t="str">
        <f>VLOOKUP(InputData[[#This Row],[PRODUCT ID]],MasterData[],4,0)</f>
        <v>Ft</v>
      </c>
      <c r="J96" s="8">
        <f>VLOOKUP(InputData[[#This Row],[PRODUCT ID]],MasterData[],5,0)</f>
        <v>148</v>
      </c>
      <c r="K96" s="8">
        <f>VLOOKUP(InputData[[#This Row],[PRODUCT ID]],MasterData[],6,0)</f>
        <v>201.28</v>
      </c>
      <c r="L96" s="8">
        <f>PRODUCT(InputData[[#This Row],[QUANTITY]],InputData[[#This Row],[BUYING PRIZE]])</f>
        <v>1036</v>
      </c>
      <c r="M96" s="8">
        <f>PRODUCT(InputData[[#This Row],[QUANTITY]],InputData[[#This Row],[SELLING PRICE]],(1-InputData[[#This Row],[DISCOUNT %]]))</f>
        <v>1408.96</v>
      </c>
      <c r="N96">
        <f>DAY(InputData[[#This Row],[DATE]])</f>
        <v>29</v>
      </c>
      <c r="O96" s="13" t="str">
        <f t="shared" si="1"/>
        <v>May</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 MasterData[],3,0)</f>
        <v>Category04</v>
      </c>
      <c r="I97" t="str">
        <f>VLOOKUP(InputData[[#This Row],[PRODUCT ID]],MasterData[],4,0)</f>
        <v>Lt</v>
      </c>
      <c r="J97" s="8">
        <f>VLOOKUP(InputData[[#This Row],[PRODUCT ID]],MasterData[],5,0)</f>
        <v>47</v>
      </c>
      <c r="K97" s="8">
        <f>VLOOKUP(InputData[[#This Row],[PRODUCT ID]],MasterData[],6,0)</f>
        <v>53.11</v>
      </c>
      <c r="L97" s="8">
        <f>PRODUCT(InputData[[#This Row],[QUANTITY]],InputData[[#This Row],[BUYING PRIZE]])</f>
        <v>47</v>
      </c>
      <c r="M97" s="8">
        <f>PRODUCT(InputData[[#This Row],[QUANTITY]],InputData[[#This Row],[SELLING PRICE]],(1-InputData[[#This Row],[DISCOUNT %]]))</f>
        <v>53.11</v>
      </c>
      <c r="N97">
        <f>DAY(InputData[[#This Row],[DATE]])</f>
        <v>30</v>
      </c>
      <c r="O97" s="13" t="str">
        <f t="shared" si="1"/>
        <v>May</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 MasterData[],3,0)</f>
        <v>Category02</v>
      </c>
      <c r="I98" t="str">
        <f>VLOOKUP(InputData[[#This Row],[PRODUCT ID]],MasterData[],4,0)</f>
        <v>No.</v>
      </c>
      <c r="J98" s="8">
        <f>VLOOKUP(InputData[[#This Row],[PRODUCT ID]],MasterData[],5,0)</f>
        <v>37</v>
      </c>
      <c r="K98" s="8">
        <f>VLOOKUP(InputData[[#This Row],[PRODUCT ID]],MasterData[],6,0)</f>
        <v>49.21</v>
      </c>
      <c r="L98" s="8">
        <f>PRODUCT(InputData[[#This Row],[QUANTITY]],InputData[[#This Row],[BUYING PRIZE]])</f>
        <v>111</v>
      </c>
      <c r="M98" s="8">
        <f>PRODUCT(InputData[[#This Row],[QUANTITY]],InputData[[#This Row],[SELLING PRICE]],(1-InputData[[#This Row],[DISCOUNT %]]))</f>
        <v>147.63</v>
      </c>
      <c r="N98">
        <f>DAY(InputData[[#This Row],[DATE]])</f>
        <v>1</v>
      </c>
      <c r="O98" s="13" t="str">
        <f t="shared" si="1"/>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 MasterData[],3,0)</f>
        <v>Category05</v>
      </c>
      <c r="I99" t="str">
        <f>VLOOKUP(InputData[[#This Row],[PRODUCT ID]],MasterData[],4,0)</f>
        <v>Ft</v>
      </c>
      <c r="J99" s="8">
        <f>VLOOKUP(InputData[[#This Row],[PRODUCT ID]],MasterData[],5,0)</f>
        <v>120</v>
      </c>
      <c r="K99" s="8">
        <f>VLOOKUP(InputData[[#This Row],[PRODUCT ID]],MasterData[],6,0)</f>
        <v>162</v>
      </c>
      <c r="L99" s="8">
        <f>PRODUCT(InputData[[#This Row],[QUANTITY]],InputData[[#This Row],[BUYING PRIZE]])</f>
        <v>120</v>
      </c>
      <c r="M99" s="8">
        <f>PRODUCT(InputData[[#This Row],[QUANTITY]],InputData[[#This Row],[SELLING PRICE]],(1-InputData[[#This Row],[DISCOUNT %]]))</f>
        <v>162</v>
      </c>
      <c r="N99">
        <f>DAY(InputData[[#This Row],[DATE]])</f>
        <v>1</v>
      </c>
      <c r="O99" s="13" t="str">
        <f t="shared" si="1"/>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 MasterData[],3,0)</f>
        <v>Category04</v>
      </c>
      <c r="I100" t="str">
        <f>VLOOKUP(InputData[[#This Row],[PRODUCT ID]],MasterData[],4,0)</f>
        <v>Lt</v>
      </c>
      <c r="J100" s="8">
        <f>VLOOKUP(InputData[[#This Row],[PRODUCT ID]],MasterData[],5,0)</f>
        <v>55</v>
      </c>
      <c r="K100" s="8">
        <f>VLOOKUP(InputData[[#This Row],[PRODUCT ID]],MasterData[],6,0)</f>
        <v>58.3</v>
      </c>
      <c r="L100" s="8">
        <f>PRODUCT(InputData[[#This Row],[QUANTITY]],InputData[[#This Row],[BUYING PRIZE]])</f>
        <v>165</v>
      </c>
      <c r="M100" s="8">
        <f>PRODUCT(InputData[[#This Row],[QUANTITY]],InputData[[#This Row],[SELLING PRICE]],(1-InputData[[#This Row],[DISCOUNT %]]))</f>
        <v>174.89999999999998</v>
      </c>
      <c r="N100">
        <f>DAY(InputData[[#This Row],[DATE]])</f>
        <v>3</v>
      </c>
      <c r="O100" s="13" t="str">
        <f t="shared" si="1"/>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 MasterData[],3,0)</f>
        <v>Category02</v>
      </c>
      <c r="I101" t="str">
        <f>VLOOKUP(InputData[[#This Row],[PRODUCT ID]],MasterData[],4,0)</f>
        <v>No.</v>
      </c>
      <c r="J101" s="8">
        <f>VLOOKUP(InputData[[#This Row],[PRODUCT ID]],MasterData[],5,0)</f>
        <v>12</v>
      </c>
      <c r="K101" s="8">
        <f>VLOOKUP(InputData[[#This Row],[PRODUCT ID]],MasterData[],6,0)</f>
        <v>15.719999999999999</v>
      </c>
      <c r="L101" s="8">
        <f>PRODUCT(InputData[[#This Row],[QUANTITY]],InputData[[#This Row],[BUYING PRIZE]])</f>
        <v>156</v>
      </c>
      <c r="M101" s="8">
        <f>PRODUCT(InputData[[#This Row],[QUANTITY]],InputData[[#This Row],[SELLING PRICE]],(1-InputData[[#This Row],[DISCOUNT %]]))</f>
        <v>204.35999999999999</v>
      </c>
      <c r="N101">
        <f>DAY(InputData[[#This Row],[DATE]])</f>
        <v>4</v>
      </c>
      <c r="O101" s="13" t="str">
        <f t="shared" si="1"/>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 MasterData[],3,0)</f>
        <v>Category02</v>
      </c>
      <c r="I102" t="str">
        <f>VLOOKUP(InputData[[#This Row],[PRODUCT ID]],MasterData[],4,0)</f>
        <v>Kg</v>
      </c>
      <c r="J102" s="8">
        <f>VLOOKUP(InputData[[#This Row],[PRODUCT ID]],MasterData[],5,0)</f>
        <v>112</v>
      </c>
      <c r="K102" s="8">
        <f>VLOOKUP(InputData[[#This Row],[PRODUCT ID]],MasterData[],6,0)</f>
        <v>146.72</v>
      </c>
      <c r="L102" s="8">
        <f>PRODUCT(InputData[[#This Row],[QUANTITY]],InputData[[#This Row],[BUYING PRIZE]])</f>
        <v>448</v>
      </c>
      <c r="M102" s="8">
        <f>PRODUCT(InputData[[#This Row],[QUANTITY]],InputData[[#This Row],[SELLING PRICE]],(1-InputData[[#This Row],[DISCOUNT %]]))</f>
        <v>586.88</v>
      </c>
      <c r="N102">
        <f>DAY(InputData[[#This Row],[DATE]])</f>
        <v>4</v>
      </c>
      <c r="O102" s="13" t="str">
        <f t="shared" si="1"/>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 MasterData[],3,0)</f>
        <v>Category01</v>
      </c>
      <c r="I103" t="str">
        <f>VLOOKUP(InputData[[#This Row],[PRODUCT ID]],MasterData[],4,0)</f>
        <v>No.</v>
      </c>
      <c r="J103" s="8">
        <f>VLOOKUP(InputData[[#This Row],[PRODUCT ID]],MasterData[],5,0)</f>
        <v>6</v>
      </c>
      <c r="K103" s="8">
        <f>VLOOKUP(InputData[[#This Row],[PRODUCT ID]],MasterData[],6,0)</f>
        <v>7.8599999999999994</v>
      </c>
      <c r="L103" s="8">
        <f>PRODUCT(InputData[[#This Row],[QUANTITY]],InputData[[#This Row],[BUYING PRIZE]])</f>
        <v>78</v>
      </c>
      <c r="M103" s="8">
        <f>PRODUCT(InputData[[#This Row],[QUANTITY]],InputData[[#This Row],[SELLING PRICE]],(1-InputData[[#This Row],[DISCOUNT %]]))</f>
        <v>102.17999999999999</v>
      </c>
      <c r="N103">
        <f>DAY(InputData[[#This Row],[DATE]])</f>
        <v>5</v>
      </c>
      <c r="O103" s="13" t="str">
        <f t="shared" si="1"/>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 MasterData[],3,0)</f>
        <v>Category01</v>
      </c>
      <c r="I104" t="str">
        <f>VLOOKUP(InputData[[#This Row],[PRODUCT ID]],MasterData[],4,0)</f>
        <v>Kg</v>
      </c>
      <c r="J104" s="8">
        <f>VLOOKUP(InputData[[#This Row],[PRODUCT ID]],MasterData[],5,0)</f>
        <v>83</v>
      </c>
      <c r="K104" s="8">
        <f>VLOOKUP(InputData[[#This Row],[PRODUCT ID]],MasterData[],6,0)</f>
        <v>94.62</v>
      </c>
      <c r="L104" s="8">
        <f>PRODUCT(InputData[[#This Row],[QUANTITY]],InputData[[#This Row],[BUYING PRIZE]])</f>
        <v>1245</v>
      </c>
      <c r="M104" s="8">
        <f>PRODUCT(InputData[[#This Row],[QUANTITY]],InputData[[#This Row],[SELLING PRICE]],(1-InputData[[#This Row],[DISCOUNT %]]))</f>
        <v>1419.3000000000002</v>
      </c>
      <c r="N104">
        <f>DAY(InputData[[#This Row],[DATE]])</f>
        <v>6</v>
      </c>
      <c r="O104" s="13" t="str">
        <f t="shared" si="1"/>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 MasterData[],3,0)</f>
        <v>Category01</v>
      </c>
      <c r="I105" t="str">
        <f>VLOOKUP(InputData[[#This Row],[PRODUCT ID]],MasterData[],4,0)</f>
        <v>No.</v>
      </c>
      <c r="J105" s="8">
        <f>VLOOKUP(InputData[[#This Row],[PRODUCT ID]],MasterData[],5,0)</f>
        <v>6</v>
      </c>
      <c r="K105" s="8">
        <f>VLOOKUP(InputData[[#This Row],[PRODUCT ID]],MasterData[],6,0)</f>
        <v>7.8599999999999994</v>
      </c>
      <c r="L105" s="8">
        <f>PRODUCT(InputData[[#This Row],[QUANTITY]],InputData[[#This Row],[BUYING PRIZE]])</f>
        <v>36</v>
      </c>
      <c r="M105" s="8">
        <f>PRODUCT(InputData[[#This Row],[QUANTITY]],InputData[[#This Row],[SELLING PRICE]],(1-InputData[[#This Row],[DISCOUNT %]]))</f>
        <v>47.16</v>
      </c>
      <c r="N105">
        <f>DAY(InputData[[#This Row],[DATE]])</f>
        <v>6</v>
      </c>
      <c r="O105" s="13" t="str">
        <f t="shared" si="1"/>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 MasterData[],3,0)</f>
        <v>Category02</v>
      </c>
      <c r="I106" t="str">
        <f>VLOOKUP(InputData[[#This Row],[PRODUCT ID]],MasterData[],4,0)</f>
        <v>No.</v>
      </c>
      <c r="J106" s="8">
        <f>VLOOKUP(InputData[[#This Row],[PRODUCT ID]],MasterData[],5,0)</f>
        <v>37</v>
      </c>
      <c r="K106" s="8">
        <f>VLOOKUP(InputData[[#This Row],[PRODUCT ID]],MasterData[],6,0)</f>
        <v>49.21</v>
      </c>
      <c r="L106" s="8">
        <f>PRODUCT(InputData[[#This Row],[QUANTITY]],InputData[[#This Row],[BUYING PRIZE]])</f>
        <v>37</v>
      </c>
      <c r="M106" s="8">
        <f>PRODUCT(InputData[[#This Row],[QUANTITY]],InputData[[#This Row],[SELLING PRICE]],(1-InputData[[#This Row],[DISCOUNT %]]))</f>
        <v>49.21</v>
      </c>
      <c r="N106">
        <f>DAY(InputData[[#This Row],[DATE]])</f>
        <v>7</v>
      </c>
      <c r="O106" s="13" t="str">
        <f t="shared" si="1"/>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 MasterData[],3,0)</f>
        <v>Category02</v>
      </c>
      <c r="I107" t="str">
        <f>VLOOKUP(InputData[[#This Row],[PRODUCT ID]],MasterData[],4,0)</f>
        <v>No.</v>
      </c>
      <c r="J107" s="8">
        <f>VLOOKUP(InputData[[#This Row],[PRODUCT ID]],MasterData[],5,0)</f>
        <v>13</v>
      </c>
      <c r="K107" s="8">
        <f>VLOOKUP(InputData[[#This Row],[PRODUCT ID]],MasterData[],6,0)</f>
        <v>16.64</v>
      </c>
      <c r="L107" s="8">
        <f>PRODUCT(InputData[[#This Row],[QUANTITY]],InputData[[#This Row],[BUYING PRIZE]])</f>
        <v>78</v>
      </c>
      <c r="M107" s="8">
        <f>PRODUCT(InputData[[#This Row],[QUANTITY]],InputData[[#This Row],[SELLING PRICE]],(1-InputData[[#This Row],[DISCOUNT %]]))</f>
        <v>99.84</v>
      </c>
      <c r="N107">
        <f>DAY(InputData[[#This Row],[DATE]])</f>
        <v>9</v>
      </c>
      <c r="O107" s="13" t="str">
        <f t="shared" si="1"/>
        <v>Jun</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 MasterData[],3,0)</f>
        <v>Category04</v>
      </c>
      <c r="I108" t="str">
        <f>VLOOKUP(InputData[[#This Row],[PRODUCT ID]],MasterData[],4,0)</f>
        <v>No.</v>
      </c>
      <c r="J108" s="8">
        <f>VLOOKUP(InputData[[#This Row],[PRODUCT ID]],MasterData[],5,0)</f>
        <v>37</v>
      </c>
      <c r="K108" s="8">
        <f>VLOOKUP(InputData[[#This Row],[PRODUCT ID]],MasterData[],6,0)</f>
        <v>41.81</v>
      </c>
      <c r="L108" s="8">
        <f>PRODUCT(InputData[[#This Row],[QUANTITY]],InputData[[#This Row],[BUYING PRIZE]])</f>
        <v>296</v>
      </c>
      <c r="M108" s="8">
        <f>PRODUCT(InputData[[#This Row],[QUANTITY]],InputData[[#This Row],[SELLING PRICE]],(1-InputData[[#This Row],[DISCOUNT %]]))</f>
        <v>334.48</v>
      </c>
      <c r="N108">
        <f>DAY(InputData[[#This Row],[DATE]])</f>
        <v>9</v>
      </c>
      <c r="O108" s="13" t="str">
        <f t="shared" si="1"/>
        <v>Jun</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 MasterData[],3,0)</f>
        <v>Category02</v>
      </c>
      <c r="I109" t="str">
        <f>VLOOKUP(InputData[[#This Row],[PRODUCT ID]],MasterData[],4,0)</f>
        <v>No.</v>
      </c>
      <c r="J109" s="8">
        <f>VLOOKUP(InputData[[#This Row],[PRODUCT ID]],MasterData[],5,0)</f>
        <v>13</v>
      </c>
      <c r="K109" s="8">
        <f>VLOOKUP(InputData[[#This Row],[PRODUCT ID]],MasterData[],6,0)</f>
        <v>16.64</v>
      </c>
      <c r="L109" s="8">
        <f>PRODUCT(InputData[[#This Row],[QUANTITY]],InputData[[#This Row],[BUYING PRIZE]])</f>
        <v>39</v>
      </c>
      <c r="M109" s="8">
        <f>PRODUCT(InputData[[#This Row],[QUANTITY]],InputData[[#This Row],[SELLING PRICE]],(1-InputData[[#This Row],[DISCOUNT %]]))</f>
        <v>49.92</v>
      </c>
      <c r="N109">
        <f>DAY(InputData[[#This Row],[DATE]])</f>
        <v>12</v>
      </c>
      <c r="O109" s="13" t="str">
        <f t="shared" si="1"/>
        <v>Jun</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 MasterData[],3,0)</f>
        <v>Category04</v>
      </c>
      <c r="I110" t="str">
        <f>VLOOKUP(InputData[[#This Row],[PRODUCT ID]],MasterData[],4,0)</f>
        <v>No.</v>
      </c>
      <c r="J110" s="8">
        <f>VLOOKUP(InputData[[#This Row],[PRODUCT ID]],MasterData[],5,0)</f>
        <v>5</v>
      </c>
      <c r="K110" s="8">
        <f>VLOOKUP(InputData[[#This Row],[PRODUCT ID]],MasterData[],6,0)</f>
        <v>6.7</v>
      </c>
      <c r="L110" s="8">
        <f>PRODUCT(InputData[[#This Row],[QUANTITY]],InputData[[#This Row],[BUYING PRIZE]])</f>
        <v>75</v>
      </c>
      <c r="M110" s="8">
        <f>PRODUCT(InputData[[#This Row],[QUANTITY]],InputData[[#This Row],[SELLING PRICE]],(1-InputData[[#This Row],[DISCOUNT %]]))</f>
        <v>100.5</v>
      </c>
      <c r="N110">
        <f>DAY(InputData[[#This Row],[DATE]])</f>
        <v>12</v>
      </c>
      <c r="O110" s="13" t="str">
        <f t="shared" si="1"/>
        <v>Jun</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 MasterData[],3,0)</f>
        <v>Category04</v>
      </c>
      <c r="I111" t="str">
        <f>VLOOKUP(InputData[[#This Row],[PRODUCT ID]],MasterData[],4,0)</f>
        <v>Lt</v>
      </c>
      <c r="J111" s="8">
        <f>VLOOKUP(InputData[[#This Row],[PRODUCT ID]],MasterData[],5,0)</f>
        <v>47</v>
      </c>
      <c r="K111" s="8">
        <f>VLOOKUP(InputData[[#This Row],[PRODUCT ID]],MasterData[],6,0)</f>
        <v>53.11</v>
      </c>
      <c r="L111" s="8">
        <f>PRODUCT(InputData[[#This Row],[QUANTITY]],InputData[[#This Row],[BUYING PRIZE]])</f>
        <v>188</v>
      </c>
      <c r="M111" s="8">
        <f>PRODUCT(InputData[[#This Row],[QUANTITY]],InputData[[#This Row],[SELLING PRICE]],(1-InputData[[#This Row],[DISCOUNT %]]))</f>
        <v>212.44</v>
      </c>
      <c r="N111">
        <f>DAY(InputData[[#This Row],[DATE]])</f>
        <v>13</v>
      </c>
      <c r="O111" s="13" t="str">
        <f t="shared" si="1"/>
        <v>Jun</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 MasterData[],3,0)</f>
        <v>Category05</v>
      </c>
      <c r="I112" t="str">
        <f>VLOOKUP(InputData[[#This Row],[PRODUCT ID]],MasterData[],4,0)</f>
        <v>Ft</v>
      </c>
      <c r="J112" s="8">
        <f>VLOOKUP(InputData[[#This Row],[PRODUCT ID]],MasterData[],5,0)</f>
        <v>120</v>
      </c>
      <c r="K112" s="8">
        <f>VLOOKUP(InputData[[#This Row],[PRODUCT ID]],MasterData[],6,0)</f>
        <v>162</v>
      </c>
      <c r="L112" s="8">
        <f>PRODUCT(InputData[[#This Row],[QUANTITY]],InputData[[#This Row],[BUYING PRIZE]])</f>
        <v>240</v>
      </c>
      <c r="M112" s="8">
        <f>PRODUCT(InputData[[#This Row],[QUANTITY]],InputData[[#This Row],[SELLING PRICE]],(1-InputData[[#This Row],[DISCOUNT %]]))</f>
        <v>324</v>
      </c>
      <c r="N112">
        <f>DAY(InputData[[#This Row],[DATE]])</f>
        <v>20</v>
      </c>
      <c r="O112" s="13" t="str">
        <f t="shared" si="1"/>
        <v>Jun</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 MasterData[],3,0)</f>
        <v>Category05</v>
      </c>
      <c r="I113" t="str">
        <f>VLOOKUP(InputData[[#This Row],[PRODUCT ID]],MasterData[],4,0)</f>
        <v>Kg</v>
      </c>
      <c r="J113" s="8">
        <f>VLOOKUP(InputData[[#This Row],[PRODUCT ID]],MasterData[],5,0)</f>
        <v>90</v>
      </c>
      <c r="K113" s="8">
        <f>VLOOKUP(InputData[[#This Row],[PRODUCT ID]],MasterData[],6,0)</f>
        <v>115.2</v>
      </c>
      <c r="L113" s="8">
        <f>PRODUCT(InputData[[#This Row],[QUANTITY]],InputData[[#This Row],[BUYING PRIZE]])</f>
        <v>990</v>
      </c>
      <c r="M113" s="8">
        <f>PRODUCT(InputData[[#This Row],[QUANTITY]],InputData[[#This Row],[SELLING PRICE]],(1-InputData[[#This Row],[DISCOUNT %]]))</f>
        <v>1267.2</v>
      </c>
      <c r="N113">
        <f>DAY(InputData[[#This Row],[DATE]])</f>
        <v>23</v>
      </c>
      <c r="O113" s="13" t="str">
        <f t="shared" si="1"/>
        <v>Jun</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 MasterData[],3,0)</f>
        <v>Category03</v>
      </c>
      <c r="I114" t="str">
        <f>VLOOKUP(InputData[[#This Row],[PRODUCT ID]],MasterData[],4,0)</f>
        <v>Ft</v>
      </c>
      <c r="J114" s="8">
        <f>VLOOKUP(InputData[[#This Row],[PRODUCT ID]],MasterData[],5,0)</f>
        <v>141</v>
      </c>
      <c r="K114" s="8">
        <f>VLOOKUP(InputData[[#This Row],[PRODUCT ID]],MasterData[],6,0)</f>
        <v>149.46</v>
      </c>
      <c r="L114" s="8">
        <f>PRODUCT(InputData[[#This Row],[QUANTITY]],InputData[[#This Row],[BUYING PRIZE]])</f>
        <v>1833</v>
      </c>
      <c r="M114" s="8">
        <f>PRODUCT(InputData[[#This Row],[QUANTITY]],InputData[[#This Row],[SELLING PRICE]],(1-InputData[[#This Row],[DISCOUNT %]]))</f>
        <v>1942.98</v>
      </c>
      <c r="N114">
        <f>DAY(InputData[[#This Row],[DATE]])</f>
        <v>30</v>
      </c>
      <c r="O114" s="13" t="str">
        <f t="shared" si="1"/>
        <v>Jun</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 MasterData[],3,0)</f>
        <v>Category02</v>
      </c>
      <c r="I115" t="str">
        <f>VLOOKUP(InputData[[#This Row],[PRODUCT ID]],MasterData[],4,0)</f>
        <v>Kg</v>
      </c>
      <c r="J115" s="8">
        <f>VLOOKUP(InputData[[#This Row],[PRODUCT ID]],MasterData[],5,0)</f>
        <v>112</v>
      </c>
      <c r="K115" s="8">
        <f>VLOOKUP(InputData[[#This Row],[PRODUCT ID]],MasterData[],6,0)</f>
        <v>122.08</v>
      </c>
      <c r="L115" s="8">
        <f>PRODUCT(InputData[[#This Row],[QUANTITY]],InputData[[#This Row],[BUYING PRIZE]])</f>
        <v>672</v>
      </c>
      <c r="M115" s="8">
        <f>PRODUCT(InputData[[#This Row],[QUANTITY]],InputData[[#This Row],[SELLING PRICE]],(1-InputData[[#This Row],[DISCOUNT %]]))</f>
        <v>732.48</v>
      </c>
      <c r="N115">
        <f>DAY(InputData[[#This Row],[DATE]])</f>
        <v>30</v>
      </c>
      <c r="O115" s="13" t="str">
        <f t="shared" si="1"/>
        <v>Jun</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 MasterData[],3,0)</f>
        <v>Category03</v>
      </c>
      <c r="I116" t="str">
        <f>VLOOKUP(InputData[[#This Row],[PRODUCT ID]],MasterData[],4,0)</f>
        <v>Ft</v>
      </c>
      <c r="J116" s="8">
        <f>VLOOKUP(InputData[[#This Row],[PRODUCT ID]],MasterData[],5,0)</f>
        <v>126</v>
      </c>
      <c r="K116" s="8">
        <f>VLOOKUP(InputData[[#This Row],[PRODUCT ID]],MasterData[],6,0)</f>
        <v>162.54</v>
      </c>
      <c r="L116" s="8">
        <f>PRODUCT(InputData[[#This Row],[QUANTITY]],InputData[[#This Row],[BUYING PRIZE]])</f>
        <v>1260</v>
      </c>
      <c r="M116" s="8">
        <f>PRODUCT(InputData[[#This Row],[QUANTITY]],InputData[[#This Row],[SELLING PRICE]],(1-InputData[[#This Row],[DISCOUNT %]]))</f>
        <v>1625.3999999999999</v>
      </c>
      <c r="N116">
        <f>DAY(InputData[[#This Row],[DATE]])</f>
        <v>3</v>
      </c>
      <c r="O116" s="13" t="str">
        <f t="shared" si="1"/>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 MasterData[],3,0)</f>
        <v>Category03</v>
      </c>
      <c r="I117" t="str">
        <f>VLOOKUP(InputData[[#This Row],[PRODUCT ID]],MasterData[],4,0)</f>
        <v>Lt</v>
      </c>
      <c r="J117" s="8">
        <f>VLOOKUP(InputData[[#This Row],[PRODUCT ID]],MasterData[],5,0)</f>
        <v>61</v>
      </c>
      <c r="K117" s="8">
        <f>VLOOKUP(InputData[[#This Row],[PRODUCT ID]],MasterData[],6,0)</f>
        <v>76.25</v>
      </c>
      <c r="L117" s="8">
        <f>PRODUCT(InputData[[#This Row],[QUANTITY]],InputData[[#This Row],[BUYING PRIZE]])</f>
        <v>488</v>
      </c>
      <c r="M117" s="8">
        <f>PRODUCT(InputData[[#This Row],[QUANTITY]],InputData[[#This Row],[SELLING PRICE]],(1-InputData[[#This Row],[DISCOUNT %]]))</f>
        <v>610</v>
      </c>
      <c r="N117">
        <f>DAY(InputData[[#This Row],[DATE]])</f>
        <v>4</v>
      </c>
      <c r="O117" s="13" t="str">
        <f t="shared" si="1"/>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 MasterData[],3,0)</f>
        <v>Category03</v>
      </c>
      <c r="I118" t="str">
        <f>VLOOKUP(InputData[[#This Row],[PRODUCT ID]],MasterData[],4,0)</f>
        <v>Lt</v>
      </c>
      <c r="J118" s="8">
        <f>VLOOKUP(InputData[[#This Row],[PRODUCT ID]],MasterData[],5,0)</f>
        <v>61</v>
      </c>
      <c r="K118" s="8">
        <f>VLOOKUP(InputData[[#This Row],[PRODUCT ID]],MasterData[],6,0)</f>
        <v>76.25</v>
      </c>
      <c r="L118" s="8">
        <f>PRODUCT(InputData[[#This Row],[QUANTITY]],InputData[[#This Row],[BUYING PRIZE]])</f>
        <v>732</v>
      </c>
      <c r="M118" s="8">
        <f>PRODUCT(InputData[[#This Row],[QUANTITY]],InputData[[#This Row],[SELLING PRICE]],(1-InputData[[#This Row],[DISCOUNT %]]))</f>
        <v>915</v>
      </c>
      <c r="N118">
        <f>DAY(InputData[[#This Row],[DATE]])</f>
        <v>4</v>
      </c>
      <c r="O118" s="13" t="str">
        <f t="shared" si="1"/>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 MasterData[],3,0)</f>
        <v>Category03</v>
      </c>
      <c r="I119" t="str">
        <f>VLOOKUP(InputData[[#This Row],[PRODUCT ID]],MasterData[],4,0)</f>
        <v>Ft</v>
      </c>
      <c r="J119" s="8">
        <f>VLOOKUP(InputData[[#This Row],[PRODUCT ID]],MasterData[],5,0)</f>
        <v>121</v>
      </c>
      <c r="K119" s="8">
        <f>VLOOKUP(InputData[[#This Row],[PRODUCT ID]],MasterData[],6,0)</f>
        <v>141.57</v>
      </c>
      <c r="L119" s="8">
        <f>PRODUCT(InputData[[#This Row],[QUANTITY]],InputData[[#This Row],[BUYING PRIZE]])</f>
        <v>1815</v>
      </c>
      <c r="M119" s="8">
        <f>PRODUCT(InputData[[#This Row],[QUANTITY]],InputData[[#This Row],[SELLING PRICE]],(1-InputData[[#This Row],[DISCOUNT %]]))</f>
        <v>2123.5499999999997</v>
      </c>
      <c r="N119">
        <f>DAY(InputData[[#This Row],[DATE]])</f>
        <v>5</v>
      </c>
      <c r="O119" s="13" t="str">
        <f t="shared" si="1"/>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 MasterData[],3,0)</f>
        <v>Category04</v>
      </c>
      <c r="I120" t="str">
        <f>VLOOKUP(InputData[[#This Row],[PRODUCT ID]],MasterData[],4,0)</f>
        <v>No.</v>
      </c>
      <c r="J120" s="8">
        <f>VLOOKUP(InputData[[#This Row],[PRODUCT ID]],MasterData[],5,0)</f>
        <v>5</v>
      </c>
      <c r="K120" s="8">
        <f>VLOOKUP(InputData[[#This Row],[PRODUCT ID]],MasterData[],6,0)</f>
        <v>6.7</v>
      </c>
      <c r="L120" s="8">
        <f>PRODUCT(InputData[[#This Row],[QUANTITY]],InputData[[#This Row],[BUYING PRIZE]])</f>
        <v>50</v>
      </c>
      <c r="M120" s="8">
        <f>PRODUCT(InputData[[#This Row],[QUANTITY]],InputData[[#This Row],[SELLING PRICE]],(1-InputData[[#This Row],[DISCOUNT %]]))</f>
        <v>67</v>
      </c>
      <c r="N120">
        <f>DAY(InputData[[#This Row],[DATE]])</f>
        <v>5</v>
      </c>
      <c r="O120" s="13" t="str">
        <f t="shared" si="1"/>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 MasterData[],3,0)</f>
        <v>Category04</v>
      </c>
      <c r="I121" t="str">
        <f>VLOOKUP(InputData[[#This Row],[PRODUCT ID]],MasterData[],4,0)</f>
        <v>Kg</v>
      </c>
      <c r="J121" s="8">
        <f>VLOOKUP(InputData[[#This Row],[PRODUCT ID]],MasterData[],5,0)</f>
        <v>95</v>
      </c>
      <c r="K121" s="8">
        <f>VLOOKUP(InputData[[#This Row],[PRODUCT ID]],MasterData[],6,0)</f>
        <v>119.7</v>
      </c>
      <c r="L121" s="8">
        <f>PRODUCT(InputData[[#This Row],[QUANTITY]],InputData[[#This Row],[BUYING PRIZE]])</f>
        <v>570</v>
      </c>
      <c r="M121" s="8">
        <f>PRODUCT(InputData[[#This Row],[QUANTITY]],InputData[[#This Row],[SELLING PRICE]],(1-InputData[[#This Row],[DISCOUNT %]]))</f>
        <v>718.2</v>
      </c>
      <c r="N121">
        <f>DAY(InputData[[#This Row],[DATE]])</f>
        <v>6</v>
      </c>
      <c r="O121" s="13" t="str">
        <f t="shared" si="1"/>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 MasterData[],3,0)</f>
        <v>Category04</v>
      </c>
      <c r="I122" t="str">
        <f>VLOOKUP(InputData[[#This Row],[PRODUCT ID]],MasterData[],4,0)</f>
        <v>No.</v>
      </c>
      <c r="J122" s="8">
        <f>VLOOKUP(InputData[[#This Row],[PRODUCT ID]],MasterData[],5,0)</f>
        <v>37</v>
      </c>
      <c r="K122" s="8">
        <f>VLOOKUP(InputData[[#This Row],[PRODUCT ID]],MasterData[],6,0)</f>
        <v>41.81</v>
      </c>
      <c r="L122" s="8">
        <f>PRODUCT(InputData[[#This Row],[QUANTITY]],InputData[[#This Row],[BUYING PRIZE]])</f>
        <v>407</v>
      </c>
      <c r="M122" s="8">
        <f>PRODUCT(InputData[[#This Row],[QUANTITY]],InputData[[#This Row],[SELLING PRICE]],(1-InputData[[#This Row],[DISCOUNT %]]))</f>
        <v>459.91</v>
      </c>
      <c r="N122">
        <f>DAY(InputData[[#This Row],[DATE]])</f>
        <v>8</v>
      </c>
      <c r="O122" s="13" t="str">
        <f t="shared" si="1"/>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 MasterData[],3,0)</f>
        <v>Category01</v>
      </c>
      <c r="I123" t="str">
        <f>VLOOKUP(InputData[[#This Row],[PRODUCT ID]],MasterData[],4,0)</f>
        <v>Lt</v>
      </c>
      <c r="J123" s="8">
        <f>VLOOKUP(InputData[[#This Row],[PRODUCT ID]],MasterData[],5,0)</f>
        <v>44</v>
      </c>
      <c r="K123" s="8">
        <f>VLOOKUP(InputData[[#This Row],[PRODUCT ID]],MasterData[],6,0)</f>
        <v>48.84</v>
      </c>
      <c r="L123" s="8">
        <f>PRODUCT(InputData[[#This Row],[QUANTITY]],InputData[[#This Row],[BUYING PRIZE]])</f>
        <v>484</v>
      </c>
      <c r="M123" s="8">
        <f>PRODUCT(InputData[[#This Row],[QUANTITY]],InputData[[#This Row],[SELLING PRICE]],(1-InputData[[#This Row],[DISCOUNT %]]))</f>
        <v>537.24</v>
      </c>
      <c r="N123">
        <f>DAY(InputData[[#This Row],[DATE]])</f>
        <v>8</v>
      </c>
      <c r="O123" s="13" t="str">
        <f t="shared" si="1"/>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 MasterData[],3,0)</f>
        <v>Category01</v>
      </c>
      <c r="I124" t="str">
        <f>VLOOKUP(InputData[[#This Row],[PRODUCT ID]],MasterData[],4,0)</f>
        <v>Kg</v>
      </c>
      <c r="J124" s="8">
        <f>VLOOKUP(InputData[[#This Row],[PRODUCT ID]],MasterData[],5,0)</f>
        <v>98</v>
      </c>
      <c r="K124" s="8">
        <f>VLOOKUP(InputData[[#This Row],[PRODUCT ID]],MasterData[],6,0)</f>
        <v>103.88</v>
      </c>
      <c r="L124" s="8">
        <f>PRODUCT(InputData[[#This Row],[QUANTITY]],InputData[[#This Row],[BUYING PRIZE]])</f>
        <v>686</v>
      </c>
      <c r="M124" s="8">
        <f>PRODUCT(InputData[[#This Row],[QUANTITY]],InputData[[#This Row],[SELLING PRICE]],(1-InputData[[#This Row],[DISCOUNT %]]))</f>
        <v>727.16</v>
      </c>
      <c r="N124">
        <f>DAY(InputData[[#This Row],[DATE]])</f>
        <v>9</v>
      </c>
      <c r="O124" s="13" t="str">
        <f t="shared" si="1"/>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 MasterData[],3,0)</f>
        <v>Category04</v>
      </c>
      <c r="I125" t="str">
        <f>VLOOKUP(InputData[[#This Row],[PRODUCT ID]],MasterData[],4,0)</f>
        <v>Kg</v>
      </c>
      <c r="J125" s="8">
        <f>VLOOKUP(InputData[[#This Row],[PRODUCT ID]],MasterData[],5,0)</f>
        <v>89</v>
      </c>
      <c r="K125" s="8">
        <f>VLOOKUP(InputData[[#This Row],[PRODUCT ID]],MasterData[],6,0)</f>
        <v>117.48</v>
      </c>
      <c r="L125" s="8">
        <f>PRODUCT(InputData[[#This Row],[QUANTITY]],InputData[[#This Row],[BUYING PRIZE]])</f>
        <v>1068</v>
      </c>
      <c r="M125" s="8">
        <f>PRODUCT(InputData[[#This Row],[QUANTITY]],InputData[[#This Row],[SELLING PRICE]],(1-InputData[[#This Row],[DISCOUNT %]]))</f>
        <v>1409.76</v>
      </c>
      <c r="N125">
        <f>DAY(InputData[[#This Row],[DATE]])</f>
        <v>11</v>
      </c>
      <c r="O125" s="13" t="str">
        <f t="shared" si="1"/>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 MasterData[],3,0)</f>
        <v>Category05</v>
      </c>
      <c r="I126" t="str">
        <f>VLOOKUP(InputData[[#This Row],[PRODUCT ID]],MasterData[],4,0)</f>
        <v>Ft</v>
      </c>
      <c r="J126" s="8">
        <f>VLOOKUP(InputData[[#This Row],[PRODUCT ID]],MasterData[],5,0)</f>
        <v>138</v>
      </c>
      <c r="K126" s="8">
        <f>VLOOKUP(InputData[[#This Row],[PRODUCT ID]],MasterData[],6,0)</f>
        <v>173.88</v>
      </c>
      <c r="L126" s="8">
        <f>PRODUCT(InputData[[#This Row],[QUANTITY]],InputData[[#This Row],[BUYING PRIZE]])</f>
        <v>828</v>
      </c>
      <c r="M126" s="8">
        <f>PRODUCT(InputData[[#This Row],[QUANTITY]],InputData[[#This Row],[SELLING PRICE]],(1-InputData[[#This Row],[DISCOUNT %]]))</f>
        <v>1043.28</v>
      </c>
      <c r="N126">
        <f>DAY(InputData[[#This Row],[DATE]])</f>
        <v>12</v>
      </c>
      <c r="O126" s="13" t="str">
        <f t="shared" si="1"/>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 MasterData[],3,0)</f>
        <v>Category03</v>
      </c>
      <c r="I127" t="str">
        <f>VLOOKUP(InputData[[#This Row],[PRODUCT ID]],MasterData[],4,0)</f>
        <v>No.</v>
      </c>
      <c r="J127" s="8">
        <f>VLOOKUP(InputData[[#This Row],[PRODUCT ID]],MasterData[],5,0)</f>
        <v>7</v>
      </c>
      <c r="K127" s="8">
        <f>VLOOKUP(InputData[[#This Row],[PRODUCT ID]],MasterData[],6,0)</f>
        <v>8.33</v>
      </c>
      <c r="L127" s="8">
        <f>PRODUCT(InputData[[#This Row],[QUANTITY]],InputData[[#This Row],[BUYING PRIZE]])</f>
        <v>70</v>
      </c>
      <c r="M127" s="8">
        <f>PRODUCT(InputData[[#This Row],[QUANTITY]],InputData[[#This Row],[SELLING PRICE]],(1-InputData[[#This Row],[DISCOUNT %]]))</f>
        <v>83.3</v>
      </c>
      <c r="N127">
        <f>DAY(InputData[[#This Row],[DATE]])</f>
        <v>14</v>
      </c>
      <c r="O127" s="13" t="str">
        <f t="shared" si="1"/>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 MasterData[],3,0)</f>
        <v>Category02</v>
      </c>
      <c r="I128" t="str">
        <f>VLOOKUP(InputData[[#This Row],[PRODUCT ID]],MasterData[],4,0)</f>
        <v>Ft</v>
      </c>
      <c r="J128" s="8">
        <f>VLOOKUP(InputData[[#This Row],[PRODUCT ID]],MasterData[],5,0)</f>
        <v>150</v>
      </c>
      <c r="K128" s="8">
        <f>VLOOKUP(InputData[[#This Row],[PRODUCT ID]],MasterData[],6,0)</f>
        <v>210</v>
      </c>
      <c r="L128" s="8">
        <f>PRODUCT(InputData[[#This Row],[QUANTITY]],InputData[[#This Row],[BUYING PRIZE]])</f>
        <v>750</v>
      </c>
      <c r="M128" s="8">
        <f>PRODUCT(InputData[[#This Row],[QUANTITY]],InputData[[#This Row],[SELLING PRICE]],(1-InputData[[#This Row],[DISCOUNT %]]))</f>
        <v>1050</v>
      </c>
      <c r="N128">
        <f>DAY(InputData[[#This Row],[DATE]])</f>
        <v>16</v>
      </c>
      <c r="O128" s="13" t="str">
        <f t="shared" si="1"/>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 MasterData[],3,0)</f>
        <v>Category02</v>
      </c>
      <c r="I129" t="str">
        <f>VLOOKUP(InputData[[#This Row],[PRODUCT ID]],MasterData[],4,0)</f>
        <v>No.</v>
      </c>
      <c r="J129" s="8">
        <f>VLOOKUP(InputData[[#This Row],[PRODUCT ID]],MasterData[],5,0)</f>
        <v>12</v>
      </c>
      <c r="K129" s="8">
        <f>VLOOKUP(InputData[[#This Row],[PRODUCT ID]],MasterData[],6,0)</f>
        <v>15.719999999999999</v>
      </c>
      <c r="L129" s="8">
        <f>PRODUCT(InputData[[#This Row],[QUANTITY]],InputData[[#This Row],[BUYING PRIZE]])</f>
        <v>144</v>
      </c>
      <c r="M129" s="8">
        <f>PRODUCT(InputData[[#This Row],[QUANTITY]],InputData[[#This Row],[SELLING PRICE]],(1-InputData[[#This Row],[DISCOUNT %]]))</f>
        <v>188.64</v>
      </c>
      <c r="N129">
        <f>DAY(InputData[[#This Row],[DATE]])</f>
        <v>16</v>
      </c>
      <c r="O129" s="13" t="str">
        <f t="shared" si="1"/>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 MasterData[],3,0)</f>
        <v>Category05</v>
      </c>
      <c r="I130" t="str">
        <f>VLOOKUP(InputData[[#This Row],[PRODUCT ID]],MasterData[],4,0)</f>
        <v>No.</v>
      </c>
      <c r="J130" s="8">
        <f>VLOOKUP(InputData[[#This Row],[PRODUCT ID]],MasterData[],5,0)</f>
        <v>37</v>
      </c>
      <c r="K130" s="8">
        <f>VLOOKUP(InputData[[#This Row],[PRODUCT ID]],MasterData[],6,0)</f>
        <v>42.55</v>
      </c>
      <c r="L130" s="8">
        <f>PRODUCT(InputData[[#This Row],[QUANTITY]],InputData[[#This Row],[BUYING PRIZE]])</f>
        <v>407</v>
      </c>
      <c r="M130" s="8">
        <f>PRODUCT(InputData[[#This Row],[QUANTITY]],InputData[[#This Row],[SELLING PRICE]],(1-InputData[[#This Row],[DISCOUNT %]]))</f>
        <v>468.04999999999995</v>
      </c>
      <c r="N130">
        <f>DAY(InputData[[#This Row],[DATE]])</f>
        <v>16</v>
      </c>
      <c r="O130" s="13" t="str">
        <f t="shared" ref="O130:O193" si="2">TEXT(A139,"[$-0809]mmm")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 MasterData[],3,0)</f>
        <v>Category03</v>
      </c>
      <c r="I131" t="str">
        <f>VLOOKUP(InputData[[#This Row],[PRODUCT ID]],MasterData[],4,0)</f>
        <v>No.</v>
      </c>
      <c r="J131" s="8">
        <f>VLOOKUP(InputData[[#This Row],[PRODUCT ID]],MasterData[],5,0)</f>
        <v>7</v>
      </c>
      <c r="K131" s="8">
        <f>VLOOKUP(InputData[[#This Row],[PRODUCT ID]],MasterData[],6,0)</f>
        <v>8.33</v>
      </c>
      <c r="L131" s="8">
        <f>PRODUCT(InputData[[#This Row],[QUANTITY]],InputData[[#This Row],[BUYING PRIZE]])</f>
        <v>91</v>
      </c>
      <c r="M131" s="8">
        <f>PRODUCT(InputData[[#This Row],[QUANTITY]],InputData[[#This Row],[SELLING PRICE]],(1-InputData[[#This Row],[DISCOUNT %]]))</f>
        <v>108.29</v>
      </c>
      <c r="N131">
        <f>DAY(InputData[[#This Row],[DATE]])</f>
        <v>18</v>
      </c>
      <c r="O131" s="13" t="str">
        <f t="shared" si="2"/>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 MasterData[],3,0)</f>
        <v>Category05</v>
      </c>
      <c r="I132" t="str">
        <f>VLOOKUP(InputData[[#This Row],[PRODUCT ID]],MasterData[],4,0)</f>
        <v>Ft</v>
      </c>
      <c r="J132" s="8">
        <f>VLOOKUP(InputData[[#This Row],[PRODUCT ID]],MasterData[],5,0)</f>
        <v>138</v>
      </c>
      <c r="K132" s="8">
        <f>VLOOKUP(InputData[[#This Row],[PRODUCT ID]],MasterData[],6,0)</f>
        <v>173.88</v>
      </c>
      <c r="L132" s="8">
        <f>PRODUCT(InputData[[#This Row],[QUANTITY]],InputData[[#This Row],[BUYING PRIZE]])</f>
        <v>690</v>
      </c>
      <c r="M132" s="8">
        <f>PRODUCT(InputData[[#This Row],[QUANTITY]],InputData[[#This Row],[SELLING PRICE]],(1-InputData[[#This Row],[DISCOUNT %]]))</f>
        <v>869.4</v>
      </c>
      <c r="N132">
        <f>DAY(InputData[[#This Row],[DATE]])</f>
        <v>19</v>
      </c>
      <c r="O132" s="13" t="str">
        <f t="shared" si="2"/>
        <v>Jul</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 MasterData[],3,0)</f>
        <v>Category02</v>
      </c>
      <c r="I133" t="str">
        <f>VLOOKUP(InputData[[#This Row],[PRODUCT ID]],MasterData[],4,0)</f>
        <v>No.</v>
      </c>
      <c r="J133" s="8">
        <f>VLOOKUP(InputData[[#This Row],[PRODUCT ID]],MasterData[],5,0)</f>
        <v>13</v>
      </c>
      <c r="K133" s="8">
        <f>VLOOKUP(InputData[[#This Row],[PRODUCT ID]],MasterData[],6,0)</f>
        <v>16.64</v>
      </c>
      <c r="L133" s="8">
        <f>PRODUCT(InputData[[#This Row],[QUANTITY]],InputData[[#This Row],[BUYING PRIZE]])</f>
        <v>13</v>
      </c>
      <c r="M133" s="8">
        <f>PRODUCT(InputData[[#This Row],[QUANTITY]],InputData[[#This Row],[SELLING PRICE]],(1-InputData[[#This Row],[DISCOUNT %]]))</f>
        <v>16.64</v>
      </c>
      <c r="N133">
        <f>DAY(InputData[[#This Row],[DATE]])</f>
        <v>20</v>
      </c>
      <c r="O133" s="13" t="str">
        <f t="shared" si="2"/>
        <v>Jul</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 MasterData[],3,0)</f>
        <v>Category02</v>
      </c>
      <c r="I134" t="str">
        <f>VLOOKUP(InputData[[#This Row],[PRODUCT ID]],MasterData[],4,0)</f>
        <v>No.</v>
      </c>
      <c r="J134" s="8">
        <f>VLOOKUP(InputData[[#This Row],[PRODUCT ID]],MasterData[],5,0)</f>
        <v>13</v>
      </c>
      <c r="K134" s="8">
        <f>VLOOKUP(InputData[[#This Row],[PRODUCT ID]],MasterData[],6,0)</f>
        <v>16.64</v>
      </c>
      <c r="L134" s="8">
        <f>PRODUCT(InputData[[#This Row],[QUANTITY]],InputData[[#This Row],[BUYING PRIZE]])</f>
        <v>52</v>
      </c>
      <c r="M134" s="8">
        <f>PRODUCT(InputData[[#This Row],[QUANTITY]],InputData[[#This Row],[SELLING PRICE]],(1-InputData[[#This Row],[DISCOUNT %]]))</f>
        <v>66.56</v>
      </c>
      <c r="N134">
        <f>DAY(InputData[[#This Row],[DATE]])</f>
        <v>23</v>
      </c>
      <c r="O134" s="13" t="str">
        <f t="shared" si="2"/>
        <v>Jul</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 MasterData[],3,0)</f>
        <v>Category02</v>
      </c>
      <c r="I135" t="str">
        <f>VLOOKUP(InputData[[#This Row],[PRODUCT ID]],MasterData[],4,0)</f>
        <v>Lt</v>
      </c>
      <c r="J135" s="8">
        <f>VLOOKUP(InputData[[#This Row],[PRODUCT ID]],MasterData[],5,0)</f>
        <v>44</v>
      </c>
      <c r="K135" s="8">
        <f>VLOOKUP(InputData[[#This Row],[PRODUCT ID]],MasterData[],6,0)</f>
        <v>48.4</v>
      </c>
      <c r="L135" s="8">
        <f>PRODUCT(InputData[[#This Row],[QUANTITY]],InputData[[#This Row],[BUYING PRIZE]])</f>
        <v>572</v>
      </c>
      <c r="M135" s="8">
        <f>PRODUCT(InputData[[#This Row],[QUANTITY]],InputData[[#This Row],[SELLING PRICE]],(1-InputData[[#This Row],[DISCOUNT %]]))</f>
        <v>629.19999999999993</v>
      </c>
      <c r="N135">
        <f>DAY(InputData[[#This Row],[DATE]])</f>
        <v>24</v>
      </c>
      <c r="O135" s="13" t="str">
        <f t="shared" si="2"/>
        <v>Jul</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 MasterData[],3,0)</f>
        <v>Category01</v>
      </c>
      <c r="I136" t="str">
        <f>VLOOKUP(InputData[[#This Row],[PRODUCT ID]],MasterData[],4,0)</f>
        <v>No.</v>
      </c>
      <c r="J136" s="8">
        <f>VLOOKUP(InputData[[#This Row],[PRODUCT ID]],MasterData[],5,0)</f>
        <v>6</v>
      </c>
      <c r="K136" s="8">
        <f>VLOOKUP(InputData[[#This Row],[PRODUCT ID]],MasterData[],6,0)</f>
        <v>7.8599999999999994</v>
      </c>
      <c r="L136" s="8">
        <f>PRODUCT(InputData[[#This Row],[QUANTITY]],InputData[[#This Row],[BUYING PRIZE]])</f>
        <v>42</v>
      </c>
      <c r="M136" s="8">
        <f>PRODUCT(InputData[[#This Row],[QUANTITY]],InputData[[#This Row],[SELLING PRICE]],(1-InputData[[#This Row],[DISCOUNT %]]))</f>
        <v>55.019999999999996</v>
      </c>
      <c r="N136">
        <f>DAY(InputData[[#This Row],[DATE]])</f>
        <v>26</v>
      </c>
      <c r="O136" s="13" t="str">
        <f t="shared" si="2"/>
        <v>Jul</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 MasterData[],3,0)</f>
        <v>Category01</v>
      </c>
      <c r="I137" t="str">
        <f>VLOOKUP(InputData[[#This Row],[PRODUCT ID]],MasterData[],4,0)</f>
        <v>Ft</v>
      </c>
      <c r="J137" s="8">
        <f>VLOOKUP(InputData[[#This Row],[PRODUCT ID]],MasterData[],5,0)</f>
        <v>133</v>
      </c>
      <c r="K137" s="8">
        <f>VLOOKUP(InputData[[#This Row],[PRODUCT ID]],MasterData[],6,0)</f>
        <v>155.61000000000001</v>
      </c>
      <c r="L137" s="8">
        <f>PRODUCT(InputData[[#This Row],[QUANTITY]],InputData[[#This Row],[BUYING PRIZE]])</f>
        <v>1463</v>
      </c>
      <c r="M137" s="8">
        <f>PRODUCT(InputData[[#This Row],[QUANTITY]],InputData[[#This Row],[SELLING PRICE]],(1-InputData[[#This Row],[DISCOUNT %]]))</f>
        <v>1711.71</v>
      </c>
      <c r="N137">
        <f>DAY(InputData[[#This Row],[DATE]])</f>
        <v>27</v>
      </c>
      <c r="O137" s="13" t="str">
        <f t="shared" si="2"/>
        <v>Jul</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 MasterData[],3,0)</f>
        <v>Category03</v>
      </c>
      <c r="I138" t="str">
        <f>VLOOKUP(InputData[[#This Row],[PRODUCT ID]],MasterData[],4,0)</f>
        <v>Ft</v>
      </c>
      <c r="J138" s="8">
        <f>VLOOKUP(InputData[[#This Row],[PRODUCT ID]],MasterData[],5,0)</f>
        <v>126</v>
      </c>
      <c r="K138" s="8">
        <f>VLOOKUP(InputData[[#This Row],[PRODUCT ID]],MasterData[],6,0)</f>
        <v>162.54</v>
      </c>
      <c r="L138" s="8">
        <f>PRODUCT(InputData[[#This Row],[QUANTITY]],InputData[[#This Row],[BUYING PRIZE]])</f>
        <v>252</v>
      </c>
      <c r="M138" s="8">
        <f>PRODUCT(InputData[[#This Row],[QUANTITY]],InputData[[#This Row],[SELLING PRICE]],(1-InputData[[#This Row],[DISCOUNT %]]))</f>
        <v>325.08</v>
      </c>
      <c r="N138">
        <f>DAY(InputData[[#This Row],[DATE]])</f>
        <v>28</v>
      </c>
      <c r="O138" s="13" t="str">
        <f t="shared" si="2"/>
        <v>Jul</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 MasterData[],3,0)</f>
        <v>Category04</v>
      </c>
      <c r="I139" t="str">
        <f>VLOOKUP(InputData[[#This Row],[PRODUCT ID]],MasterData[],4,0)</f>
        <v>No.</v>
      </c>
      <c r="J139" s="8">
        <f>VLOOKUP(InputData[[#This Row],[PRODUCT ID]],MasterData[],5,0)</f>
        <v>5</v>
      </c>
      <c r="K139" s="8">
        <f>VLOOKUP(InputData[[#This Row],[PRODUCT ID]],MasterData[],6,0)</f>
        <v>6.7</v>
      </c>
      <c r="L139" s="8">
        <f>PRODUCT(InputData[[#This Row],[QUANTITY]],InputData[[#This Row],[BUYING PRIZE]])</f>
        <v>35</v>
      </c>
      <c r="M139" s="8">
        <f>PRODUCT(InputData[[#This Row],[QUANTITY]],InputData[[#This Row],[SELLING PRICE]],(1-InputData[[#This Row],[DISCOUNT %]]))</f>
        <v>46.9</v>
      </c>
      <c r="N139">
        <f>DAY(InputData[[#This Row],[DATE]])</f>
        <v>28</v>
      </c>
      <c r="O139" s="13" t="str">
        <f t="shared" si="2"/>
        <v>Jul</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 MasterData[],3,0)</f>
        <v>Category02</v>
      </c>
      <c r="I140" t="str">
        <f>VLOOKUP(InputData[[#This Row],[PRODUCT ID]],MasterData[],4,0)</f>
        <v>Kg</v>
      </c>
      <c r="J140" s="8">
        <f>VLOOKUP(InputData[[#This Row],[PRODUCT ID]],MasterData[],5,0)</f>
        <v>112</v>
      </c>
      <c r="K140" s="8">
        <f>VLOOKUP(InputData[[#This Row],[PRODUCT ID]],MasterData[],6,0)</f>
        <v>146.72</v>
      </c>
      <c r="L140" s="8">
        <f>PRODUCT(InputData[[#This Row],[QUANTITY]],InputData[[#This Row],[BUYING PRIZE]])</f>
        <v>448</v>
      </c>
      <c r="M140" s="8">
        <f>PRODUCT(InputData[[#This Row],[QUANTITY]],InputData[[#This Row],[SELLING PRICE]],(1-InputData[[#This Row],[DISCOUNT %]]))</f>
        <v>586.88</v>
      </c>
      <c r="N140">
        <f>DAY(InputData[[#This Row],[DATE]])</f>
        <v>29</v>
      </c>
      <c r="O140" s="13" t="str">
        <f t="shared" si="2"/>
        <v>Jul</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 MasterData[],3,0)</f>
        <v>Category01</v>
      </c>
      <c r="I141" t="str">
        <f>VLOOKUP(InputData[[#This Row],[PRODUCT ID]],MasterData[],4,0)</f>
        <v>Ft</v>
      </c>
      <c r="J141" s="8">
        <f>VLOOKUP(InputData[[#This Row],[PRODUCT ID]],MasterData[],5,0)</f>
        <v>133</v>
      </c>
      <c r="K141" s="8">
        <f>VLOOKUP(InputData[[#This Row],[PRODUCT ID]],MasterData[],6,0)</f>
        <v>155.61000000000001</v>
      </c>
      <c r="L141" s="8">
        <f>PRODUCT(InputData[[#This Row],[QUANTITY]],InputData[[#This Row],[BUYING PRIZE]])</f>
        <v>1463</v>
      </c>
      <c r="M141" s="8">
        <f>PRODUCT(InputData[[#This Row],[QUANTITY]],InputData[[#This Row],[SELLING PRICE]],(1-InputData[[#This Row],[DISCOUNT %]]))</f>
        <v>1711.71</v>
      </c>
      <c r="N141">
        <f>DAY(InputData[[#This Row],[DATE]])</f>
        <v>1</v>
      </c>
      <c r="O141" s="13" t="str">
        <f t="shared" si="2"/>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 MasterData[],3,0)</f>
        <v>Category02</v>
      </c>
      <c r="I142" t="str">
        <f>VLOOKUP(InputData[[#This Row],[PRODUCT ID]],MasterData[],4,0)</f>
        <v>Ft</v>
      </c>
      <c r="J142" s="8">
        <f>VLOOKUP(InputData[[#This Row],[PRODUCT ID]],MasterData[],5,0)</f>
        <v>148</v>
      </c>
      <c r="K142" s="8">
        <f>VLOOKUP(InputData[[#This Row],[PRODUCT ID]],MasterData[],6,0)</f>
        <v>164.28</v>
      </c>
      <c r="L142" s="8">
        <f>PRODUCT(InputData[[#This Row],[QUANTITY]],InputData[[#This Row],[BUYING PRIZE]])</f>
        <v>1628</v>
      </c>
      <c r="M142" s="8">
        <f>PRODUCT(InputData[[#This Row],[QUANTITY]],InputData[[#This Row],[SELLING PRICE]],(1-InputData[[#This Row],[DISCOUNT %]]))</f>
        <v>1807.08</v>
      </c>
      <c r="N142">
        <f>DAY(InputData[[#This Row],[DATE]])</f>
        <v>2</v>
      </c>
      <c r="O142" s="13" t="str">
        <f t="shared" si="2"/>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 MasterData[],3,0)</f>
        <v>Category04</v>
      </c>
      <c r="I143" t="str">
        <f>VLOOKUP(InputData[[#This Row],[PRODUCT ID]],MasterData[],4,0)</f>
        <v>Kg</v>
      </c>
      <c r="J143" s="8">
        <f>VLOOKUP(InputData[[#This Row],[PRODUCT ID]],MasterData[],5,0)</f>
        <v>95</v>
      </c>
      <c r="K143" s="8">
        <f>VLOOKUP(InputData[[#This Row],[PRODUCT ID]],MasterData[],6,0)</f>
        <v>119.7</v>
      </c>
      <c r="L143" s="8">
        <f>PRODUCT(InputData[[#This Row],[QUANTITY]],InputData[[#This Row],[BUYING PRIZE]])</f>
        <v>855</v>
      </c>
      <c r="M143" s="8">
        <f>PRODUCT(InputData[[#This Row],[QUANTITY]],InputData[[#This Row],[SELLING PRICE]],(1-InputData[[#This Row],[DISCOUNT %]]))</f>
        <v>1077.3</v>
      </c>
      <c r="N143">
        <f>DAY(InputData[[#This Row],[DATE]])</f>
        <v>3</v>
      </c>
      <c r="O143" s="13" t="str">
        <f t="shared" si="2"/>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 MasterData[],3,0)</f>
        <v>Category01</v>
      </c>
      <c r="I144" t="str">
        <f>VLOOKUP(InputData[[#This Row],[PRODUCT ID]],MasterData[],4,0)</f>
        <v>Kg</v>
      </c>
      <c r="J144" s="8">
        <f>VLOOKUP(InputData[[#This Row],[PRODUCT ID]],MasterData[],5,0)</f>
        <v>71</v>
      </c>
      <c r="K144" s="8">
        <f>VLOOKUP(InputData[[#This Row],[PRODUCT ID]],MasterData[],6,0)</f>
        <v>80.94</v>
      </c>
      <c r="L144" s="8">
        <f>PRODUCT(InputData[[#This Row],[QUANTITY]],InputData[[#This Row],[BUYING PRIZE]])</f>
        <v>568</v>
      </c>
      <c r="M144" s="8">
        <f>PRODUCT(InputData[[#This Row],[QUANTITY]],InputData[[#This Row],[SELLING PRICE]],(1-InputData[[#This Row],[DISCOUNT %]]))</f>
        <v>647.52</v>
      </c>
      <c r="N144">
        <f>DAY(InputData[[#This Row],[DATE]])</f>
        <v>3</v>
      </c>
      <c r="O144" s="13" t="str">
        <f t="shared" si="2"/>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 MasterData[],3,0)</f>
        <v>Category01</v>
      </c>
      <c r="I145" t="str">
        <f>VLOOKUP(InputData[[#This Row],[PRODUCT ID]],MasterData[],4,0)</f>
        <v>Kg</v>
      </c>
      <c r="J145" s="8">
        <f>VLOOKUP(InputData[[#This Row],[PRODUCT ID]],MasterData[],5,0)</f>
        <v>105</v>
      </c>
      <c r="K145" s="8">
        <f>VLOOKUP(InputData[[#This Row],[PRODUCT ID]],MasterData[],6,0)</f>
        <v>142.80000000000001</v>
      </c>
      <c r="L145" s="8">
        <f>PRODUCT(InputData[[#This Row],[QUANTITY]],InputData[[#This Row],[BUYING PRIZE]])</f>
        <v>840</v>
      </c>
      <c r="M145" s="8">
        <f>PRODUCT(InputData[[#This Row],[QUANTITY]],InputData[[#This Row],[SELLING PRICE]],(1-InputData[[#This Row],[DISCOUNT %]]))</f>
        <v>1142.4000000000001</v>
      </c>
      <c r="N145">
        <f>DAY(InputData[[#This Row],[DATE]])</f>
        <v>5</v>
      </c>
      <c r="O145" s="13" t="str">
        <f t="shared" si="2"/>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 MasterData[],3,0)</f>
        <v>Category05</v>
      </c>
      <c r="I146" t="str">
        <f>VLOOKUP(InputData[[#This Row],[PRODUCT ID]],MasterData[],4,0)</f>
        <v>Ft</v>
      </c>
      <c r="J146" s="8">
        <f>VLOOKUP(InputData[[#This Row],[PRODUCT ID]],MasterData[],5,0)</f>
        <v>138</v>
      </c>
      <c r="K146" s="8">
        <f>VLOOKUP(InputData[[#This Row],[PRODUCT ID]],MasterData[],6,0)</f>
        <v>173.88</v>
      </c>
      <c r="L146" s="8">
        <f>PRODUCT(InputData[[#This Row],[QUANTITY]],InputData[[#This Row],[BUYING PRIZE]])</f>
        <v>2070</v>
      </c>
      <c r="M146" s="8">
        <f>PRODUCT(InputData[[#This Row],[QUANTITY]],InputData[[#This Row],[SELLING PRICE]],(1-InputData[[#This Row],[DISCOUNT %]]))</f>
        <v>2608.1999999999998</v>
      </c>
      <c r="N146">
        <f>DAY(InputData[[#This Row],[DATE]])</f>
        <v>6</v>
      </c>
      <c r="O146" s="13" t="str">
        <f t="shared" si="2"/>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 MasterData[],3,0)</f>
        <v>Category01</v>
      </c>
      <c r="I147" t="str">
        <f>VLOOKUP(InputData[[#This Row],[PRODUCT ID]],MasterData[],4,0)</f>
        <v>Lt</v>
      </c>
      <c r="J147" s="8">
        <f>VLOOKUP(InputData[[#This Row],[PRODUCT ID]],MasterData[],5,0)</f>
        <v>44</v>
      </c>
      <c r="K147" s="8">
        <f>VLOOKUP(InputData[[#This Row],[PRODUCT ID]],MasterData[],6,0)</f>
        <v>48.84</v>
      </c>
      <c r="L147" s="8">
        <f>PRODUCT(InputData[[#This Row],[QUANTITY]],InputData[[#This Row],[BUYING PRIZE]])</f>
        <v>440</v>
      </c>
      <c r="M147" s="8">
        <f>PRODUCT(InputData[[#This Row],[QUANTITY]],InputData[[#This Row],[SELLING PRICE]],(1-InputData[[#This Row],[DISCOUNT %]]))</f>
        <v>488.40000000000003</v>
      </c>
      <c r="N147">
        <f>DAY(InputData[[#This Row],[DATE]])</f>
        <v>8</v>
      </c>
      <c r="O147" s="13" t="str">
        <f t="shared" si="2"/>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 MasterData[],3,0)</f>
        <v>Category04</v>
      </c>
      <c r="I148" t="str">
        <f>VLOOKUP(InputData[[#This Row],[PRODUCT ID]],MasterData[],4,0)</f>
        <v>Lt</v>
      </c>
      <c r="J148" s="8">
        <f>VLOOKUP(InputData[[#This Row],[PRODUCT ID]],MasterData[],5,0)</f>
        <v>55</v>
      </c>
      <c r="K148" s="8">
        <f>VLOOKUP(InputData[[#This Row],[PRODUCT ID]],MasterData[],6,0)</f>
        <v>58.3</v>
      </c>
      <c r="L148" s="8">
        <f>PRODUCT(InputData[[#This Row],[QUANTITY]],InputData[[#This Row],[BUYING PRIZE]])</f>
        <v>330</v>
      </c>
      <c r="M148" s="8">
        <f>PRODUCT(InputData[[#This Row],[QUANTITY]],InputData[[#This Row],[SELLING PRICE]],(1-InputData[[#This Row],[DISCOUNT %]]))</f>
        <v>349.79999999999995</v>
      </c>
      <c r="N148">
        <f>DAY(InputData[[#This Row],[DATE]])</f>
        <v>10</v>
      </c>
      <c r="O148" s="13" t="str">
        <f t="shared" si="2"/>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 MasterData[],3,0)</f>
        <v>Category01</v>
      </c>
      <c r="I149" t="str">
        <f>VLOOKUP(InputData[[#This Row],[PRODUCT ID]],MasterData[],4,0)</f>
        <v>No.</v>
      </c>
      <c r="J149" s="8">
        <f>VLOOKUP(InputData[[#This Row],[PRODUCT ID]],MasterData[],5,0)</f>
        <v>6</v>
      </c>
      <c r="K149" s="8">
        <f>VLOOKUP(InputData[[#This Row],[PRODUCT ID]],MasterData[],6,0)</f>
        <v>7.8599999999999994</v>
      </c>
      <c r="L149" s="8">
        <f>PRODUCT(InputData[[#This Row],[QUANTITY]],InputData[[#This Row],[BUYING PRIZE]])</f>
        <v>24</v>
      </c>
      <c r="M149" s="8">
        <f>PRODUCT(InputData[[#This Row],[QUANTITY]],InputData[[#This Row],[SELLING PRICE]],(1-InputData[[#This Row],[DISCOUNT %]]))</f>
        <v>31.439999999999998</v>
      </c>
      <c r="N149">
        <f>DAY(InputData[[#This Row],[DATE]])</f>
        <v>11</v>
      </c>
      <c r="O149" s="13" t="str">
        <f t="shared" si="2"/>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 MasterData[],3,0)</f>
        <v>Category02</v>
      </c>
      <c r="I150" t="str">
        <f>VLOOKUP(InputData[[#This Row],[PRODUCT ID]],MasterData[],4,0)</f>
        <v>Ft</v>
      </c>
      <c r="J150" s="8">
        <f>VLOOKUP(InputData[[#This Row],[PRODUCT ID]],MasterData[],5,0)</f>
        <v>150</v>
      </c>
      <c r="K150" s="8">
        <f>VLOOKUP(InputData[[#This Row],[PRODUCT ID]],MasterData[],6,0)</f>
        <v>210</v>
      </c>
      <c r="L150" s="8">
        <f>PRODUCT(InputData[[#This Row],[QUANTITY]],InputData[[#This Row],[BUYING PRIZE]])</f>
        <v>150</v>
      </c>
      <c r="M150" s="8">
        <f>PRODUCT(InputData[[#This Row],[QUANTITY]],InputData[[#This Row],[SELLING PRICE]],(1-InputData[[#This Row],[DISCOUNT %]]))</f>
        <v>210</v>
      </c>
      <c r="N150">
        <f>DAY(InputData[[#This Row],[DATE]])</f>
        <v>13</v>
      </c>
      <c r="O150" s="13" t="str">
        <f t="shared" si="2"/>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 MasterData[],3,0)</f>
        <v>Category03</v>
      </c>
      <c r="I151" t="str">
        <f>VLOOKUP(InputData[[#This Row],[PRODUCT ID]],MasterData[],4,0)</f>
        <v>Ft</v>
      </c>
      <c r="J151" s="8">
        <f>VLOOKUP(InputData[[#This Row],[PRODUCT ID]],MasterData[],5,0)</f>
        <v>141</v>
      </c>
      <c r="K151" s="8">
        <f>VLOOKUP(InputData[[#This Row],[PRODUCT ID]],MasterData[],6,0)</f>
        <v>149.46</v>
      </c>
      <c r="L151" s="8">
        <f>PRODUCT(InputData[[#This Row],[QUANTITY]],InputData[[#This Row],[BUYING PRIZE]])</f>
        <v>1128</v>
      </c>
      <c r="M151" s="8">
        <f>PRODUCT(InputData[[#This Row],[QUANTITY]],InputData[[#This Row],[SELLING PRICE]],(1-InputData[[#This Row],[DISCOUNT %]]))</f>
        <v>1195.68</v>
      </c>
      <c r="N151">
        <f>DAY(InputData[[#This Row],[DATE]])</f>
        <v>16</v>
      </c>
      <c r="O151" s="13" t="str">
        <f t="shared" si="2"/>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 MasterData[],3,0)</f>
        <v>Category04</v>
      </c>
      <c r="I152" t="str">
        <f>VLOOKUP(InputData[[#This Row],[PRODUCT ID]],MasterData[],4,0)</f>
        <v>Lt</v>
      </c>
      <c r="J152" s="8">
        <f>VLOOKUP(InputData[[#This Row],[PRODUCT ID]],MasterData[],5,0)</f>
        <v>48</v>
      </c>
      <c r="K152" s="8">
        <f>VLOOKUP(InputData[[#This Row],[PRODUCT ID]],MasterData[],6,0)</f>
        <v>57.120000000000005</v>
      </c>
      <c r="L152" s="8">
        <f>PRODUCT(InputData[[#This Row],[QUANTITY]],InputData[[#This Row],[BUYING PRIZE]])</f>
        <v>672</v>
      </c>
      <c r="M152" s="8">
        <f>PRODUCT(InputData[[#This Row],[QUANTITY]],InputData[[#This Row],[SELLING PRICE]],(1-InputData[[#This Row],[DISCOUNT %]]))</f>
        <v>799.68000000000006</v>
      </c>
      <c r="N152">
        <f>DAY(InputData[[#This Row],[DATE]])</f>
        <v>18</v>
      </c>
      <c r="O152" s="13" t="str">
        <f t="shared" si="2"/>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 MasterData[],3,0)</f>
        <v>Category05</v>
      </c>
      <c r="I153" t="str">
        <f>VLOOKUP(InputData[[#This Row],[PRODUCT ID]],MasterData[],4,0)</f>
        <v>Kg</v>
      </c>
      <c r="J153" s="8">
        <f>VLOOKUP(InputData[[#This Row],[PRODUCT ID]],MasterData[],5,0)</f>
        <v>72</v>
      </c>
      <c r="K153" s="8">
        <f>VLOOKUP(InputData[[#This Row],[PRODUCT ID]],MasterData[],6,0)</f>
        <v>79.92</v>
      </c>
      <c r="L153" s="8">
        <f>PRODUCT(InputData[[#This Row],[QUANTITY]],InputData[[#This Row],[BUYING PRIZE]])</f>
        <v>792</v>
      </c>
      <c r="M153" s="8">
        <f>PRODUCT(InputData[[#This Row],[QUANTITY]],InputData[[#This Row],[SELLING PRICE]],(1-InputData[[#This Row],[DISCOUNT %]]))</f>
        <v>879.12</v>
      </c>
      <c r="N153">
        <f>DAY(InputData[[#This Row],[DATE]])</f>
        <v>20</v>
      </c>
      <c r="O153" s="13" t="str">
        <f t="shared" si="2"/>
        <v>Aug</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 MasterData[],3,0)</f>
        <v>Category05</v>
      </c>
      <c r="I154" t="str">
        <f>VLOOKUP(InputData[[#This Row],[PRODUCT ID]],MasterData[],4,0)</f>
        <v>Kg</v>
      </c>
      <c r="J154" s="8">
        <f>VLOOKUP(InputData[[#This Row],[PRODUCT ID]],MasterData[],5,0)</f>
        <v>67</v>
      </c>
      <c r="K154" s="8">
        <f>VLOOKUP(InputData[[#This Row],[PRODUCT ID]],MasterData[],6,0)</f>
        <v>83.08</v>
      </c>
      <c r="L154" s="8">
        <f>PRODUCT(InputData[[#This Row],[QUANTITY]],InputData[[#This Row],[BUYING PRIZE]])</f>
        <v>335</v>
      </c>
      <c r="M154" s="8">
        <f>PRODUCT(InputData[[#This Row],[QUANTITY]],InputData[[#This Row],[SELLING PRICE]],(1-InputData[[#This Row],[DISCOUNT %]]))</f>
        <v>415.4</v>
      </c>
      <c r="N154">
        <f>DAY(InputData[[#This Row],[DATE]])</f>
        <v>20</v>
      </c>
      <c r="O154" s="13" t="str">
        <f t="shared" si="2"/>
        <v>Aug</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 MasterData[],3,0)</f>
        <v>Category04</v>
      </c>
      <c r="I155" t="str">
        <f>VLOOKUP(InputData[[#This Row],[PRODUCT ID]],MasterData[],4,0)</f>
        <v>Lt</v>
      </c>
      <c r="J155" s="8">
        <f>VLOOKUP(InputData[[#This Row],[PRODUCT ID]],MasterData[],5,0)</f>
        <v>47</v>
      </c>
      <c r="K155" s="8">
        <f>VLOOKUP(InputData[[#This Row],[PRODUCT ID]],MasterData[],6,0)</f>
        <v>53.11</v>
      </c>
      <c r="L155" s="8">
        <f>PRODUCT(InputData[[#This Row],[QUANTITY]],InputData[[#This Row],[BUYING PRIZE]])</f>
        <v>705</v>
      </c>
      <c r="M155" s="8">
        <f>PRODUCT(InputData[[#This Row],[QUANTITY]],InputData[[#This Row],[SELLING PRICE]],(1-InputData[[#This Row],[DISCOUNT %]]))</f>
        <v>796.65</v>
      </c>
      <c r="N155">
        <f>DAY(InputData[[#This Row],[DATE]])</f>
        <v>21</v>
      </c>
      <c r="O155" s="13" t="str">
        <f t="shared" si="2"/>
        <v>Aug</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 MasterData[],3,0)</f>
        <v>Category04</v>
      </c>
      <c r="I156" t="str">
        <f>VLOOKUP(InputData[[#This Row],[PRODUCT ID]],MasterData[],4,0)</f>
        <v>No.</v>
      </c>
      <c r="J156" s="8">
        <f>VLOOKUP(InputData[[#This Row],[PRODUCT ID]],MasterData[],5,0)</f>
        <v>18</v>
      </c>
      <c r="K156" s="8">
        <f>VLOOKUP(InputData[[#This Row],[PRODUCT ID]],MasterData[],6,0)</f>
        <v>24.66</v>
      </c>
      <c r="L156" s="8">
        <f>PRODUCT(InputData[[#This Row],[QUANTITY]],InputData[[#This Row],[BUYING PRIZE]])</f>
        <v>54</v>
      </c>
      <c r="M156" s="8">
        <f>PRODUCT(InputData[[#This Row],[QUANTITY]],InputData[[#This Row],[SELLING PRICE]],(1-InputData[[#This Row],[DISCOUNT %]]))</f>
        <v>73.98</v>
      </c>
      <c r="N156">
        <f>DAY(InputData[[#This Row],[DATE]])</f>
        <v>22</v>
      </c>
      <c r="O156" s="13" t="str">
        <f t="shared" si="2"/>
        <v>Aug</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 MasterData[],3,0)</f>
        <v>Category03</v>
      </c>
      <c r="I157" t="str">
        <f>VLOOKUP(InputData[[#This Row],[PRODUCT ID]],MasterData[],4,0)</f>
        <v>Ft</v>
      </c>
      <c r="J157" s="8">
        <f>VLOOKUP(InputData[[#This Row],[PRODUCT ID]],MasterData[],5,0)</f>
        <v>144</v>
      </c>
      <c r="K157" s="8">
        <f>VLOOKUP(InputData[[#This Row],[PRODUCT ID]],MasterData[],6,0)</f>
        <v>156.96</v>
      </c>
      <c r="L157" s="8">
        <f>PRODUCT(InputData[[#This Row],[QUANTITY]],InputData[[#This Row],[BUYING PRIZE]])</f>
        <v>2016</v>
      </c>
      <c r="M157" s="8">
        <f>PRODUCT(InputData[[#This Row],[QUANTITY]],InputData[[#This Row],[SELLING PRICE]],(1-InputData[[#This Row],[DISCOUNT %]]))</f>
        <v>2197.44</v>
      </c>
      <c r="N157">
        <f>DAY(InputData[[#This Row],[DATE]])</f>
        <v>22</v>
      </c>
      <c r="O157" s="13" t="str">
        <f t="shared" si="2"/>
        <v>Aug</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 MasterData[],3,0)</f>
        <v>Category04</v>
      </c>
      <c r="I158" t="str">
        <f>VLOOKUP(InputData[[#This Row],[PRODUCT ID]],MasterData[],4,0)</f>
        <v>Kg</v>
      </c>
      <c r="J158" s="8">
        <f>VLOOKUP(InputData[[#This Row],[PRODUCT ID]],MasterData[],5,0)</f>
        <v>90</v>
      </c>
      <c r="K158" s="8">
        <f>VLOOKUP(InputData[[#This Row],[PRODUCT ID]],MasterData[],6,0)</f>
        <v>96.3</v>
      </c>
      <c r="L158" s="8">
        <f>PRODUCT(InputData[[#This Row],[QUANTITY]],InputData[[#This Row],[BUYING PRIZE]])</f>
        <v>630</v>
      </c>
      <c r="M158" s="8">
        <f>PRODUCT(InputData[[#This Row],[QUANTITY]],InputData[[#This Row],[SELLING PRICE]],(1-InputData[[#This Row],[DISCOUNT %]]))</f>
        <v>674.1</v>
      </c>
      <c r="N158">
        <f>DAY(InputData[[#This Row],[DATE]])</f>
        <v>23</v>
      </c>
      <c r="O158" s="13" t="str">
        <f t="shared" si="2"/>
        <v>Aug</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 MasterData[],3,0)</f>
        <v>Category05</v>
      </c>
      <c r="I159" t="str">
        <f>VLOOKUP(InputData[[#This Row],[PRODUCT ID]],MasterData[],4,0)</f>
        <v>Kg</v>
      </c>
      <c r="J159" s="8">
        <f>VLOOKUP(InputData[[#This Row],[PRODUCT ID]],MasterData[],5,0)</f>
        <v>67</v>
      </c>
      <c r="K159" s="8">
        <f>VLOOKUP(InputData[[#This Row],[PRODUCT ID]],MasterData[],6,0)</f>
        <v>85.76</v>
      </c>
      <c r="L159" s="8">
        <f>PRODUCT(InputData[[#This Row],[QUANTITY]],InputData[[#This Row],[BUYING PRIZE]])</f>
        <v>536</v>
      </c>
      <c r="M159" s="8">
        <f>PRODUCT(InputData[[#This Row],[QUANTITY]],InputData[[#This Row],[SELLING PRICE]],(1-InputData[[#This Row],[DISCOUNT %]]))</f>
        <v>686.08</v>
      </c>
      <c r="N159">
        <f>DAY(InputData[[#This Row],[DATE]])</f>
        <v>23</v>
      </c>
      <c r="O159" s="13" t="str">
        <f t="shared" si="2"/>
        <v>Aug</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 MasterData[],3,0)</f>
        <v>Category01</v>
      </c>
      <c r="I160" t="str">
        <f>VLOOKUP(InputData[[#This Row],[PRODUCT ID]],MasterData[],4,0)</f>
        <v>No.</v>
      </c>
      <c r="J160" s="8">
        <f>VLOOKUP(InputData[[#This Row],[PRODUCT ID]],MasterData[],5,0)</f>
        <v>6</v>
      </c>
      <c r="K160" s="8">
        <f>VLOOKUP(InputData[[#This Row],[PRODUCT ID]],MasterData[],6,0)</f>
        <v>7.8599999999999994</v>
      </c>
      <c r="L160" s="8">
        <f>PRODUCT(InputData[[#This Row],[QUANTITY]],InputData[[#This Row],[BUYING PRIZE]])</f>
        <v>24</v>
      </c>
      <c r="M160" s="8">
        <f>PRODUCT(InputData[[#This Row],[QUANTITY]],InputData[[#This Row],[SELLING PRICE]],(1-InputData[[#This Row],[DISCOUNT %]]))</f>
        <v>31.439999999999998</v>
      </c>
      <c r="N160">
        <f>DAY(InputData[[#This Row],[DATE]])</f>
        <v>24</v>
      </c>
      <c r="O160" s="13" t="str">
        <f t="shared" si="2"/>
        <v>Aug</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 MasterData[],3,0)</f>
        <v>Category05</v>
      </c>
      <c r="I161" t="str">
        <f>VLOOKUP(InputData[[#This Row],[PRODUCT ID]],MasterData[],4,0)</f>
        <v>Kg</v>
      </c>
      <c r="J161" s="8">
        <f>VLOOKUP(InputData[[#This Row],[PRODUCT ID]],MasterData[],5,0)</f>
        <v>76</v>
      </c>
      <c r="K161" s="8">
        <f>VLOOKUP(InputData[[#This Row],[PRODUCT ID]],MasterData[],6,0)</f>
        <v>82.08</v>
      </c>
      <c r="L161" s="8">
        <f>PRODUCT(InputData[[#This Row],[QUANTITY]],InputData[[#This Row],[BUYING PRIZE]])</f>
        <v>1140</v>
      </c>
      <c r="M161" s="8">
        <f>PRODUCT(InputData[[#This Row],[QUANTITY]],InputData[[#This Row],[SELLING PRICE]],(1-InputData[[#This Row],[DISCOUNT %]]))</f>
        <v>1231.2</v>
      </c>
      <c r="N161">
        <f>DAY(InputData[[#This Row],[DATE]])</f>
        <v>29</v>
      </c>
      <c r="O161" s="13" t="str">
        <f t="shared" si="2"/>
        <v>Aug</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 MasterData[],3,0)</f>
        <v>Category01</v>
      </c>
      <c r="I162" t="str">
        <f>VLOOKUP(InputData[[#This Row],[PRODUCT ID]],MasterData[],4,0)</f>
        <v>Kg</v>
      </c>
      <c r="J162" s="8">
        <f>VLOOKUP(InputData[[#This Row],[PRODUCT ID]],MasterData[],5,0)</f>
        <v>98</v>
      </c>
      <c r="K162" s="8">
        <f>VLOOKUP(InputData[[#This Row],[PRODUCT ID]],MasterData[],6,0)</f>
        <v>103.88</v>
      </c>
      <c r="L162" s="8">
        <f>PRODUCT(InputData[[#This Row],[QUANTITY]],InputData[[#This Row],[BUYING PRIZE]])</f>
        <v>1078</v>
      </c>
      <c r="M162" s="8">
        <f>PRODUCT(InputData[[#This Row],[QUANTITY]],InputData[[#This Row],[SELLING PRICE]],(1-InputData[[#This Row],[DISCOUNT %]]))</f>
        <v>1142.6799999999998</v>
      </c>
      <c r="N162">
        <f>DAY(InputData[[#This Row],[DATE]])</f>
        <v>1</v>
      </c>
      <c r="O162" s="13" t="str">
        <f t="shared" si="2"/>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 MasterData[],3,0)</f>
        <v>Category03</v>
      </c>
      <c r="I163" t="str">
        <f>VLOOKUP(InputData[[#This Row],[PRODUCT ID]],MasterData[],4,0)</f>
        <v>Ft</v>
      </c>
      <c r="J163" s="8">
        <f>VLOOKUP(InputData[[#This Row],[PRODUCT ID]],MasterData[],5,0)</f>
        <v>141</v>
      </c>
      <c r="K163" s="8">
        <f>VLOOKUP(InputData[[#This Row],[PRODUCT ID]],MasterData[],6,0)</f>
        <v>149.46</v>
      </c>
      <c r="L163" s="8">
        <f>PRODUCT(InputData[[#This Row],[QUANTITY]],InputData[[#This Row],[BUYING PRIZE]])</f>
        <v>423</v>
      </c>
      <c r="M163" s="8">
        <f>PRODUCT(InputData[[#This Row],[QUANTITY]],InputData[[#This Row],[SELLING PRICE]],(1-InputData[[#This Row],[DISCOUNT %]]))</f>
        <v>448.38</v>
      </c>
      <c r="N163">
        <f>DAY(InputData[[#This Row],[DATE]])</f>
        <v>2</v>
      </c>
      <c r="O163" s="13" t="str">
        <f t="shared" si="2"/>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 MasterData[],3,0)</f>
        <v>Category03</v>
      </c>
      <c r="I164" t="str">
        <f>VLOOKUP(InputData[[#This Row],[PRODUCT ID]],MasterData[],4,0)</f>
        <v>Ft</v>
      </c>
      <c r="J164" s="8">
        <f>VLOOKUP(InputData[[#This Row],[PRODUCT ID]],MasterData[],5,0)</f>
        <v>121</v>
      </c>
      <c r="K164" s="8">
        <f>VLOOKUP(InputData[[#This Row],[PRODUCT ID]],MasterData[],6,0)</f>
        <v>141.57</v>
      </c>
      <c r="L164" s="8">
        <f>PRODUCT(InputData[[#This Row],[QUANTITY]],InputData[[#This Row],[BUYING PRIZE]])</f>
        <v>1573</v>
      </c>
      <c r="M164" s="8">
        <f>PRODUCT(InputData[[#This Row],[QUANTITY]],InputData[[#This Row],[SELLING PRICE]],(1-InputData[[#This Row],[DISCOUNT %]]))</f>
        <v>1840.4099999999999</v>
      </c>
      <c r="N164">
        <f>DAY(InputData[[#This Row],[DATE]])</f>
        <v>3</v>
      </c>
      <c r="O164" s="13" t="str">
        <f t="shared" si="2"/>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 MasterData[],3,0)</f>
        <v>Category04</v>
      </c>
      <c r="I165" t="str">
        <f>VLOOKUP(InputData[[#This Row],[PRODUCT ID]],MasterData[],4,0)</f>
        <v>Lt</v>
      </c>
      <c r="J165" s="8">
        <f>VLOOKUP(InputData[[#This Row],[PRODUCT ID]],MasterData[],5,0)</f>
        <v>55</v>
      </c>
      <c r="K165" s="8">
        <f>VLOOKUP(InputData[[#This Row],[PRODUCT ID]],MasterData[],6,0)</f>
        <v>58.3</v>
      </c>
      <c r="L165" s="8">
        <f>PRODUCT(InputData[[#This Row],[QUANTITY]],InputData[[#This Row],[BUYING PRIZE]])</f>
        <v>660</v>
      </c>
      <c r="M165" s="8">
        <f>PRODUCT(InputData[[#This Row],[QUANTITY]],InputData[[#This Row],[SELLING PRICE]],(1-InputData[[#This Row],[DISCOUNT %]]))</f>
        <v>699.59999999999991</v>
      </c>
      <c r="N165">
        <f>DAY(InputData[[#This Row],[DATE]])</f>
        <v>3</v>
      </c>
      <c r="O165" s="13" t="str">
        <f t="shared" si="2"/>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 MasterData[],3,0)</f>
        <v>Category04</v>
      </c>
      <c r="I166" t="str">
        <f>VLOOKUP(InputData[[#This Row],[PRODUCT ID]],MasterData[],4,0)</f>
        <v>No.</v>
      </c>
      <c r="J166" s="8">
        <f>VLOOKUP(InputData[[#This Row],[PRODUCT ID]],MasterData[],5,0)</f>
        <v>37</v>
      </c>
      <c r="K166" s="8">
        <f>VLOOKUP(InputData[[#This Row],[PRODUCT ID]],MasterData[],6,0)</f>
        <v>41.81</v>
      </c>
      <c r="L166" s="8">
        <f>PRODUCT(InputData[[#This Row],[QUANTITY]],InputData[[#This Row],[BUYING PRIZE]])</f>
        <v>518</v>
      </c>
      <c r="M166" s="8">
        <f>PRODUCT(InputData[[#This Row],[QUANTITY]],InputData[[#This Row],[SELLING PRICE]],(1-InputData[[#This Row],[DISCOUNT %]]))</f>
        <v>585.34</v>
      </c>
      <c r="N166">
        <f>DAY(InputData[[#This Row],[DATE]])</f>
        <v>5</v>
      </c>
      <c r="O166" s="13" t="str">
        <f t="shared" si="2"/>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 MasterData[],3,0)</f>
        <v>Category05</v>
      </c>
      <c r="I167" t="str">
        <f>VLOOKUP(InputData[[#This Row],[PRODUCT ID]],MasterData[],4,0)</f>
        <v>Kg</v>
      </c>
      <c r="J167" s="8">
        <f>VLOOKUP(InputData[[#This Row],[PRODUCT ID]],MasterData[],5,0)</f>
        <v>67</v>
      </c>
      <c r="K167" s="8">
        <f>VLOOKUP(InputData[[#This Row],[PRODUCT ID]],MasterData[],6,0)</f>
        <v>85.76</v>
      </c>
      <c r="L167" s="8">
        <f>PRODUCT(InputData[[#This Row],[QUANTITY]],InputData[[#This Row],[BUYING PRIZE]])</f>
        <v>67</v>
      </c>
      <c r="M167" s="8">
        <f>PRODUCT(InputData[[#This Row],[QUANTITY]],InputData[[#This Row],[SELLING PRICE]],(1-InputData[[#This Row],[DISCOUNT %]]))</f>
        <v>85.76</v>
      </c>
      <c r="N167">
        <f>DAY(InputData[[#This Row],[DATE]])</f>
        <v>6</v>
      </c>
      <c r="O167" s="13" t="str">
        <f t="shared" si="2"/>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 MasterData[],3,0)</f>
        <v>Category01</v>
      </c>
      <c r="I168" t="str">
        <f>VLOOKUP(InputData[[#This Row],[PRODUCT ID]],MasterData[],4,0)</f>
        <v>Ft</v>
      </c>
      <c r="J168" s="8">
        <f>VLOOKUP(InputData[[#This Row],[PRODUCT ID]],MasterData[],5,0)</f>
        <v>133</v>
      </c>
      <c r="K168" s="8">
        <f>VLOOKUP(InputData[[#This Row],[PRODUCT ID]],MasterData[],6,0)</f>
        <v>155.61000000000001</v>
      </c>
      <c r="L168" s="8">
        <f>PRODUCT(InputData[[#This Row],[QUANTITY]],InputData[[#This Row],[BUYING PRIZE]])</f>
        <v>532</v>
      </c>
      <c r="M168" s="8">
        <f>PRODUCT(InputData[[#This Row],[QUANTITY]],InputData[[#This Row],[SELLING PRICE]],(1-InputData[[#This Row],[DISCOUNT %]]))</f>
        <v>622.44000000000005</v>
      </c>
      <c r="N168">
        <f>DAY(InputData[[#This Row],[DATE]])</f>
        <v>10</v>
      </c>
      <c r="O168" s="13" t="str">
        <f t="shared" si="2"/>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 MasterData[],3,0)</f>
        <v>Category05</v>
      </c>
      <c r="I169" t="str">
        <f>VLOOKUP(InputData[[#This Row],[PRODUCT ID]],MasterData[],4,0)</f>
        <v>Kg</v>
      </c>
      <c r="J169" s="8">
        <f>VLOOKUP(InputData[[#This Row],[PRODUCT ID]],MasterData[],5,0)</f>
        <v>76</v>
      </c>
      <c r="K169" s="8">
        <f>VLOOKUP(InputData[[#This Row],[PRODUCT ID]],MasterData[],6,0)</f>
        <v>82.08</v>
      </c>
      <c r="L169" s="8">
        <f>PRODUCT(InputData[[#This Row],[QUANTITY]],InputData[[#This Row],[BUYING PRIZE]])</f>
        <v>760</v>
      </c>
      <c r="M169" s="8">
        <f>PRODUCT(InputData[[#This Row],[QUANTITY]],InputData[[#This Row],[SELLING PRICE]],(1-InputData[[#This Row],[DISCOUNT %]]))</f>
        <v>820.8</v>
      </c>
      <c r="N169">
        <f>DAY(InputData[[#This Row],[DATE]])</f>
        <v>10</v>
      </c>
      <c r="O169" s="13" t="str">
        <f t="shared" si="2"/>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 MasterData[],3,0)</f>
        <v>Category01</v>
      </c>
      <c r="I170" t="str">
        <f>VLOOKUP(InputData[[#This Row],[PRODUCT ID]],MasterData[],4,0)</f>
        <v>Kg</v>
      </c>
      <c r="J170" s="8">
        <f>VLOOKUP(InputData[[#This Row],[PRODUCT ID]],MasterData[],5,0)</f>
        <v>75</v>
      </c>
      <c r="K170" s="8">
        <f>VLOOKUP(InputData[[#This Row],[PRODUCT ID]],MasterData[],6,0)</f>
        <v>85.5</v>
      </c>
      <c r="L170" s="8">
        <f>PRODUCT(InputData[[#This Row],[QUANTITY]],InputData[[#This Row],[BUYING PRIZE]])</f>
        <v>450</v>
      </c>
      <c r="M170" s="8">
        <f>PRODUCT(InputData[[#This Row],[QUANTITY]],InputData[[#This Row],[SELLING PRICE]],(1-InputData[[#This Row],[DISCOUNT %]]))</f>
        <v>513</v>
      </c>
      <c r="N170">
        <f>DAY(InputData[[#This Row],[DATE]])</f>
        <v>10</v>
      </c>
      <c r="O170" s="13" t="str">
        <f t="shared" si="2"/>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 MasterData[],3,0)</f>
        <v>Category03</v>
      </c>
      <c r="I171" t="str">
        <f>VLOOKUP(InputData[[#This Row],[PRODUCT ID]],MasterData[],4,0)</f>
        <v>Ft</v>
      </c>
      <c r="J171" s="8">
        <f>VLOOKUP(InputData[[#This Row],[PRODUCT ID]],MasterData[],5,0)</f>
        <v>141</v>
      </c>
      <c r="K171" s="8">
        <f>VLOOKUP(InputData[[#This Row],[PRODUCT ID]],MasterData[],6,0)</f>
        <v>149.46</v>
      </c>
      <c r="L171" s="8">
        <f>PRODUCT(InputData[[#This Row],[QUANTITY]],InputData[[#This Row],[BUYING PRIZE]])</f>
        <v>564</v>
      </c>
      <c r="M171" s="8">
        <f>PRODUCT(InputData[[#This Row],[QUANTITY]],InputData[[#This Row],[SELLING PRICE]],(1-InputData[[#This Row],[DISCOUNT %]]))</f>
        <v>597.84</v>
      </c>
      <c r="N171">
        <f>DAY(InputData[[#This Row],[DATE]])</f>
        <v>11</v>
      </c>
      <c r="O171" s="13" t="str">
        <f t="shared" si="2"/>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 MasterData[],3,0)</f>
        <v>Category02</v>
      </c>
      <c r="I172" t="str">
        <f>VLOOKUP(InputData[[#This Row],[PRODUCT ID]],MasterData[],4,0)</f>
        <v>Lt</v>
      </c>
      <c r="J172" s="8">
        <f>VLOOKUP(InputData[[#This Row],[PRODUCT ID]],MasterData[],5,0)</f>
        <v>44</v>
      </c>
      <c r="K172" s="8">
        <f>VLOOKUP(InputData[[#This Row],[PRODUCT ID]],MasterData[],6,0)</f>
        <v>48.4</v>
      </c>
      <c r="L172" s="8">
        <f>PRODUCT(InputData[[#This Row],[QUANTITY]],InputData[[#This Row],[BUYING PRIZE]])</f>
        <v>572</v>
      </c>
      <c r="M172" s="8">
        <f>PRODUCT(InputData[[#This Row],[QUANTITY]],InputData[[#This Row],[SELLING PRICE]],(1-InputData[[#This Row],[DISCOUNT %]]))</f>
        <v>629.19999999999993</v>
      </c>
      <c r="N172">
        <f>DAY(InputData[[#This Row],[DATE]])</f>
        <v>13</v>
      </c>
      <c r="O172" s="13" t="str">
        <f t="shared" si="2"/>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 MasterData[],3,0)</f>
        <v>Category04</v>
      </c>
      <c r="I173" t="str">
        <f>VLOOKUP(InputData[[#This Row],[PRODUCT ID]],MasterData[],4,0)</f>
        <v>Lt</v>
      </c>
      <c r="J173" s="8">
        <f>VLOOKUP(InputData[[#This Row],[PRODUCT ID]],MasterData[],5,0)</f>
        <v>48</v>
      </c>
      <c r="K173" s="8">
        <f>VLOOKUP(InputData[[#This Row],[PRODUCT ID]],MasterData[],6,0)</f>
        <v>57.120000000000005</v>
      </c>
      <c r="L173" s="8">
        <f>PRODUCT(InputData[[#This Row],[QUANTITY]],InputData[[#This Row],[BUYING PRIZE]])</f>
        <v>432</v>
      </c>
      <c r="M173" s="8">
        <f>PRODUCT(InputData[[#This Row],[QUANTITY]],InputData[[#This Row],[SELLING PRICE]],(1-InputData[[#This Row],[DISCOUNT %]]))</f>
        <v>514.08000000000004</v>
      </c>
      <c r="N173">
        <f>DAY(InputData[[#This Row],[DATE]])</f>
        <v>13</v>
      </c>
      <c r="O173" s="13" t="str">
        <f t="shared" si="2"/>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 MasterData[],3,0)</f>
        <v>Category01</v>
      </c>
      <c r="I174" t="str">
        <f>VLOOKUP(InputData[[#This Row],[PRODUCT ID]],MasterData[],4,0)</f>
        <v>Kg</v>
      </c>
      <c r="J174" s="8">
        <f>VLOOKUP(InputData[[#This Row],[PRODUCT ID]],MasterData[],5,0)</f>
        <v>71</v>
      </c>
      <c r="K174" s="8">
        <f>VLOOKUP(InputData[[#This Row],[PRODUCT ID]],MasterData[],6,0)</f>
        <v>80.94</v>
      </c>
      <c r="L174" s="8">
        <f>PRODUCT(InputData[[#This Row],[QUANTITY]],InputData[[#This Row],[BUYING PRIZE]])</f>
        <v>213</v>
      </c>
      <c r="M174" s="8">
        <f>PRODUCT(InputData[[#This Row],[QUANTITY]],InputData[[#This Row],[SELLING PRICE]],(1-InputData[[#This Row],[DISCOUNT %]]))</f>
        <v>242.82</v>
      </c>
      <c r="N174">
        <f>DAY(InputData[[#This Row],[DATE]])</f>
        <v>16</v>
      </c>
      <c r="O174" s="13" t="str">
        <f t="shared" si="2"/>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 MasterData[],3,0)</f>
        <v>Category03</v>
      </c>
      <c r="I175" t="str">
        <f>VLOOKUP(InputData[[#This Row],[PRODUCT ID]],MasterData[],4,0)</f>
        <v>No.</v>
      </c>
      <c r="J175" s="8">
        <f>VLOOKUP(InputData[[#This Row],[PRODUCT ID]],MasterData[],5,0)</f>
        <v>7</v>
      </c>
      <c r="K175" s="8">
        <f>VLOOKUP(InputData[[#This Row],[PRODUCT ID]],MasterData[],6,0)</f>
        <v>8.33</v>
      </c>
      <c r="L175" s="8">
        <f>PRODUCT(InputData[[#This Row],[QUANTITY]],InputData[[#This Row],[BUYING PRIZE]])</f>
        <v>42</v>
      </c>
      <c r="M175" s="8">
        <f>PRODUCT(InputData[[#This Row],[QUANTITY]],InputData[[#This Row],[SELLING PRICE]],(1-InputData[[#This Row],[DISCOUNT %]]))</f>
        <v>49.980000000000004</v>
      </c>
      <c r="N175">
        <f>DAY(InputData[[#This Row],[DATE]])</f>
        <v>18</v>
      </c>
      <c r="O175" s="13" t="str">
        <f t="shared" si="2"/>
        <v>Sep</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 MasterData[],3,0)</f>
        <v>Category03</v>
      </c>
      <c r="I176" t="str">
        <f>VLOOKUP(InputData[[#This Row],[PRODUCT ID]],MasterData[],4,0)</f>
        <v>Lt</v>
      </c>
      <c r="J176" s="8">
        <f>VLOOKUP(InputData[[#This Row],[PRODUCT ID]],MasterData[],5,0)</f>
        <v>61</v>
      </c>
      <c r="K176" s="8">
        <f>VLOOKUP(InputData[[#This Row],[PRODUCT ID]],MasterData[],6,0)</f>
        <v>76.25</v>
      </c>
      <c r="L176" s="8">
        <f>PRODUCT(InputData[[#This Row],[QUANTITY]],InputData[[#This Row],[BUYING PRIZE]])</f>
        <v>915</v>
      </c>
      <c r="M176" s="8">
        <f>PRODUCT(InputData[[#This Row],[QUANTITY]],InputData[[#This Row],[SELLING PRICE]],(1-InputData[[#This Row],[DISCOUNT %]]))</f>
        <v>1143.75</v>
      </c>
      <c r="N176">
        <f>DAY(InputData[[#This Row],[DATE]])</f>
        <v>20</v>
      </c>
      <c r="O176" s="13" t="str">
        <f t="shared" si="2"/>
        <v>Sep</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 MasterData[],3,0)</f>
        <v>Category04</v>
      </c>
      <c r="I177" t="str">
        <f>VLOOKUP(InputData[[#This Row],[PRODUCT ID]],MasterData[],4,0)</f>
        <v>Kg</v>
      </c>
      <c r="J177" s="8">
        <f>VLOOKUP(InputData[[#This Row],[PRODUCT ID]],MasterData[],5,0)</f>
        <v>93</v>
      </c>
      <c r="K177" s="8">
        <f>VLOOKUP(InputData[[#This Row],[PRODUCT ID]],MasterData[],6,0)</f>
        <v>104.16</v>
      </c>
      <c r="L177" s="8">
        <f>PRODUCT(InputData[[#This Row],[QUANTITY]],InputData[[#This Row],[BUYING PRIZE]])</f>
        <v>837</v>
      </c>
      <c r="M177" s="8">
        <f>PRODUCT(InputData[[#This Row],[QUANTITY]],InputData[[#This Row],[SELLING PRICE]],(1-InputData[[#This Row],[DISCOUNT %]]))</f>
        <v>937.43999999999994</v>
      </c>
      <c r="N177">
        <f>DAY(InputData[[#This Row],[DATE]])</f>
        <v>20</v>
      </c>
      <c r="O177" s="13" t="str">
        <f t="shared" si="2"/>
        <v>Sep</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 MasterData[],3,0)</f>
        <v>Category04</v>
      </c>
      <c r="I178" t="str">
        <f>VLOOKUP(InputData[[#This Row],[PRODUCT ID]],MasterData[],4,0)</f>
        <v>No.</v>
      </c>
      <c r="J178" s="8">
        <f>VLOOKUP(InputData[[#This Row],[PRODUCT ID]],MasterData[],5,0)</f>
        <v>37</v>
      </c>
      <c r="K178" s="8">
        <f>VLOOKUP(InputData[[#This Row],[PRODUCT ID]],MasterData[],6,0)</f>
        <v>41.81</v>
      </c>
      <c r="L178" s="8">
        <f>PRODUCT(InputData[[#This Row],[QUANTITY]],InputData[[#This Row],[BUYING PRIZE]])</f>
        <v>481</v>
      </c>
      <c r="M178" s="8">
        <f>PRODUCT(InputData[[#This Row],[QUANTITY]],InputData[[#This Row],[SELLING PRICE]],(1-InputData[[#This Row],[DISCOUNT %]]))</f>
        <v>543.53</v>
      </c>
      <c r="N178">
        <f>DAY(InputData[[#This Row],[DATE]])</f>
        <v>20</v>
      </c>
      <c r="O178" s="13" t="str">
        <f t="shared" si="2"/>
        <v>Sep</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 MasterData[],3,0)</f>
        <v>Category05</v>
      </c>
      <c r="I179" t="str">
        <f>VLOOKUP(InputData[[#This Row],[PRODUCT ID]],MasterData[],4,0)</f>
        <v>No.</v>
      </c>
      <c r="J179" s="8">
        <f>VLOOKUP(InputData[[#This Row],[PRODUCT ID]],MasterData[],5,0)</f>
        <v>37</v>
      </c>
      <c r="K179" s="8">
        <f>VLOOKUP(InputData[[#This Row],[PRODUCT ID]],MasterData[],6,0)</f>
        <v>42.55</v>
      </c>
      <c r="L179" s="8">
        <f>PRODUCT(InputData[[#This Row],[QUANTITY]],InputData[[#This Row],[BUYING PRIZE]])</f>
        <v>148</v>
      </c>
      <c r="M179" s="8">
        <f>PRODUCT(InputData[[#This Row],[QUANTITY]],InputData[[#This Row],[SELLING PRICE]],(1-InputData[[#This Row],[DISCOUNT %]]))</f>
        <v>170.2</v>
      </c>
      <c r="N179">
        <f>DAY(InputData[[#This Row],[DATE]])</f>
        <v>26</v>
      </c>
      <c r="O179" s="13" t="str">
        <f t="shared" si="2"/>
        <v>Sep</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 MasterData[],3,0)</f>
        <v>Category04</v>
      </c>
      <c r="I180" t="str">
        <f>VLOOKUP(InputData[[#This Row],[PRODUCT ID]],MasterData[],4,0)</f>
        <v>Lt</v>
      </c>
      <c r="J180" s="8">
        <f>VLOOKUP(InputData[[#This Row],[PRODUCT ID]],MasterData[],5,0)</f>
        <v>55</v>
      </c>
      <c r="K180" s="8">
        <f>VLOOKUP(InputData[[#This Row],[PRODUCT ID]],MasterData[],6,0)</f>
        <v>58.3</v>
      </c>
      <c r="L180" s="8">
        <f>PRODUCT(InputData[[#This Row],[QUANTITY]],InputData[[#This Row],[BUYING PRIZE]])</f>
        <v>660</v>
      </c>
      <c r="M180" s="8">
        <f>PRODUCT(InputData[[#This Row],[QUANTITY]],InputData[[#This Row],[SELLING PRICE]],(1-InputData[[#This Row],[DISCOUNT %]]))</f>
        <v>699.59999999999991</v>
      </c>
      <c r="N180">
        <f>DAY(InputData[[#This Row],[DATE]])</f>
        <v>29</v>
      </c>
      <c r="O180" s="13" t="str">
        <f t="shared" si="2"/>
        <v>Sep</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 MasterData[],3,0)</f>
        <v>Category02</v>
      </c>
      <c r="I181" t="str">
        <f>VLOOKUP(InputData[[#This Row],[PRODUCT ID]],MasterData[],4,0)</f>
        <v>Kg</v>
      </c>
      <c r="J181" s="8">
        <f>VLOOKUP(InputData[[#This Row],[PRODUCT ID]],MasterData[],5,0)</f>
        <v>112</v>
      </c>
      <c r="K181" s="8">
        <f>VLOOKUP(InputData[[#This Row],[PRODUCT ID]],MasterData[],6,0)</f>
        <v>122.08</v>
      </c>
      <c r="L181" s="8">
        <f>PRODUCT(InputData[[#This Row],[QUANTITY]],InputData[[#This Row],[BUYING PRIZE]])</f>
        <v>1456</v>
      </c>
      <c r="M181" s="8">
        <f>PRODUCT(InputData[[#This Row],[QUANTITY]],InputData[[#This Row],[SELLING PRICE]],(1-InputData[[#This Row],[DISCOUNT %]]))</f>
        <v>1587.04</v>
      </c>
      <c r="N181">
        <f>DAY(InputData[[#This Row],[DATE]])</f>
        <v>30</v>
      </c>
      <c r="O181" s="13" t="str">
        <f t="shared" si="2"/>
        <v>Sep</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 MasterData[],3,0)</f>
        <v>Category01</v>
      </c>
      <c r="I182" t="str">
        <f>VLOOKUP(InputData[[#This Row],[PRODUCT ID]],MasterData[],4,0)</f>
        <v>Kg</v>
      </c>
      <c r="J182" s="8">
        <f>VLOOKUP(InputData[[#This Row],[PRODUCT ID]],MasterData[],5,0)</f>
        <v>98</v>
      </c>
      <c r="K182" s="8">
        <f>VLOOKUP(InputData[[#This Row],[PRODUCT ID]],MasterData[],6,0)</f>
        <v>103.88</v>
      </c>
      <c r="L182" s="8">
        <f>PRODUCT(InputData[[#This Row],[QUANTITY]],InputData[[#This Row],[BUYING PRIZE]])</f>
        <v>196</v>
      </c>
      <c r="M182" s="8">
        <f>PRODUCT(InputData[[#This Row],[QUANTITY]],InputData[[#This Row],[SELLING PRICE]],(1-InputData[[#This Row],[DISCOUNT %]]))</f>
        <v>207.76</v>
      </c>
      <c r="N182">
        <f>DAY(InputData[[#This Row],[DATE]])</f>
        <v>31</v>
      </c>
      <c r="O182" s="13" t="str">
        <f t="shared" si="2"/>
        <v>Sep</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 MasterData[],3,0)</f>
        <v>Category04</v>
      </c>
      <c r="I183" t="str">
        <f>VLOOKUP(InputData[[#This Row],[PRODUCT ID]],MasterData[],4,0)</f>
        <v>No.</v>
      </c>
      <c r="J183" s="8">
        <f>VLOOKUP(InputData[[#This Row],[PRODUCT ID]],MasterData[],5,0)</f>
        <v>5</v>
      </c>
      <c r="K183" s="8">
        <f>VLOOKUP(InputData[[#This Row],[PRODUCT ID]],MasterData[],6,0)</f>
        <v>6.7</v>
      </c>
      <c r="L183" s="8">
        <f>PRODUCT(InputData[[#This Row],[QUANTITY]],InputData[[#This Row],[BUYING PRIZE]])</f>
        <v>55</v>
      </c>
      <c r="M183" s="8">
        <f>PRODUCT(InputData[[#This Row],[QUANTITY]],InputData[[#This Row],[SELLING PRICE]],(1-InputData[[#This Row],[DISCOUNT %]]))</f>
        <v>73.7</v>
      </c>
      <c r="N183">
        <f>DAY(InputData[[#This Row],[DATE]])</f>
        <v>31</v>
      </c>
      <c r="O183" s="13" t="str">
        <f t="shared" si="2"/>
        <v>Sep</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 MasterData[],3,0)</f>
        <v>Category03</v>
      </c>
      <c r="I184" t="str">
        <f>VLOOKUP(InputData[[#This Row],[PRODUCT ID]],MasterData[],4,0)</f>
        <v>Ft</v>
      </c>
      <c r="J184" s="8">
        <f>VLOOKUP(InputData[[#This Row],[PRODUCT ID]],MasterData[],5,0)</f>
        <v>144</v>
      </c>
      <c r="K184" s="8">
        <f>VLOOKUP(InputData[[#This Row],[PRODUCT ID]],MasterData[],6,0)</f>
        <v>156.96</v>
      </c>
      <c r="L184" s="8">
        <f>PRODUCT(InputData[[#This Row],[QUANTITY]],InputData[[#This Row],[BUYING PRIZE]])</f>
        <v>144</v>
      </c>
      <c r="M184" s="8">
        <f>PRODUCT(InputData[[#This Row],[QUANTITY]],InputData[[#This Row],[SELLING PRICE]],(1-InputData[[#This Row],[DISCOUNT %]]))</f>
        <v>156.96</v>
      </c>
      <c r="N184">
        <f>DAY(InputData[[#This Row],[DATE]])</f>
        <v>1</v>
      </c>
      <c r="O184" s="13" t="str">
        <f t="shared" si="2"/>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 MasterData[],3,0)</f>
        <v>Category01</v>
      </c>
      <c r="I185" t="str">
        <f>VLOOKUP(InputData[[#This Row],[PRODUCT ID]],MasterData[],4,0)</f>
        <v>Kg</v>
      </c>
      <c r="J185" s="8">
        <f>VLOOKUP(InputData[[#This Row],[PRODUCT ID]],MasterData[],5,0)</f>
        <v>71</v>
      </c>
      <c r="K185" s="8">
        <f>VLOOKUP(InputData[[#This Row],[PRODUCT ID]],MasterData[],6,0)</f>
        <v>80.94</v>
      </c>
      <c r="L185" s="8">
        <f>PRODUCT(InputData[[#This Row],[QUANTITY]],InputData[[#This Row],[BUYING PRIZE]])</f>
        <v>994</v>
      </c>
      <c r="M185" s="8">
        <f>PRODUCT(InputData[[#This Row],[QUANTITY]],InputData[[#This Row],[SELLING PRICE]],(1-InputData[[#This Row],[DISCOUNT %]]))</f>
        <v>1133.1599999999999</v>
      </c>
      <c r="N185">
        <f>DAY(InputData[[#This Row],[DATE]])</f>
        <v>1</v>
      </c>
      <c r="O185" s="13" t="str">
        <f t="shared" si="2"/>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 MasterData[],3,0)</f>
        <v>Category05</v>
      </c>
      <c r="I186" t="str">
        <f>VLOOKUP(InputData[[#This Row],[PRODUCT ID]],MasterData[],4,0)</f>
        <v>Ft</v>
      </c>
      <c r="J186" s="8">
        <f>VLOOKUP(InputData[[#This Row],[PRODUCT ID]],MasterData[],5,0)</f>
        <v>138</v>
      </c>
      <c r="K186" s="8">
        <f>VLOOKUP(InputData[[#This Row],[PRODUCT ID]],MasterData[],6,0)</f>
        <v>173.88</v>
      </c>
      <c r="L186" s="8">
        <f>PRODUCT(InputData[[#This Row],[QUANTITY]],InputData[[#This Row],[BUYING PRIZE]])</f>
        <v>1104</v>
      </c>
      <c r="M186" s="8">
        <f>PRODUCT(InputData[[#This Row],[QUANTITY]],InputData[[#This Row],[SELLING PRICE]],(1-InputData[[#This Row],[DISCOUNT %]]))</f>
        <v>1391.04</v>
      </c>
      <c r="N186">
        <f>DAY(InputData[[#This Row],[DATE]])</f>
        <v>3</v>
      </c>
      <c r="O186" s="13" t="str">
        <f t="shared" si="2"/>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 MasterData[],3,0)</f>
        <v>Category04</v>
      </c>
      <c r="I187" t="str">
        <f>VLOOKUP(InputData[[#This Row],[PRODUCT ID]],MasterData[],4,0)</f>
        <v>No.</v>
      </c>
      <c r="J187" s="8">
        <f>VLOOKUP(InputData[[#This Row],[PRODUCT ID]],MasterData[],5,0)</f>
        <v>37</v>
      </c>
      <c r="K187" s="8">
        <f>VLOOKUP(InputData[[#This Row],[PRODUCT ID]],MasterData[],6,0)</f>
        <v>41.81</v>
      </c>
      <c r="L187" s="8">
        <f>PRODUCT(InputData[[#This Row],[QUANTITY]],InputData[[#This Row],[BUYING PRIZE]])</f>
        <v>259</v>
      </c>
      <c r="M187" s="8">
        <f>PRODUCT(InputData[[#This Row],[QUANTITY]],InputData[[#This Row],[SELLING PRICE]],(1-InputData[[#This Row],[DISCOUNT %]]))</f>
        <v>292.67</v>
      </c>
      <c r="N187">
        <f>DAY(InputData[[#This Row],[DATE]])</f>
        <v>4</v>
      </c>
      <c r="O187" s="13" t="str">
        <f t="shared" si="2"/>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 MasterData[],3,0)</f>
        <v>Category03</v>
      </c>
      <c r="I188" t="str">
        <f>VLOOKUP(InputData[[#This Row],[PRODUCT ID]],MasterData[],4,0)</f>
        <v>Ft</v>
      </c>
      <c r="J188" s="8">
        <f>VLOOKUP(InputData[[#This Row],[PRODUCT ID]],MasterData[],5,0)</f>
        <v>141</v>
      </c>
      <c r="K188" s="8">
        <f>VLOOKUP(InputData[[#This Row],[PRODUCT ID]],MasterData[],6,0)</f>
        <v>149.46</v>
      </c>
      <c r="L188" s="8">
        <f>PRODUCT(InputData[[#This Row],[QUANTITY]],InputData[[#This Row],[BUYING PRIZE]])</f>
        <v>2115</v>
      </c>
      <c r="M188" s="8">
        <f>PRODUCT(InputData[[#This Row],[QUANTITY]],InputData[[#This Row],[SELLING PRICE]],(1-InputData[[#This Row],[DISCOUNT %]]))</f>
        <v>2241.9</v>
      </c>
      <c r="N188">
        <f>DAY(InputData[[#This Row],[DATE]])</f>
        <v>4</v>
      </c>
      <c r="O188" s="13" t="str">
        <f t="shared" si="2"/>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 MasterData[],3,0)</f>
        <v>Category04</v>
      </c>
      <c r="I189" t="str">
        <f>VLOOKUP(InputData[[#This Row],[PRODUCT ID]],MasterData[],4,0)</f>
        <v>Kg</v>
      </c>
      <c r="J189" s="8">
        <f>VLOOKUP(InputData[[#This Row],[PRODUCT ID]],MasterData[],5,0)</f>
        <v>89</v>
      </c>
      <c r="K189" s="8">
        <f>VLOOKUP(InputData[[#This Row],[PRODUCT ID]],MasterData[],6,0)</f>
        <v>117.48</v>
      </c>
      <c r="L189" s="8">
        <f>PRODUCT(InputData[[#This Row],[QUANTITY]],InputData[[#This Row],[BUYING PRIZE]])</f>
        <v>89</v>
      </c>
      <c r="M189" s="8">
        <f>PRODUCT(InputData[[#This Row],[QUANTITY]],InputData[[#This Row],[SELLING PRICE]],(1-InputData[[#This Row],[DISCOUNT %]]))</f>
        <v>117.48</v>
      </c>
      <c r="N189">
        <f>DAY(InputData[[#This Row],[DATE]])</f>
        <v>5</v>
      </c>
      <c r="O189" s="13" t="str">
        <f t="shared" si="2"/>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 MasterData[],3,0)</f>
        <v>Category02</v>
      </c>
      <c r="I190" t="str">
        <f>VLOOKUP(InputData[[#This Row],[PRODUCT ID]],MasterData[],4,0)</f>
        <v>Ft</v>
      </c>
      <c r="J190" s="8">
        <f>VLOOKUP(InputData[[#This Row],[PRODUCT ID]],MasterData[],5,0)</f>
        <v>150</v>
      </c>
      <c r="K190" s="8">
        <f>VLOOKUP(InputData[[#This Row],[PRODUCT ID]],MasterData[],6,0)</f>
        <v>210</v>
      </c>
      <c r="L190" s="8">
        <f>PRODUCT(InputData[[#This Row],[QUANTITY]],InputData[[#This Row],[BUYING PRIZE]])</f>
        <v>750</v>
      </c>
      <c r="M190" s="8">
        <f>PRODUCT(InputData[[#This Row],[QUANTITY]],InputData[[#This Row],[SELLING PRICE]],(1-InputData[[#This Row],[DISCOUNT %]]))</f>
        <v>1050</v>
      </c>
      <c r="N190">
        <f>DAY(InputData[[#This Row],[DATE]])</f>
        <v>7</v>
      </c>
      <c r="O190" s="13" t="str">
        <f t="shared" si="2"/>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 MasterData[],3,0)</f>
        <v>Category05</v>
      </c>
      <c r="I191" t="str">
        <f>VLOOKUP(InputData[[#This Row],[PRODUCT ID]],MasterData[],4,0)</f>
        <v>Kg</v>
      </c>
      <c r="J191" s="8">
        <f>VLOOKUP(InputData[[#This Row],[PRODUCT ID]],MasterData[],5,0)</f>
        <v>76</v>
      </c>
      <c r="K191" s="8">
        <f>VLOOKUP(InputData[[#This Row],[PRODUCT ID]],MasterData[],6,0)</f>
        <v>82.08</v>
      </c>
      <c r="L191" s="8">
        <f>PRODUCT(InputData[[#This Row],[QUANTITY]],InputData[[#This Row],[BUYING PRIZE]])</f>
        <v>304</v>
      </c>
      <c r="M191" s="8">
        <f>PRODUCT(InputData[[#This Row],[QUANTITY]],InputData[[#This Row],[SELLING PRICE]],(1-InputData[[#This Row],[DISCOUNT %]]))</f>
        <v>328.32</v>
      </c>
      <c r="N191">
        <f>DAY(InputData[[#This Row],[DATE]])</f>
        <v>9</v>
      </c>
      <c r="O191" s="13" t="str">
        <f t="shared" si="2"/>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 MasterData[],3,0)</f>
        <v>Category04</v>
      </c>
      <c r="I192" t="str">
        <f>VLOOKUP(InputData[[#This Row],[PRODUCT ID]],MasterData[],4,0)</f>
        <v>Ft</v>
      </c>
      <c r="J192" s="8">
        <f>VLOOKUP(InputData[[#This Row],[PRODUCT ID]],MasterData[],5,0)</f>
        <v>148</v>
      </c>
      <c r="K192" s="8">
        <f>VLOOKUP(InputData[[#This Row],[PRODUCT ID]],MasterData[],6,0)</f>
        <v>201.28</v>
      </c>
      <c r="L192" s="8">
        <f>PRODUCT(InputData[[#This Row],[QUANTITY]],InputData[[#This Row],[BUYING PRIZE]])</f>
        <v>888</v>
      </c>
      <c r="M192" s="8">
        <f>PRODUCT(InputData[[#This Row],[QUANTITY]],InputData[[#This Row],[SELLING PRICE]],(1-InputData[[#This Row],[DISCOUNT %]]))</f>
        <v>1207.68</v>
      </c>
      <c r="N192">
        <f>DAY(InputData[[#This Row],[DATE]])</f>
        <v>10</v>
      </c>
      <c r="O192" s="13" t="str">
        <f t="shared" si="2"/>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 MasterData[],3,0)</f>
        <v>Category01</v>
      </c>
      <c r="I193" t="str">
        <f>VLOOKUP(InputData[[#This Row],[PRODUCT ID]],MasterData[],4,0)</f>
        <v>Kg</v>
      </c>
      <c r="J193" s="8">
        <f>VLOOKUP(InputData[[#This Row],[PRODUCT ID]],MasterData[],5,0)</f>
        <v>98</v>
      </c>
      <c r="K193" s="8">
        <f>VLOOKUP(InputData[[#This Row],[PRODUCT ID]],MasterData[],6,0)</f>
        <v>103.88</v>
      </c>
      <c r="L193" s="8">
        <f>PRODUCT(InputData[[#This Row],[QUANTITY]],InputData[[#This Row],[BUYING PRIZE]])</f>
        <v>882</v>
      </c>
      <c r="M193" s="8">
        <f>PRODUCT(InputData[[#This Row],[QUANTITY]],InputData[[#This Row],[SELLING PRICE]],(1-InputData[[#This Row],[DISCOUNT %]]))</f>
        <v>934.92</v>
      </c>
      <c r="N193">
        <f>DAY(InputData[[#This Row],[DATE]])</f>
        <v>10</v>
      </c>
      <c r="O193" s="13" t="str">
        <f t="shared" si="2"/>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 MasterData[],3,0)</f>
        <v>Category04</v>
      </c>
      <c r="I194" t="str">
        <f>VLOOKUP(InputData[[#This Row],[PRODUCT ID]],MasterData[],4,0)</f>
        <v>No.</v>
      </c>
      <c r="J194" s="8">
        <f>VLOOKUP(InputData[[#This Row],[PRODUCT ID]],MasterData[],5,0)</f>
        <v>18</v>
      </c>
      <c r="K194" s="8">
        <f>VLOOKUP(InputData[[#This Row],[PRODUCT ID]],MasterData[],6,0)</f>
        <v>24.66</v>
      </c>
      <c r="L194" s="8">
        <f>PRODUCT(InputData[[#This Row],[QUANTITY]],InputData[[#This Row],[BUYING PRIZE]])</f>
        <v>36</v>
      </c>
      <c r="M194" s="8">
        <f>PRODUCT(InputData[[#This Row],[QUANTITY]],InputData[[#This Row],[SELLING PRICE]],(1-InputData[[#This Row],[DISCOUNT %]]))</f>
        <v>49.32</v>
      </c>
      <c r="N194">
        <f>DAY(InputData[[#This Row],[DATE]])</f>
        <v>10</v>
      </c>
      <c r="O194" s="13" t="str">
        <f t="shared" ref="O194:O257" si="3">TEXT(A203,"[$-0809]mmm")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 MasterData[],3,0)</f>
        <v>Category01</v>
      </c>
      <c r="I195" t="str">
        <f>VLOOKUP(InputData[[#This Row],[PRODUCT ID]],MasterData[],4,0)</f>
        <v>Kg</v>
      </c>
      <c r="J195" s="8">
        <f>VLOOKUP(InputData[[#This Row],[PRODUCT ID]],MasterData[],5,0)</f>
        <v>98</v>
      </c>
      <c r="K195" s="8">
        <f>VLOOKUP(InputData[[#This Row],[PRODUCT ID]],MasterData[],6,0)</f>
        <v>103.88</v>
      </c>
      <c r="L195" s="8">
        <f>PRODUCT(InputData[[#This Row],[QUANTITY]],InputData[[#This Row],[BUYING PRIZE]])</f>
        <v>588</v>
      </c>
      <c r="M195" s="8">
        <f>PRODUCT(InputData[[#This Row],[QUANTITY]],InputData[[#This Row],[SELLING PRICE]],(1-InputData[[#This Row],[DISCOUNT %]]))</f>
        <v>623.28</v>
      </c>
      <c r="N195">
        <f>DAY(InputData[[#This Row],[DATE]])</f>
        <v>11</v>
      </c>
      <c r="O195" s="13" t="str">
        <f t="shared" si="3"/>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 MasterData[],3,0)</f>
        <v>Category05</v>
      </c>
      <c r="I196" t="str">
        <f>VLOOKUP(InputData[[#This Row],[PRODUCT ID]],MasterData[],4,0)</f>
        <v>Ft</v>
      </c>
      <c r="J196" s="8">
        <f>VLOOKUP(InputData[[#This Row],[PRODUCT ID]],MasterData[],5,0)</f>
        <v>138</v>
      </c>
      <c r="K196" s="8">
        <f>VLOOKUP(InputData[[#This Row],[PRODUCT ID]],MasterData[],6,0)</f>
        <v>173.88</v>
      </c>
      <c r="L196" s="8">
        <f>PRODUCT(InputData[[#This Row],[QUANTITY]],InputData[[#This Row],[BUYING PRIZE]])</f>
        <v>966</v>
      </c>
      <c r="M196" s="8">
        <f>PRODUCT(InputData[[#This Row],[QUANTITY]],InputData[[#This Row],[SELLING PRICE]],(1-InputData[[#This Row],[DISCOUNT %]]))</f>
        <v>1217.1599999999999</v>
      </c>
      <c r="N196">
        <f>DAY(InputData[[#This Row],[DATE]])</f>
        <v>13</v>
      </c>
      <c r="O196" s="13" t="str">
        <f t="shared" si="3"/>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 MasterData[],3,0)</f>
        <v>Category05</v>
      </c>
      <c r="I197" t="str">
        <f>VLOOKUP(InputData[[#This Row],[PRODUCT ID]],MasterData[],4,0)</f>
        <v>Ft</v>
      </c>
      <c r="J197" s="8">
        <f>VLOOKUP(InputData[[#This Row],[PRODUCT ID]],MasterData[],5,0)</f>
        <v>120</v>
      </c>
      <c r="K197" s="8">
        <f>VLOOKUP(InputData[[#This Row],[PRODUCT ID]],MasterData[],6,0)</f>
        <v>162</v>
      </c>
      <c r="L197" s="8">
        <f>PRODUCT(InputData[[#This Row],[QUANTITY]],InputData[[#This Row],[BUYING PRIZE]])</f>
        <v>720</v>
      </c>
      <c r="M197" s="8">
        <f>PRODUCT(InputData[[#This Row],[QUANTITY]],InputData[[#This Row],[SELLING PRICE]],(1-InputData[[#This Row],[DISCOUNT %]]))</f>
        <v>972</v>
      </c>
      <c r="N197">
        <f>DAY(InputData[[#This Row],[DATE]])</f>
        <v>15</v>
      </c>
      <c r="O197" s="13" t="str">
        <f t="shared" si="3"/>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 MasterData[],3,0)</f>
        <v>Category05</v>
      </c>
      <c r="I198" t="str">
        <f>VLOOKUP(InputData[[#This Row],[PRODUCT ID]],MasterData[],4,0)</f>
        <v>Ft</v>
      </c>
      <c r="J198" s="8">
        <f>VLOOKUP(InputData[[#This Row],[PRODUCT ID]],MasterData[],5,0)</f>
        <v>120</v>
      </c>
      <c r="K198" s="8">
        <f>VLOOKUP(InputData[[#This Row],[PRODUCT ID]],MasterData[],6,0)</f>
        <v>162</v>
      </c>
      <c r="L198" s="8">
        <f>PRODUCT(InputData[[#This Row],[QUANTITY]],InputData[[#This Row],[BUYING PRIZE]])</f>
        <v>1680</v>
      </c>
      <c r="M198" s="8">
        <f>PRODUCT(InputData[[#This Row],[QUANTITY]],InputData[[#This Row],[SELLING PRICE]],(1-InputData[[#This Row],[DISCOUNT %]]))</f>
        <v>2268</v>
      </c>
      <c r="N198">
        <f>DAY(InputData[[#This Row],[DATE]])</f>
        <v>15</v>
      </c>
      <c r="O198" s="13" t="str">
        <f t="shared" si="3"/>
        <v>Oct</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 MasterData[],3,0)</f>
        <v>Category03</v>
      </c>
      <c r="I199" t="str">
        <f>VLOOKUP(InputData[[#This Row],[PRODUCT ID]],MasterData[],4,0)</f>
        <v>Lt</v>
      </c>
      <c r="J199" s="8">
        <f>VLOOKUP(InputData[[#This Row],[PRODUCT ID]],MasterData[],5,0)</f>
        <v>61</v>
      </c>
      <c r="K199" s="8">
        <f>VLOOKUP(InputData[[#This Row],[PRODUCT ID]],MasterData[],6,0)</f>
        <v>76.25</v>
      </c>
      <c r="L199" s="8">
        <f>PRODUCT(InputData[[#This Row],[QUANTITY]],InputData[[#This Row],[BUYING PRIZE]])</f>
        <v>427</v>
      </c>
      <c r="M199" s="8">
        <f>PRODUCT(InputData[[#This Row],[QUANTITY]],InputData[[#This Row],[SELLING PRICE]],(1-InputData[[#This Row],[DISCOUNT %]]))</f>
        <v>533.75</v>
      </c>
      <c r="N199">
        <f>DAY(InputData[[#This Row],[DATE]])</f>
        <v>21</v>
      </c>
      <c r="O199" s="13" t="str">
        <f t="shared" si="3"/>
        <v>Oct</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 MasterData[],3,0)</f>
        <v>Category05</v>
      </c>
      <c r="I200" t="str">
        <f>VLOOKUP(InputData[[#This Row],[PRODUCT ID]],MasterData[],4,0)</f>
        <v>Kg</v>
      </c>
      <c r="J200" s="8">
        <f>VLOOKUP(InputData[[#This Row],[PRODUCT ID]],MasterData[],5,0)</f>
        <v>90</v>
      </c>
      <c r="K200" s="8">
        <f>VLOOKUP(InputData[[#This Row],[PRODUCT ID]],MasterData[],6,0)</f>
        <v>115.2</v>
      </c>
      <c r="L200" s="8">
        <f>PRODUCT(InputData[[#This Row],[QUANTITY]],InputData[[#This Row],[BUYING PRIZE]])</f>
        <v>180</v>
      </c>
      <c r="M200" s="8">
        <f>PRODUCT(InputData[[#This Row],[QUANTITY]],InputData[[#This Row],[SELLING PRICE]],(1-InputData[[#This Row],[DISCOUNT %]]))</f>
        <v>230.4</v>
      </c>
      <c r="N200">
        <f>DAY(InputData[[#This Row],[DATE]])</f>
        <v>22</v>
      </c>
      <c r="O200" s="13" t="str">
        <f t="shared" si="3"/>
        <v>Oct</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 MasterData[],3,0)</f>
        <v>Category01</v>
      </c>
      <c r="I201" t="str">
        <f>VLOOKUP(InputData[[#This Row],[PRODUCT ID]],MasterData[],4,0)</f>
        <v>Kg</v>
      </c>
      <c r="J201" s="8">
        <f>VLOOKUP(InputData[[#This Row],[PRODUCT ID]],MasterData[],5,0)</f>
        <v>105</v>
      </c>
      <c r="K201" s="8">
        <f>VLOOKUP(InputData[[#This Row],[PRODUCT ID]],MasterData[],6,0)</f>
        <v>142.80000000000001</v>
      </c>
      <c r="L201" s="8">
        <f>PRODUCT(InputData[[#This Row],[QUANTITY]],InputData[[#This Row],[BUYING PRIZE]])</f>
        <v>420</v>
      </c>
      <c r="M201" s="8">
        <f>PRODUCT(InputData[[#This Row],[QUANTITY]],InputData[[#This Row],[SELLING PRICE]],(1-InputData[[#This Row],[DISCOUNT %]]))</f>
        <v>571.20000000000005</v>
      </c>
      <c r="N201">
        <f>DAY(InputData[[#This Row],[DATE]])</f>
        <v>22</v>
      </c>
      <c r="O201" s="13" t="str">
        <f t="shared" si="3"/>
        <v>Oct</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 MasterData[],3,0)</f>
        <v>Category02</v>
      </c>
      <c r="I202" t="str">
        <f>VLOOKUP(InputData[[#This Row],[PRODUCT ID]],MasterData[],4,0)</f>
        <v>No.</v>
      </c>
      <c r="J202" s="8">
        <f>VLOOKUP(InputData[[#This Row],[PRODUCT ID]],MasterData[],5,0)</f>
        <v>37</v>
      </c>
      <c r="K202" s="8">
        <f>VLOOKUP(InputData[[#This Row],[PRODUCT ID]],MasterData[],6,0)</f>
        <v>49.21</v>
      </c>
      <c r="L202" s="8">
        <f>PRODUCT(InputData[[#This Row],[QUANTITY]],InputData[[#This Row],[BUYING PRIZE]])</f>
        <v>444</v>
      </c>
      <c r="M202" s="8">
        <f>PRODUCT(InputData[[#This Row],[QUANTITY]],InputData[[#This Row],[SELLING PRICE]],(1-InputData[[#This Row],[DISCOUNT %]]))</f>
        <v>590.52</v>
      </c>
      <c r="N202">
        <f>DAY(InputData[[#This Row],[DATE]])</f>
        <v>23</v>
      </c>
      <c r="O202" s="13" t="str">
        <f t="shared" si="3"/>
        <v>Oct</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 MasterData[],3,0)</f>
        <v>Category03</v>
      </c>
      <c r="I203" t="str">
        <f>VLOOKUP(InputData[[#This Row],[PRODUCT ID]],MasterData[],4,0)</f>
        <v>Ft</v>
      </c>
      <c r="J203" s="8">
        <f>VLOOKUP(InputData[[#This Row],[PRODUCT ID]],MasterData[],5,0)</f>
        <v>126</v>
      </c>
      <c r="K203" s="8">
        <f>VLOOKUP(InputData[[#This Row],[PRODUCT ID]],MasterData[],6,0)</f>
        <v>162.54</v>
      </c>
      <c r="L203" s="8">
        <f>PRODUCT(InputData[[#This Row],[QUANTITY]],InputData[[#This Row],[BUYING PRIZE]])</f>
        <v>882</v>
      </c>
      <c r="M203" s="8">
        <f>PRODUCT(InputData[[#This Row],[QUANTITY]],InputData[[#This Row],[SELLING PRICE]],(1-InputData[[#This Row],[DISCOUNT %]]))</f>
        <v>1137.78</v>
      </c>
      <c r="N203">
        <f>DAY(InputData[[#This Row],[DATE]])</f>
        <v>23</v>
      </c>
      <c r="O203" s="13" t="str">
        <f t="shared" si="3"/>
        <v>Oct</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 MasterData[],3,0)</f>
        <v>Category04</v>
      </c>
      <c r="I204" t="str">
        <f>VLOOKUP(InputData[[#This Row],[PRODUCT ID]],MasterData[],4,0)</f>
        <v>Lt</v>
      </c>
      <c r="J204" s="8">
        <f>VLOOKUP(InputData[[#This Row],[PRODUCT ID]],MasterData[],5,0)</f>
        <v>55</v>
      </c>
      <c r="K204" s="8">
        <f>VLOOKUP(InputData[[#This Row],[PRODUCT ID]],MasterData[],6,0)</f>
        <v>58.3</v>
      </c>
      <c r="L204" s="8">
        <f>PRODUCT(InputData[[#This Row],[QUANTITY]],InputData[[#This Row],[BUYING PRIZE]])</f>
        <v>55</v>
      </c>
      <c r="M204" s="8">
        <f>PRODUCT(InputData[[#This Row],[QUANTITY]],InputData[[#This Row],[SELLING PRICE]],(1-InputData[[#This Row],[DISCOUNT %]]))</f>
        <v>58.3</v>
      </c>
      <c r="N204">
        <f>DAY(InputData[[#This Row],[DATE]])</f>
        <v>27</v>
      </c>
      <c r="O204" s="13" t="str">
        <f t="shared" si="3"/>
        <v>Oct</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 MasterData[],3,0)</f>
        <v>Category02</v>
      </c>
      <c r="I205" t="str">
        <f>VLOOKUP(InputData[[#This Row],[PRODUCT ID]],MasterData[],4,0)</f>
        <v>Kg</v>
      </c>
      <c r="J205" s="8">
        <f>VLOOKUP(InputData[[#This Row],[PRODUCT ID]],MasterData[],5,0)</f>
        <v>112</v>
      </c>
      <c r="K205" s="8">
        <f>VLOOKUP(InputData[[#This Row],[PRODUCT ID]],MasterData[],6,0)</f>
        <v>146.72</v>
      </c>
      <c r="L205" s="8">
        <f>PRODUCT(InputData[[#This Row],[QUANTITY]],InputData[[#This Row],[BUYING PRIZE]])</f>
        <v>1008</v>
      </c>
      <c r="M205" s="8">
        <f>PRODUCT(InputData[[#This Row],[QUANTITY]],InputData[[#This Row],[SELLING PRICE]],(1-InputData[[#This Row],[DISCOUNT %]]))</f>
        <v>1320.48</v>
      </c>
      <c r="N205">
        <f>DAY(InputData[[#This Row],[DATE]])</f>
        <v>30</v>
      </c>
      <c r="O205" s="13" t="str">
        <f t="shared" si="3"/>
        <v>Oct</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 MasterData[],3,0)</f>
        <v>Category01</v>
      </c>
      <c r="I206" t="str">
        <f>VLOOKUP(InputData[[#This Row],[PRODUCT ID]],MasterData[],4,0)</f>
        <v>Kg</v>
      </c>
      <c r="J206" s="8">
        <f>VLOOKUP(InputData[[#This Row],[PRODUCT ID]],MasterData[],5,0)</f>
        <v>75</v>
      </c>
      <c r="K206" s="8">
        <f>VLOOKUP(InputData[[#This Row],[PRODUCT ID]],MasterData[],6,0)</f>
        <v>85.5</v>
      </c>
      <c r="L206" s="8">
        <f>PRODUCT(InputData[[#This Row],[QUANTITY]],InputData[[#This Row],[BUYING PRIZE]])</f>
        <v>375</v>
      </c>
      <c r="M206" s="8">
        <f>PRODUCT(InputData[[#This Row],[QUANTITY]],InputData[[#This Row],[SELLING PRICE]],(1-InputData[[#This Row],[DISCOUNT %]]))</f>
        <v>427.5</v>
      </c>
      <c r="N206">
        <f>DAY(InputData[[#This Row],[DATE]])</f>
        <v>30</v>
      </c>
      <c r="O206" s="13" t="str">
        <f t="shared" si="3"/>
        <v>Oct</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 MasterData[],3,0)</f>
        <v>Category04</v>
      </c>
      <c r="I207" t="str">
        <f>VLOOKUP(InputData[[#This Row],[PRODUCT ID]],MasterData[],4,0)</f>
        <v>Ft</v>
      </c>
      <c r="J207" s="8">
        <f>VLOOKUP(InputData[[#This Row],[PRODUCT ID]],MasterData[],5,0)</f>
        <v>148</v>
      </c>
      <c r="K207" s="8">
        <f>VLOOKUP(InputData[[#This Row],[PRODUCT ID]],MasterData[],6,0)</f>
        <v>201.28</v>
      </c>
      <c r="L207" s="8">
        <f>PRODUCT(InputData[[#This Row],[QUANTITY]],InputData[[#This Row],[BUYING PRIZE]])</f>
        <v>2072</v>
      </c>
      <c r="M207" s="8">
        <f>PRODUCT(InputData[[#This Row],[QUANTITY]],InputData[[#This Row],[SELLING PRICE]],(1-InputData[[#This Row],[DISCOUNT %]]))</f>
        <v>2817.92</v>
      </c>
      <c r="N207">
        <f>DAY(InputData[[#This Row],[DATE]])</f>
        <v>1</v>
      </c>
      <c r="O207" s="13" t="str">
        <f t="shared" si="3"/>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 MasterData[],3,0)</f>
        <v>Category02</v>
      </c>
      <c r="I208" t="str">
        <f>VLOOKUP(InputData[[#This Row],[PRODUCT ID]],MasterData[],4,0)</f>
        <v>Kg</v>
      </c>
      <c r="J208" s="8">
        <f>VLOOKUP(InputData[[#This Row],[PRODUCT ID]],MasterData[],5,0)</f>
        <v>112</v>
      </c>
      <c r="K208" s="8">
        <f>VLOOKUP(InputData[[#This Row],[PRODUCT ID]],MasterData[],6,0)</f>
        <v>146.72</v>
      </c>
      <c r="L208" s="8">
        <f>PRODUCT(InputData[[#This Row],[QUANTITY]],InputData[[#This Row],[BUYING PRIZE]])</f>
        <v>1680</v>
      </c>
      <c r="M208" s="8">
        <f>PRODUCT(InputData[[#This Row],[QUANTITY]],InputData[[#This Row],[SELLING PRICE]],(1-InputData[[#This Row],[DISCOUNT %]]))</f>
        <v>2200.8000000000002</v>
      </c>
      <c r="N208">
        <f>DAY(InputData[[#This Row],[DATE]])</f>
        <v>2</v>
      </c>
      <c r="O208" s="13" t="str">
        <f t="shared" si="3"/>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 MasterData[],3,0)</f>
        <v>Category02</v>
      </c>
      <c r="I209" t="str">
        <f>VLOOKUP(InputData[[#This Row],[PRODUCT ID]],MasterData[],4,0)</f>
        <v>Ft</v>
      </c>
      <c r="J209" s="8">
        <f>VLOOKUP(InputData[[#This Row],[PRODUCT ID]],MasterData[],5,0)</f>
        <v>150</v>
      </c>
      <c r="K209" s="8">
        <f>VLOOKUP(InputData[[#This Row],[PRODUCT ID]],MasterData[],6,0)</f>
        <v>210</v>
      </c>
      <c r="L209" s="8">
        <f>PRODUCT(InputData[[#This Row],[QUANTITY]],InputData[[#This Row],[BUYING PRIZE]])</f>
        <v>1350</v>
      </c>
      <c r="M209" s="8">
        <f>PRODUCT(InputData[[#This Row],[QUANTITY]],InputData[[#This Row],[SELLING PRICE]],(1-InputData[[#This Row],[DISCOUNT %]]))</f>
        <v>1890</v>
      </c>
      <c r="N209">
        <f>DAY(InputData[[#This Row],[DATE]])</f>
        <v>3</v>
      </c>
      <c r="O209" s="13" t="str">
        <f t="shared" si="3"/>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 MasterData[],3,0)</f>
        <v>Category04</v>
      </c>
      <c r="I210" t="str">
        <f>VLOOKUP(InputData[[#This Row],[PRODUCT ID]],MasterData[],4,0)</f>
        <v>No.</v>
      </c>
      <c r="J210" s="8">
        <f>VLOOKUP(InputData[[#This Row],[PRODUCT ID]],MasterData[],5,0)</f>
        <v>5</v>
      </c>
      <c r="K210" s="8">
        <f>VLOOKUP(InputData[[#This Row],[PRODUCT ID]],MasterData[],6,0)</f>
        <v>6.7</v>
      </c>
      <c r="L210" s="8">
        <f>PRODUCT(InputData[[#This Row],[QUANTITY]],InputData[[#This Row],[BUYING PRIZE]])</f>
        <v>5</v>
      </c>
      <c r="M210" s="8">
        <f>PRODUCT(InputData[[#This Row],[QUANTITY]],InputData[[#This Row],[SELLING PRICE]],(1-InputData[[#This Row],[DISCOUNT %]]))</f>
        <v>6.7</v>
      </c>
      <c r="N210">
        <f>DAY(InputData[[#This Row],[DATE]])</f>
        <v>6</v>
      </c>
      <c r="O210" s="13" t="str">
        <f t="shared" si="3"/>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 MasterData[],3,0)</f>
        <v>Category04</v>
      </c>
      <c r="I211" t="str">
        <f>VLOOKUP(InputData[[#This Row],[PRODUCT ID]],MasterData[],4,0)</f>
        <v>Kg</v>
      </c>
      <c r="J211" s="8">
        <f>VLOOKUP(InputData[[#This Row],[PRODUCT ID]],MasterData[],5,0)</f>
        <v>90</v>
      </c>
      <c r="K211" s="8">
        <f>VLOOKUP(InputData[[#This Row],[PRODUCT ID]],MasterData[],6,0)</f>
        <v>96.3</v>
      </c>
      <c r="L211" s="8">
        <f>PRODUCT(InputData[[#This Row],[QUANTITY]],InputData[[#This Row],[BUYING PRIZE]])</f>
        <v>1080</v>
      </c>
      <c r="M211" s="8">
        <f>PRODUCT(InputData[[#This Row],[QUANTITY]],InputData[[#This Row],[SELLING PRICE]],(1-InputData[[#This Row],[DISCOUNT %]]))</f>
        <v>1155.5999999999999</v>
      </c>
      <c r="N211">
        <f>DAY(InputData[[#This Row],[DATE]])</f>
        <v>6</v>
      </c>
      <c r="O211" s="13" t="str">
        <f t="shared" si="3"/>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 MasterData[],3,0)</f>
        <v>Category04</v>
      </c>
      <c r="I212" t="str">
        <f>VLOOKUP(InputData[[#This Row],[PRODUCT ID]],MasterData[],4,0)</f>
        <v>No.</v>
      </c>
      <c r="J212" s="8">
        <f>VLOOKUP(InputData[[#This Row],[PRODUCT ID]],MasterData[],5,0)</f>
        <v>18</v>
      </c>
      <c r="K212" s="8">
        <f>VLOOKUP(InputData[[#This Row],[PRODUCT ID]],MasterData[],6,0)</f>
        <v>24.66</v>
      </c>
      <c r="L212" s="8">
        <f>PRODUCT(InputData[[#This Row],[QUANTITY]],InputData[[#This Row],[BUYING PRIZE]])</f>
        <v>108</v>
      </c>
      <c r="M212" s="8">
        <f>PRODUCT(InputData[[#This Row],[QUANTITY]],InputData[[#This Row],[SELLING PRICE]],(1-InputData[[#This Row],[DISCOUNT %]]))</f>
        <v>147.96</v>
      </c>
      <c r="N212">
        <f>DAY(InputData[[#This Row],[DATE]])</f>
        <v>7</v>
      </c>
      <c r="O212" s="13" t="str">
        <f t="shared" si="3"/>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 MasterData[],3,0)</f>
        <v>Category05</v>
      </c>
      <c r="I213" t="str">
        <f>VLOOKUP(InputData[[#This Row],[PRODUCT ID]],MasterData[],4,0)</f>
        <v>Kg</v>
      </c>
      <c r="J213" s="8">
        <f>VLOOKUP(InputData[[#This Row],[PRODUCT ID]],MasterData[],5,0)</f>
        <v>72</v>
      </c>
      <c r="K213" s="8">
        <f>VLOOKUP(InputData[[#This Row],[PRODUCT ID]],MasterData[],6,0)</f>
        <v>79.92</v>
      </c>
      <c r="L213" s="8">
        <f>PRODUCT(InputData[[#This Row],[QUANTITY]],InputData[[#This Row],[BUYING PRIZE]])</f>
        <v>360</v>
      </c>
      <c r="M213" s="8">
        <f>PRODUCT(InputData[[#This Row],[QUANTITY]],InputData[[#This Row],[SELLING PRICE]],(1-InputData[[#This Row],[DISCOUNT %]]))</f>
        <v>399.6</v>
      </c>
      <c r="N213">
        <f>DAY(InputData[[#This Row],[DATE]])</f>
        <v>9</v>
      </c>
      <c r="O213" s="13" t="str">
        <f t="shared" si="3"/>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 MasterData[],3,0)</f>
        <v>Category04</v>
      </c>
      <c r="I214" t="str">
        <f>VLOOKUP(InputData[[#This Row],[PRODUCT ID]],MasterData[],4,0)</f>
        <v>Kg</v>
      </c>
      <c r="J214" s="8">
        <f>VLOOKUP(InputData[[#This Row],[PRODUCT ID]],MasterData[],5,0)</f>
        <v>89</v>
      </c>
      <c r="K214" s="8">
        <f>VLOOKUP(InputData[[#This Row],[PRODUCT ID]],MasterData[],6,0)</f>
        <v>117.48</v>
      </c>
      <c r="L214" s="8">
        <f>PRODUCT(InputData[[#This Row],[QUANTITY]],InputData[[#This Row],[BUYING PRIZE]])</f>
        <v>979</v>
      </c>
      <c r="M214" s="8">
        <f>PRODUCT(InputData[[#This Row],[QUANTITY]],InputData[[#This Row],[SELLING PRICE]],(1-InputData[[#This Row],[DISCOUNT %]]))</f>
        <v>1292.28</v>
      </c>
      <c r="N214">
        <f>DAY(InputData[[#This Row],[DATE]])</f>
        <v>9</v>
      </c>
      <c r="O214" s="13" t="str">
        <f t="shared" si="3"/>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 MasterData[],3,0)</f>
        <v>Category04</v>
      </c>
      <c r="I215" t="str">
        <f>VLOOKUP(InputData[[#This Row],[PRODUCT ID]],MasterData[],4,0)</f>
        <v>No.</v>
      </c>
      <c r="J215" s="8">
        <f>VLOOKUP(InputData[[#This Row],[PRODUCT ID]],MasterData[],5,0)</f>
        <v>5</v>
      </c>
      <c r="K215" s="8">
        <f>VLOOKUP(InputData[[#This Row],[PRODUCT ID]],MasterData[],6,0)</f>
        <v>6.7</v>
      </c>
      <c r="L215" s="8">
        <f>PRODUCT(InputData[[#This Row],[QUANTITY]],InputData[[#This Row],[BUYING PRIZE]])</f>
        <v>70</v>
      </c>
      <c r="M215" s="8">
        <f>PRODUCT(InputData[[#This Row],[QUANTITY]],InputData[[#This Row],[SELLING PRICE]],(1-InputData[[#This Row],[DISCOUNT %]]))</f>
        <v>93.8</v>
      </c>
      <c r="N215">
        <f>DAY(InputData[[#This Row],[DATE]])</f>
        <v>10</v>
      </c>
      <c r="O215" s="13" t="str">
        <f t="shared" si="3"/>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 MasterData[],3,0)</f>
        <v>Category02</v>
      </c>
      <c r="I216" t="str">
        <f>VLOOKUP(InputData[[#This Row],[PRODUCT ID]],MasterData[],4,0)</f>
        <v>Lt</v>
      </c>
      <c r="J216" s="8">
        <f>VLOOKUP(InputData[[#This Row],[PRODUCT ID]],MasterData[],5,0)</f>
        <v>44</v>
      </c>
      <c r="K216" s="8">
        <f>VLOOKUP(InputData[[#This Row],[PRODUCT ID]],MasterData[],6,0)</f>
        <v>48.4</v>
      </c>
      <c r="L216" s="8">
        <f>PRODUCT(InputData[[#This Row],[QUANTITY]],InputData[[#This Row],[BUYING PRIZE]])</f>
        <v>660</v>
      </c>
      <c r="M216" s="8">
        <f>PRODUCT(InputData[[#This Row],[QUANTITY]],InputData[[#This Row],[SELLING PRICE]],(1-InputData[[#This Row],[DISCOUNT %]]))</f>
        <v>726</v>
      </c>
      <c r="N216">
        <f>DAY(InputData[[#This Row],[DATE]])</f>
        <v>11</v>
      </c>
      <c r="O216" s="13" t="str">
        <f t="shared" si="3"/>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 MasterData[],3,0)</f>
        <v>Category04</v>
      </c>
      <c r="I217" t="str">
        <f>VLOOKUP(InputData[[#This Row],[PRODUCT ID]],MasterData[],4,0)</f>
        <v>Lt</v>
      </c>
      <c r="J217" s="8">
        <f>VLOOKUP(InputData[[#This Row],[PRODUCT ID]],MasterData[],5,0)</f>
        <v>48</v>
      </c>
      <c r="K217" s="8">
        <f>VLOOKUP(InputData[[#This Row],[PRODUCT ID]],MasterData[],6,0)</f>
        <v>57.120000000000005</v>
      </c>
      <c r="L217" s="8">
        <f>PRODUCT(InputData[[#This Row],[QUANTITY]],InputData[[#This Row],[BUYING PRIZE]])</f>
        <v>384</v>
      </c>
      <c r="M217" s="8">
        <f>PRODUCT(InputData[[#This Row],[QUANTITY]],InputData[[#This Row],[SELLING PRICE]],(1-InputData[[#This Row],[DISCOUNT %]]))</f>
        <v>456.96000000000004</v>
      </c>
      <c r="N217">
        <f>DAY(InputData[[#This Row],[DATE]])</f>
        <v>12</v>
      </c>
      <c r="O217" s="13" t="str">
        <f t="shared" si="3"/>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 MasterData[],3,0)</f>
        <v>Category01</v>
      </c>
      <c r="I218" t="str">
        <f>VLOOKUP(InputData[[#This Row],[PRODUCT ID]],MasterData[],4,0)</f>
        <v>Kg</v>
      </c>
      <c r="J218" s="8">
        <f>VLOOKUP(InputData[[#This Row],[PRODUCT ID]],MasterData[],5,0)</f>
        <v>98</v>
      </c>
      <c r="K218" s="8">
        <f>VLOOKUP(InputData[[#This Row],[PRODUCT ID]],MasterData[],6,0)</f>
        <v>103.88</v>
      </c>
      <c r="L218" s="8">
        <f>PRODUCT(InputData[[#This Row],[QUANTITY]],InputData[[#This Row],[BUYING PRIZE]])</f>
        <v>1274</v>
      </c>
      <c r="M218" s="8">
        <f>PRODUCT(InputData[[#This Row],[QUANTITY]],InputData[[#This Row],[SELLING PRICE]],(1-InputData[[#This Row],[DISCOUNT %]]))</f>
        <v>1350.44</v>
      </c>
      <c r="N218">
        <f>DAY(InputData[[#This Row],[DATE]])</f>
        <v>17</v>
      </c>
      <c r="O218" s="13" t="str">
        <f t="shared" si="3"/>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 MasterData[],3,0)</f>
        <v>Category03</v>
      </c>
      <c r="I219" t="str">
        <f>VLOOKUP(InputData[[#This Row],[PRODUCT ID]],MasterData[],4,0)</f>
        <v>No.</v>
      </c>
      <c r="J219" s="8">
        <f>VLOOKUP(InputData[[#This Row],[PRODUCT ID]],MasterData[],5,0)</f>
        <v>7</v>
      </c>
      <c r="K219" s="8">
        <f>VLOOKUP(InputData[[#This Row],[PRODUCT ID]],MasterData[],6,0)</f>
        <v>8.33</v>
      </c>
      <c r="L219" s="8">
        <f>PRODUCT(InputData[[#This Row],[QUANTITY]],InputData[[#This Row],[BUYING PRIZE]])</f>
        <v>42</v>
      </c>
      <c r="M219" s="8">
        <f>PRODUCT(InputData[[#This Row],[QUANTITY]],InputData[[#This Row],[SELLING PRICE]],(1-InputData[[#This Row],[DISCOUNT %]]))</f>
        <v>49.980000000000004</v>
      </c>
      <c r="N219">
        <f>DAY(InputData[[#This Row],[DATE]])</f>
        <v>18</v>
      </c>
      <c r="O219" s="13" t="str">
        <f t="shared" si="3"/>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 MasterData[],3,0)</f>
        <v>Category03</v>
      </c>
      <c r="I220" t="str">
        <f>VLOOKUP(InputData[[#This Row],[PRODUCT ID]],MasterData[],4,0)</f>
        <v>Ft</v>
      </c>
      <c r="J220" s="8">
        <f>VLOOKUP(InputData[[#This Row],[PRODUCT ID]],MasterData[],5,0)</f>
        <v>126</v>
      </c>
      <c r="K220" s="8">
        <f>VLOOKUP(InputData[[#This Row],[PRODUCT ID]],MasterData[],6,0)</f>
        <v>162.54</v>
      </c>
      <c r="L220" s="8">
        <f>PRODUCT(InputData[[#This Row],[QUANTITY]],InputData[[#This Row],[BUYING PRIZE]])</f>
        <v>1638</v>
      </c>
      <c r="M220" s="8">
        <f>PRODUCT(InputData[[#This Row],[QUANTITY]],InputData[[#This Row],[SELLING PRICE]],(1-InputData[[#This Row],[DISCOUNT %]]))</f>
        <v>2113.02</v>
      </c>
      <c r="N220">
        <f>DAY(InputData[[#This Row],[DATE]])</f>
        <v>18</v>
      </c>
      <c r="O220" s="13" t="str">
        <f t="shared" si="3"/>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 MasterData[],3,0)</f>
        <v>Category02</v>
      </c>
      <c r="I221" t="str">
        <f>VLOOKUP(InputData[[#This Row],[PRODUCT ID]],MasterData[],4,0)</f>
        <v>Lt</v>
      </c>
      <c r="J221" s="8">
        <f>VLOOKUP(InputData[[#This Row],[PRODUCT ID]],MasterData[],5,0)</f>
        <v>44</v>
      </c>
      <c r="K221" s="8">
        <f>VLOOKUP(InputData[[#This Row],[PRODUCT ID]],MasterData[],6,0)</f>
        <v>48.4</v>
      </c>
      <c r="L221" s="8">
        <f>PRODUCT(InputData[[#This Row],[QUANTITY]],InputData[[#This Row],[BUYING PRIZE]])</f>
        <v>308</v>
      </c>
      <c r="M221" s="8">
        <f>PRODUCT(InputData[[#This Row],[QUANTITY]],InputData[[#This Row],[SELLING PRICE]],(1-InputData[[#This Row],[DISCOUNT %]]))</f>
        <v>338.8</v>
      </c>
      <c r="N221">
        <f>DAY(InputData[[#This Row],[DATE]])</f>
        <v>22</v>
      </c>
      <c r="O221" s="13" t="str">
        <f t="shared" si="3"/>
        <v>Nov</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 MasterData[],3,0)</f>
        <v>Category03</v>
      </c>
      <c r="I222" t="str">
        <f>VLOOKUP(InputData[[#This Row],[PRODUCT ID]],MasterData[],4,0)</f>
        <v>Ft</v>
      </c>
      <c r="J222" s="8">
        <f>VLOOKUP(InputData[[#This Row],[PRODUCT ID]],MasterData[],5,0)</f>
        <v>144</v>
      </c>
      <c r="K222" s="8">
        <f>VLOOKUP(InputData[[#This Row],[PRODUCT ID]],MasterData[],6,0)</f>
        <v>156.96</v>
      </c>
      <c r="L222" s="8">
        <f>PRODUCT(InputData[[#This Row],[QUANTITY]],InputData[[#This Row],[BUYING PRIZE]])</f>
        <v>1872</v>
      </c>
      <c r="M222" s="8">
        <f>PRODUCT(InputData[[#This Row],[QUANTITY]],InputData[[#This Row],[SELLING PRICE]],(1-InputData[[#This Row],[DISCOUNT %]]))</f>
        <v>2040.48</v>
      </c>
      <c r="N222">
        <f>DAY(InputData[[#This Row],[DATE]])</f>
        <v>22</v>
      </c>
      <c r="O222" s="13" t="str">
        <f t="shared" si="3"/>
        <v>Nov</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 MasterData[],3,0)</f>
        <v>Category01</v>
      </c>
      <c r="I223" t="str">
        <f>VLOOKUP(InputData[[#This Row],[PRODUCT ID]],MasterData[],4,0)</f>
        <v>No.</v>
      </c>
      <c r="J223" s="8">
        <f>VLOOKUP(InputData[[#This Row],[PRODUCT ID]],MasterData[],5,0)</f>
        <v>6</v>
      </c>
      <c r="K223" s="8">
        <f>VLOOKUP(InputData[[#This Row],[PRODUCT ID]],MasterData[],6,0)</f>
        <v>7.8599999999999994</v>
      </c>
      <c r="L223" s="8">
        <f>PRODUCT(InputData[[#This Row],[QUANTITY]],InputData[[#This Row],[BUYING PRIZE]])</f>
        <v>6</v>
      </c>
      <c r="M223" s="8">
        <f>PRODUCT(InputData[[#This Row],[QUANTITY]],InputData[[#This Row],[SELLING PRICE]],(1-InputData[[#This Row],[DISCOUNT %]]))</f>
        <v>7.8599999999999994</v>
      </c>
      <c r="N223">
        <f>DAY(InputData[[#This Row],[DATE]])</f>
        <v>22</v>
      </c>
      <c r="O223" s="13" t="str">
        <f t="shared" si="3"/>
        <v>Nov</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 MasterData[],3,0)</f>
        <v>Category02</v>
      </c>
      <c r="I224" t="str">
        <f>VLOOKUP(InputData[[#This Row],[PRODUCT ID]],MasterData[],4,0)</f>
        <v>Lt</v>
      </c>
      <c r="J224" s="8">
        <f>VLOOKUP(InputData[[#This Row],[PRODUCT ID]],MasterData[],5,0)</f>
        <v>44</v>
      </c>
      <c r="K224" s="8">
        <f>VLOOKUP(InputData[[#This Row],[PRODUCT ID]],MasterData[],6,0)</f>
        <v>48.4</v>
      </c>
      <c r="L224" s="8">
        <f>PRODUCT(InputData[[#This Row],[QUANTITY]],InputData[[#This Row],[BUYING PRIZE]])</f>
        <v>132</v>
      </c>
      <c r="M224" s="8">
        <f>PRODUCT(InputData[[#This Row],[QUANTITY]],InputData[[#This Row],[SELLING PRICE]],(1-InputData[[#This Row],[DISCOUNT %]]))</f>
        <v>145.19999999999999</v>
      </c>
      <c r="N224">
        <f>DAY(InputData[[#This Row],[DATE]])</f>
        <v>24</v>
      </c>
      <c r="O224" s="13" t="str">
        <f t="shared" si="3"/>
        <v>Nov</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 MasterData[],3,0)</f>
        <v>Category05</v>
      </c>
      <c r="I225" t="str">
        <f>VLOOKUP(InputData[[#This Row],[PRODUCT ID]],MasterData[],4,0)</f>
        <v>Kg</v>
      </c>
      <c r="J225" s="8">
        <f>VLOOKUP(InputData[[#This Row],[PRODUCT ID]],MasterData[],5,0)</f>
        <v>76</v>
      </c>
      <c r="K225" s="8">
        <f>VLOOKUP(InputData[[#This Row],[PRODUCT ID]],MasterData[],6,0)</f>
        <v>82.08</v>
      </c>
      <c r="L225" s="8">
        <f>PRODUCT(InputData[[#This Row],[QUANTITY]],InputData[[#This Row],[BUYING PRIZE]])</f>
        <v>684</v>
      </c>
      <c r="M225" s="8">
        <f>PRODUCT(InputData[[#This Row],[QUANTITY]],InputData[[#This Row],[SELLING PRICE]],(1-InputData[[#This Row],[DISCOUNT %]]))</f>
        <v>738.72</v>
      </c>
      <c r="N225">
        <f>DAY(InputData[[#This Row],[DATE]])</f>
        <v>25</v>
      </c>
      <c r="O225" s="13" t="str">
        <f t="shared" si="3"/>
        <v>Nov</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 MasterData[],3,0)</f>
        <v>Category01</v>
      </c>
      <c r="I226" t="str">
        <f>VLOOKUP(InputData[[#This Row],[PRODUCT ID]],MasterData[],4,0)</f>
        <v>Lt</v>
      </c>
      <c r="J226" s="8">
        <f>VLOOKUP(InputData[[#This Row],[PRODUCT ID]],MasterData[],5,0)</f>
        <v>44</v>
      </c>
      <c r="K226" s="8">
        <f>VLOOKUP(InputData[[#This Row],[PRODUCT ID]],MasterData[],6,0)</f>
        <v>48.84</v>
      </c>
      <c r="L226" s="8">
        <f>PRODUCT(InputData[[#This Row],[QUANTITY]],InputData[[#This Row],[BUYING PRIZE]])</f>
        <v>264</v>
      </c>
      <c r="M226" s="8">
        <f>PRODUCT(InputData[[#This Row],[QUANTITY]],InputData[[#This Row],[SELLING PRICE]],(1-InputData[[#This Row],[DISCOUNT %]]))</f>
        <v>293.04000000000002</v>
      </c>
      <c r="N226">
        <f>DAY(InputData[[#This Row],[DATE]])</f>
        <v>26</v>
      </c>
      <c r="O226" s="13" t="str">
        <f t="shared" si="3"/>
        <v>Nov</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 MasterData[],3,0)</f>
        <v>Category01</v>
      </c>
      <c r="I227" t="str">
        <f>VLOOKUP(InputData[[#This Row],[PRODUCT ID]],MasterData[],4,0)</f>
        <v>Kg</v>
      </c>
      <c r="J227" s="8">
        <f>VLOOKUP(InputData[[#This Row],[PRODUCT ID]],MasterData[],5,0)</f>
        <v>83</v>
      </c>
      <c r="K227" s="8">
        <f>VLOOKUP(InputData[[#This Row],[PRODUCT ID]],MasterData[],6,0)</f>
        <v>94.62</v>
      </c>
      <c r="L227" s="8">
        <f>PRODUCT(InputData[[#This Row],[QUANTITY]],InputData[[#This Row],[BUYING PRIZE]])</f>
        <v>83</v>
      </c>
      <c r="M227" s="8">
        <f>PRODUCT(InputData[[#This Row],[QUANTITY]],InputData[[#This Row],[SELLING PRICE]],(1-InputData[[#This Row],[DISCOUNT %]]))</f>
        <v>94.62</v>
      </c>
      <c r="N227">
        <f>DAY(InputData[[#This Row],[DATE]])</f>
        <v>28</v>
      </c>
      <c r="O227" s="13" t="str">
        <f t="shared" si="3"/>
        <v>Nov</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 MasterData[],3,0)</f>
        <v>Category05</v>
      </c>
      <c r="I228" t="str">
        <f>VLOOKUP(InputData[[#This Row],[PRODUCT ID]],MasterData[],4,0)</f>
        <v>Kg</v>
      </c>
      <c r="J228" s="8">
        <f>VLOOKUP(InputData[[#This Row],[PRODUCT ID]],MasterData[],5,0)</f>
        <v>72</v>
      </c>
      <c r="K228" s="8">
        <f>VLOOKUP(InputData[[#This Row],[PRODUCT ID]],MasterData[],6,0)</f>
        <v>79.92</v>
      </c>
      <c r="L228" s="8">
        <f>PRODUCT(InputData[[#This Row],[QUANTITY]],InputData[[#This Row],[BUYING PRIZE]])</f>
        <v>1008</v>
      </c>
      <c r="M228" s="8">
        <f>PRODUCT(InputData[[#This Row],[QUANTITY]],InputData[[#This Row],[SELLING PRICE]],(1-InputData[[#This Row],[DISCOUNT %]]))</f>
        <v>1118.8800000000001</v>
      </c>
      <c r="N228">
        <f>DAY(InputData[[#This Row],[DATE]])</f>
        <v>29</v>
      </c>
      <c r="O228" s="13" t="str">
        <f t="shared" si="3"/>
        <v>Nov</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 MasterData[],3,0)</f>
        <v>Category03</v>
      </c>
      <c r="I229" t="str">
        <f>VLOOKUP(InputData[[#This Row],[PRODUCT ID]],MasterData[],4,0)</f>
        <v>Ft</v>
      </c>
      <c r="J229" s="8">
        <f>VLOOKUP(InputData[[#This Row],[PRODUCT ID]],MasterData[],5,0)</f>
        <v>126</v>
      </c>
      <c r="K229" s="8">
        <f>VLOOKUP(InputData[[#This Row],[PRODUCT ID]],MasterData[],6,0)</f>
        <v>162.54</v>
      </c>
      <c r="L229" s="8">
        <f>PRODUCT(InputData[[#This Row],[QUANTITY]],InputData[[#This Row],[BUYING PRIZE]])</f>
        <v>756</v>
      </c>
      <c r="M229" s="8">
        <f>PRODUCT(InputData[[#This Row],[QUANTITY]],InputData[[#This Row],[SELLING PRICE]],(1-InputData[[#This Row],[DISCOUNT %]]))</f>
        <v>975.24</v>
      </c>
      <c r="N229">
        <f>DAY(InputData[[#This Row],[DATE]])</f>
        <v>31</v>
      </c>
      <c r="O229" s="13" t="str">
        <f t="shared" si="3"/>
        <v>Nov</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 MasterData[],3,0)</f>
        <v>Category02</v>
      </c>
      <c r="I230" t="str">
        <f>VLOOKUP(InputData[[#This Row],[PRODUCT ID]],MasterData[],4,0)</f>
        <v>Kg</v>
      </c>
      <c r="J230" s="8">
        <f>VLOOKUP(InputData[[#This Row],[PRODUCT ID]],MasterData[],5,0)</f>
        <v>112</v>
      </c>
      <c r="K230" s="8">
        <f>VLOOKUP(InputData[[#This Row],[PRODUCT ID]],MasterData[],6,0)</f>
        <v>122.08</v>
      </c>
      <c r="L230" s="8">
        <f>PRODUCT(InputData[[#This Row],[QUANTITY]],InputData[[#This Row],[BUYING PRIZE]])</f>
        <v>1344</v>
      </c>
      <c r="M230" s="8">
        <f>PRODUCT(InputData[[#This Row],[QUANTITY]],InputData[[#This Row],[SELLING PRICE]],(1-InputData[[#This Row],[DISCOUNT %]]))</f>
        <v>1464.96</v>
      </c>
      <c r="N230">
        <f>DAY(InputData[[#This Row],[DATE]])</f>
        <v>3</v>
      </c>
      <c r="O230" s="13" t="str">
        <f t="shared" si="3"/>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 MasterData[],3,0)</f>
        <v>Category04</v>
      </c>
      <c r="I231" t="str">
        <f>VLOOKUP(InputData[[#This Row],[PRODUCT ID]],MasterData[],4,0)</f>
        <v>Kg</v>
      </c>
      <c r="J231" s="8">
        <f>VLOOKUP(InputData[[#This Row],[PRODUCT ID]],MasterData[],5,0)</f>
        <v>90</v>
      </c>
      <c r="K231" s="8">
        <f>VLOOKUP(InputData[[#This Row],[PRODUCT ID]],MasterData[],6,0)</f>
        <v>96.3</v>
      </c>
      <c r="L231" s="8">
        <f>PRODUCT(InputData[[#This Row],[QUANTITY]],InputData[[#This Row],[BUYING PRIZE]])</f>
        <v>900</v>
      </c>
      <c r="M231" s="8">
        <f>PRODUCT(InputData[[#This Row],[QUANTITY]],InputData[[#This Row],[SELLING PRICE]],(1-InputData[[#This Row],[DISCOUNT %]]))</f>
        <v>963</v>
      </c>
      <c r="N231">
        <f>DAY(InputData[[#This Row],[DATE]])</f>
        <v>6</v>
      </c>
      <c r="O231" s="13" t="str">
        <f t="shared" si="3"/>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 MasterData[],3,0)</f>
        <v>Category01</v>
      </c>
      <c r="I232" t="str">
        <f>VLOOKUP(InputData[[#This Row],[PRODUCT ID]],MasterData[],4,0)</f>
        <v>Lt</v>
      </c>
      <c r="J232" s="8">
        <f>VLOOKUP(InputData[[#This Row],[PRODUCT ID]],MasterData[],5,0)</f>
        <v>43</v>
      </c>
      <c r="K232" s="8">
        <f>VLOOKUP(InputData[[#This Row],[PRODUCT ID]],MasterData[],6,0)</f>
        <v>47.730000000000004</v>
      </c>
      <c r="L232" s="8">
        <f>PRODUCT(InputData[[#This Row],[QUANTITY]],InputData[[#This Row],[BUYING PRIZE]])</f>
        <v>645</v>
      </c>
      <c r="M232" s="8">
        <f>PRODUCT(InputData[[#This Row],[QUANTITY]],InputData[[#This Row],[SELLING PRICE]],(1-InputData[[#This Row],[DISCOUNT %]]))</f>
        <v>715.95</v>
      </c>
      <c r="N232">
        <f>DAY(InputData[[#This Row],[DATE]])</f>
        <v>8</v>
      </c>
      <c r="O232" s="13" t="str">
        <f t="shared" si="3"/>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 MasterData[],3,0)</f>
        <v>Category05</v>
      </c>
      <c r="I233" t="str">
        <f>VLOOKUP(InputData[[#This Row],[PRODUCT ID]],MasterData[],4,0)</f>
        <v>Ft</v>
      </c>
      <c r="J233" s="8">
        <f>VLOOKUP(InputData[[#This Row],[PRODUCT ID]],MasterData[],5,0)</f>
        <v>120</v>
      </c>
      <c r="K233" s="8">
        <f>VLOOKUP(InputData[[#This Row],[PRODUCT ID]],MasterData[],6,0)</f>
        <v>162</v>
      </c>
      <c r="L233" s="8">
        <f>PRODUCT(InputData[[#This Row],[QUANTITY]],InputData[[#This Row],[BUYING PRIZE]])</f>
        <v>720</v>
      </c>
      <c r="M233" s="8">
        <f>PRODUCT(InputData[[#This Row],[QUANTITY]],InputData[[#This Row],[SELLING PRICE]],(1-InputData[[#This Row],[DISCOUNT %]]))</f>
        <v>972</v>
      </c>
      <c r="N233">
        <f>DAY(InputData[[#This Row],[DATE]])</f>
        <v>10</v>
      </c>
      <c r="O233" s="13" t="str">
        <f t="shared" si="3"/>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 MasterData[],3,0)</f>
        <v>Category05</v>
      </c>
      <c r="I234" t="str">
        <f>VLOOKUP(InputData[[#This Row],[PRODUCT ID]],MasterData[],4,0)</f>
        <v>Kg</v>
      </c>
      <c r="J234" s="8">
        <f>VLOOKUP(InputData[[#This Row],[PRODUCT ID]],MasterData[],5,0)</f>
        <v>90</v>
      </c>
      <c r="K234" s="8">
        <f>VLOOKUP(InputData[[#This Row],[PRODUCT ID]],MasterData[],6,0)</f>
        <v>115.2</v>
      </c>
      <c r="L234" s="8">
        <f>PRODUCT(InputData[[#This Row],[QUANTITY]],InputData[[#This Row],[BUYING PRIZE]])</f>
        <v>1080</v>
      </c>
      <c r="M234" s="8">
        <f>PRODUCT(InputData[[#This Row],[QUANTITY]],InputData[[#This Row],[SELLING PRICE]],(1-InputData[[#This Row],[DISCOUNT %]]))</f>
        <v>1382.4</v>
      </c>
      <c r="N234">
        <f>DAY(InputData[[#This Row],[DATE]])</f>
        <v>11</v>
      </c>
      <c r="O234" s="13" t="str">
        <f t="shared" si="3"/>
        <v>Dec</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 MasterData[],3,0)</f>
        <v>Category02</v>
      </c>
      <c r="I235" t="str">
        <f>VLOOKUP(InputData[[#This Row],[PRODUCT ID]],MasterData[],4,0)</f>
        <v>Ft</v>
      </c>
      <c r="J235" s="8">
        <f>VLOOKUP(InputData[[#This Row],[PRODUCT ID]],MasterData[],5,0)</f>
        <v>148</v>
      </c>
      <c r="K235" s="8">
        <f>VLOOKUP(InputData[[#This Row],[PRODUCT ID]],MasterData[],6,0)</f>
        <v>164.28</v>
      </c>
      <c r="L235" s="8">
        <f>PRODUCT(InputData[[#This Row],[QUANTITY]],InputData[[#This Row],[BUYING PRIZE]])</f>
        <v>444</v>
      </c>
      <c r="M235" s="8">
        <f>PRODUCT(InputData[[#This Row],[QUANTITY]],InputData[[#This Row],[SELLING PRICE]],(1-InputData[[#This Row],[DISCOUNT %]]))</f>
        <v>492.84000000000003</v>
      </c>
      <c r="N235">
        <f>DAY(InputData[[#This Row],[DATE]])</f>
        <v>12</v>
      </c>
      <c r="O235" s="13" t="str">
        <f t="shared" si="3"/>
        <v>Dec</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 MasterData[],3,0)</f>
        <v>Category04</v>
      </c>
      <c r="I236" t="str">
        <f>VLOOKUP(InputData[[#This Row],[PRODUCT ID]],MasterData[],4,0)</f>
        <v>Lt</v>
      </c>
      <c r="J236" s="8">
        <f>VLOOKUP(InputData[[#This Row],[PRODUCT ID]],MasterData[],5,0)</f>
        <v>55</v>
      </c>
      <c r="K236" s="8">
        <f>VLOOKUP(InputData[[#This Row],[PRODUCT ID]],MasterData[],6,0)</f>
        <v>58.3</v>
      </c>
      <c r="L236" s="8">
        <f>PRODUCT(InputData[[#This Row],[QUANTITY]],InputData[[#This Row],[BUYING PRIZE]])</f>
        <v>770</v>
      </c>
      <c r="M236" s="8">
        <f>PRODUCT(InputData[[#This Row],[QUANTITY]],InputData[[#This Row],[SELLING PRICE]],(1-InputData[[#This Row],[DISCOUNT %]]))</f>
        <v>816.19999999999993</v>
      </c>
      <c r="N236">
        <f>DAY(InputData[[#This Row],[DATE]])</f>
        <v>20</v>
      </c>
      <c r="O236" s="13" t="str">
        <f t="shared" si="3"/>
        <v>Dec</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 MasterData[],3,0)</f>
        <v>Category01</v>
      </c>
      <c r="I237" t="str">
        <f>VLOOKUP(InputData[[#This Row],[PRODUCT ID]],MasterData[],4,0)</f>
        <v>Kg</v>
      </c>
      <c r="J237" s="8">
        <f>VLOOKUP(InputData[[#This Row],[PRODUCT ID]],MasterData[],5,0)</f>
        <v>83</v>
      </c>
      <c r="K237" s="8">
        <f>VLOOKUP(InputData[[#This Row],[PRODUCT ID]],MasterData[],6,0)</f>
        <v>94.62</v>
      </c>
      <c r="L237" s="8">
        <f>PRODUCT(InputData[[#This Row],[QUANTITY]],InputData[[#This Row],[BUYING PRIZE]])</f>
        <v>913</v>
      </c>
      <c r="M237" s="8">
        <f>PRODUCT(InputData[[#This Row],[QUANTITY]],InputData[[#This Row],[SELLING PRICE]],(1-InputData[[#This Row],[DISCOUNT %]]))</f>
        <v>1040.8200000000002</v>
      </c>
      <c r="N237">
        <f>DAY(InputData[[#This Row],[DATE]])</f>
        <v>20</v>
      </c>
      <c r="O237" s="13" t="str">
        <f t="shared" si="3"/>
        <v>Dec</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 MasterData[],3,0)</f>
        <v>Category02</v>
      </c>
      <c r="I238" t="str">
        <f>VLOOKUP(InputData[[#This Row],[PRODUCT ID]],MasterData[],4,0)</f>
        <v>Kg</v>
      </c>
      <c r="J238" s="8">
        <f>VLOOKUP(InputData[[#This Row],[PRODUCT ID]],MasterData[],5,0)</f>
        <v>112</v>
      </c>
      <c r="K238" s="8">
        <f>VLOOKUP(InputData[[#This Row],[PRODUCT ID]],MasterData[],6,0)</f>
        <v>146.72</v>
      </c>
      <c r="L238" s="8">
        <f>PRODUCT(InputData[[#This Row],[QUANTITY]],InputData[[#This Row],[BUYING PRIZE]])</f>
        <v>112</v>
      </c>
      <c r="M238" s="8">
        <f>PRODUCT(InputData[[#This Row],[QUANTITY]],InputData[[#This Row],[SELLING PRICE]],(1-InputData[[#This Row],[DISCOUNT %]]))</f>
        <v>146.72</v>
      </c>
      <c r="N238">
        <f>DAY(InputData[[#This Row],[DATE]])</f>
        <v>21</v>
      </c>
      <c r="O238" s="13" t="str">
        <f t="shared" si="3"/>
        <v>Dec</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 MasterData[],3,0)</f>
        <v>Category01</v>
      </c>
      <c r="I239" t="str">
        <f>VLOOKUP(InputData[[#This Row],[PRODUCT ID]],MasterData[],4,0)</f>
        <v>Kg</v>
      </c>
      <c r="J239" s="8">
        <f>VLOOKUP(InputData[[#This Row],[PRODUCT ID]],MasterData[],5,0)</f>
        <v>75</v>
      </c>
      <c r="K239" s="8">
        <f>VLOOKUP(InputData[[#This Row],[PRODUCT ID]],MasterData[],6,0)</f>
        <v>85.5</v>
      </c>
      <c r="L239" s="8">
        <f>PRODUCT(InputData[[#This Row],[QUANTITY]],InputData[[#This Row],[BUYING PRIZE]])</f>
        <v>75</v>
      </c>
      <c r="M239" s="8">
        <f>PRODUCT(InputData[[#This Row],[QUANTITY]],InputData[[#This Row],[SELLING PRICE]],(1-InputData[[#This Row],[DISCOUNT %]]))</f>
        <v>85.5</v>
      </c>
      <c r="N239">
        <f>DAY(InputData[[#This Row],[DATE]])</f>
        <v>21</v>
      </c>
      <c r="O239" s="13" t="str">
        <f t="shared" si="3"/>
        <v>Dec</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 MasterData[],3,0)</f>
        <v>Category02</v>
      </c>
      <c r="I240" t="str">
        <f>VLOOKUP(InputData[[#This Row],[PRODUCT ID]],MasterData[],4,0)</f>
        <v>Kg</v>
      </c>
      <c r="J240" s="8">
        <f>VLOOKUP(InputData[[#This Row],[PRODUCT ID]],MasterData[],5,0)</f>
        <v>73</v>
      </c>
      <c r="K240" s="8">
        <f>VLOOKUP(InputData[[#This Row],[PRODUCT ID]],MasterData[],6,0)</f>
        <v>94.17</v>
      </c>
      <c r="L240" s="8">
        <f>PRODUCT(InputData[[#This Row],[QUANTITY]],InputData[[#This Row],[BUYING PRIZE]])</f>
        <v>584</v>
      </c>
      <c r="M240" s="8">
        <f>PRODUCT(InputData[[#This Row],[QUANTITY]],InputData[[#This Row],[SELLING PRICE]],(1-InputData[[#This Row],[DISCOUNT %]]))</f>
        <v>753.36</v>
      </c>
      <c r="N240">
        <f>DAY(InputData[[#This Row],[DATE]])</f>
        <v>27</v>
      </c>
      <c r="O240" s="13" t="str">
        <f t="shared" si="3"/>
        <v>Dec</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 MasterData[],3,0)</f>
        <v>Category05</v>
      </c>
      <c r="I241" t="str">
        <f>VLOOKUP(InputData[[#This Row],[PRODUCT ID]],MasterData[],4,0)</f>
        <v>Kg</v>
      </c>
      <c r="J241" s="8">
        <f>VLOOKUP(InputData[[#This Row],[PRODUCT ID]],MasterData[],5,0)</f>
        <v>90</v>
      </c>
      <c r="K241" s="8">
        <f>VLOOKUP(InputData[[#This Row],[PRODUCT ID]],MasterData[],6,0)</f>
        <v>115.2</v>
      </c>
      <c r="L241" s="8">
        <f>PRODUCT(InputData[[#This Row],[QUANTITY]],InputData[[#This Row],[BUYING PRIZE]])</f>
        <v>180</v>
      </c>
      <c r="M241" s="8">
        <f>PRODUCT(InputData[[#This Row],[QUANTITY]],InputData[[#This Row],[SELLING PRICE]],(1-InputData[[#This Row],[DISCOUNT %]]))</f>
        <v>230.4</v>
      </c>
      <c r="N241">
        <f>DAY(InputData[[#This Row],[DATE]])</f>
        <v>28</v>
      </c>
      <c r="O241" s="13" t="str">
        <f t="shared" si="3"/>
        <v>Dec</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 MasterData[],3,0)</f>
        <v>Category05</v>
      </c>
      <c r="I242" t="str">
        <f>VLOOKUP(InputData[[#This Row],[PRODUCT ID]],MasterData[],4,0)</f>
        <v>No.</v>
      </c>
      <c r="J242" s="8">
        <f>VLOOKUP(InputData[[#This Row],[PRODUCT ID]],MasterData[],5,0)</f>
        <v>37</v>
      </c>
      <c r="K242" s="8">
        <f>VLOOKUP(InputData[[#This Row],[PRODUCT ID]],MasterData[],6,0)</f>
        <v>42.55</v>
      </c>
      <c r="L242" s="8">
        <f>PRODUCT(InputData[[#This Row],[QUANTITY]],InputData[[#This Row],[BUYING PRIZE]])</f>
        <v>555</v>
      </c>
      <c r="M242" s="8">
        <f>PRODUCT(InputData[[#This Row],[QUANTITY]],InputData[[#This Row],[SELLING PRICE]],(1-InputData[[#This Row],[DISCOUNT %]]))</f>
        <v>638.25</v>
      </c>
      <c r="N242">
        <f>DAY(InputData[[#This Row],[DATE]])</f>
        <v>30</v>
      </c>
      <c r="O242" s="13" t="str">
        <f t="shared" si="3"/>
        <v>Dec</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 MasterData[],3,0)</f>
        <v>Category02</v>
      </c>
      <c r="I243" t="str">
        <f>VLOOKUP(InputData[[#This Row],[PRODUCT ID]],MasterData[],4,0)</f>
        <v>No.</v>
      </c>
      <c r="J243" s="8">
        <f>VLOOKUP(InputData[[#This Row],[PRODUCT ID]],MasterData[],5,0)</f>
        <v>13</v>
      </c>
      <c r="K243" s="8">
        <f>VLOOKUP(InputData[[#This Row],[PRODUCT ID]],MasterData[],6,0)</f>
        <v>16.64</v>
      </c>
      <c r="L243" s="8">
        <f>PRODUCT(InputData[[#This Row],[QUANTITY]],InputData[[#This Row],[BUYING PRIZE]])</f>
        <v>130</v>
      </c>
      <c r="M243" s="8">
        <f>PRODUCT(InputData[[#This Row],[QUANTITY]],InputData[[#This Row],[SELLING PRICE]],(1-InputData[[#This Row],[DISCOUNT %]]))</f>
        <v>166.4</v>
      </c>
      <c r="N243">
        <f>DAY(InputData[[#This Row],[DATE]])</f>
        <v>2</v>
      </c>
      <c r="O243" s="13" t="str">
        <f t="shared" si="3"/>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 MasterData[],3,0)</f>
        <v>Category04</v>
      </c>
      <c r="I244" t="str">
        <f>VLOOKUP(InputData[[#This Row],[PRODUCT ID]],MasterData[],4,0)</f>
        <v>Lt</v>
      </c>
      <c r="J244" s="8">
        <f>VLOOKUP(InputData[[#This Row],[PRODUCT ID]],MasterData[],5,0)</f>
        <v>55</v>
      </c>
      <c r="K244" s="8">
        <f>VLOOKUP(InputData[[#This Row],[PRODUCT ID]],MasterData[],6,0)</f>
        <v>58.3</v>
      </c>
      <c r="L244" s="8">
        <f>PRODUCT(InputData[[#This Row],[QUANTITY]],InputData[[#This Row],[BUYING PRIZE]])</f>
        <v>110</v>
      </c>
      <c r="M244" s="8">
        <f>PRODUCT(InputData[[#This Row],[QUANTITY]],InputData[[#This Row],[SELLING PRICE]],(1-InputData[[#This Row],[DISCOUNT %]]))</f>
        <v>116.6</v>
      </c>
      <c r="N244">
        <f>DAY(InputData[[#This Row],[DATE]])</f>
        <v>3</v>
      </c>
      <c r="O244" s="13" t="str">
        <f t="shared" si="3"/>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 MasterData[],3,0)</f>
        <v>Category02</v>
      </c>
      <c r="I245" t="str">
        <f>VLOOKUP(InputData[[#This Row],[PRODUCT ID]],MasterData[],4,0)</f>
        <v>Ft</v>
      </c>
      <c r="J245" s="8">
        <f>VLOOKUP(InputData[[#This Row],[PRODUCT ID]],MasterData[],5,0)</f>
        <v>150</v>
      </c>
      <c r="K245" s="8">
        <f>VLOOKUP(InputData[[#This Row],[PRODUCT ID]],MasterData[],6,0)</f>
        <v>210</v>
      </c>
      <c r="L245" s="8">
        <f>PRODUCT(InputData[[#This Row],[QUANTITY]],InputData[[#This Row],[BUYING PRIZE]])</f>
        <v>1200</v>
      </c>
      <c r="M245" s="8">
        <f>PRODUCT(InputData[[#This Row],[QUANTITY]],InputData[[#This Row],[SELLING PRICE]],(1-InputData[[#This Row],[DISCOUNT %]]))</f>
        <v>1680</v>
      </c>
      <c r="N245">
        <f>DAY(InputData[[#This Row],[DATE]])</f>
        <v>3</v>
      </c>
      <c r="O245" s="13" t="str">
        <f t="shared" si="3"/>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 MasterData[],3,0)</f>
        <v>Category01</v>
      </c>
      <c r="I246" t="str">
        <f>VLOOKUP(InputData[[#This Row],[PRODUCT ID]],MasterData[],4,0)</f>
        <v>Lt</v>
      </c>
      <c r="J246" s="8">
        <f>VLOOKUP(InputData[[#This Row],[PRODUCT ID]],MasterData[],5,0)</f>
        <v>44</v>
      </c>
      <c r="K246" s="8">
        <f>VLOOKUP(InputData[[#This Row],[PRODUCT ID]],MasterData[],6,0)</f>
        <v>48.84</v>
      </c>
      <c r="L246" s="8">
        <f>PRODUCT(InputData[[#This Row],[QUANTITY]],InputData[[#This Row],[BUYING PRIZE]])</f>
        <v>660</v>
      </c>
      <c r="M246" s="8">
        <f>PRODUCT(InputData[[#This Row],[QUANTITY]],InputData[[#This Row],[SELLING PRICE]],(1-InputData[[#This Row],[DISCOUNT %]]))</f>
        <v>732.6</v>
      </c>
      <c r="N246">
        <f>DAY(InputData[[#This Row],[DATE]])</f>
        <v>5</v>
      </c>
      <c r="O246" s="13" t="str">
        <f t="shared" si="3"/>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 MasterData[],3,0)</f>
        <v>Category02</v>
      </c>
      <c r="I247" t="str">
        <f>VLOOKUP(InputData[[#This Row],[PRODUCT ID]],MasterData[],4,0)</f>
        <v>Ft</v>
      </c>
      <c r="J247" s="8">
        <f>VLOOKUP(InputData[[#This Row],[PRODUCT ID]],MasterData[],5,0)</f>
        <v>148</v>
      </c>
      <c r="K247" s="8">
        <f>VLOOKUP(InputData[[#This Row],[PRODUCT ID]],MasterData[],6,0)</f>
        <v>164.28</v>
      </c>
      <c r="L247" s="8">
        <f>PRODUCT(InputData[[#This Row],[QUANTITY]],InputData[[#This Row],[BUYING PRIZE]])</f>
        <v>148</v>
      </c>
      <c r="M247" s="8">
        <f>PRODUCT(InputData[[#This Row],[QUANTITY]],InputData[[#This Row],[SELLING PRICE]],(1-InputData[[#This Row],[DISCOUNT %]]))</f>
        <v>164.28</v>
      </c>
      <c r="N247">
        <f>DAY(InputData[[#This Row],[DATE]])</f>
        <v>5</v>
      </c>
      <c r="O247" s="13" t="str">
        <f t="shared" si="3"/>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 MasterData[],3,0)</f>
        <v>Category02</v>
      </c>
      <c r="I248" t="str">
        <f>VLOOKUP(InputData[[#This Row],[PRODUCT ID]],MasterData[],4,0)</f>
        <v>Kg</v>
      </c>
      <c r="J248" s="8">
        <f>VLOOKUP(InputData[[#This Row],[PRODUCT ID]],MasterData[],5,0)</f>
        <v>112</v>
      </c>
      <c r="K248" s="8">
        <f>VLOOKUP(InputData[[#This Row],[PRODUCT ID]],MasterData[],6,0)</f>
        <v>122.08</v>
      </c>
      <c r="L248" s="8">
        <f>PRODUCT(InputData[[#This Row],[QUANTITY]],InputData[[#This Row],[BUYING PRIZE]])</f>
        <v>896</v>
      </c>
      <c r="M248" s="8">
        <f>PRODUCT(InputData[[#This Row],[QUANTITY]],InputData[[#This Row],[SELLING PRICE]],(1-InputData[[#This Row],[DISCOUNT %]]))</f>
        <v>976.64</v>
      </c>
      <c r="N248">
        <f>DAY(InputData[[#This Row],[DATE]])</f>
        <v>7</v>
      </c>
      <c r="O248" s="13" t="str">
        <f t="shared" si="3"/>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 MasterData[],3,0)</f>
        <v>Category05</v>
      </c>
      <c r="I249" t="str">
        <f>VLOOKUP(InputData[[#This Row],[PRODUCT ID]],MasterData[],4,0)</f>
        <v>Kg</v>
      </c>
      <c r="J249" s="8">
        <f>VLOOKUP(InputData[[#This Row],[PRODUCT ID]],MasterData[],5,0)</f>
        <v>76</v>
      </c>
      <c r="K249" s="8">
        <f>VLOOKUP(InputData[[#This Row],[PRODUCT ID]],MasterData[],6,0)</f>
        <v>82.08</v>
      </c>
      <c r="L249" s="8">
        <f>PRODUCT(InputData[[#This Row],[QUANTITY]],InputData[[#This Row],[BUYING PRIZE]])</f>
        <v>1064</v>
      </c>
      <c r="M249" s="8">
        <f>PRODUCT(InputData[[#This Row],[QUANTITY]],InputData[[#This Row],[SELLING PRICE]],(1-InputData[[#This Row],[DISCOUNT %]]))</f>
        <v>1149.1199999999999</v>
      </c>
      <c r="N249">
        <f>DAY(InputData[[#This Row],[DATE]])</f>
        <v>8</v>
      </c>
      <c r="O249" s="13" t="str">
        <f t="shared" si="3"/>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 MasterData[],3,0)</f>
        <v>Category05</v>
      </c>
      <c r="I250" t="str">
        <f>VLOOKUP(InputData[[#This Row],[PRODUCT ID]],MasterData[],4,0)</f>
        <v>Ft</v>
      </c>
      <c r="J250" s="8">
        <f>VLOOKUP(InputData[[#This Row],[PRODUCT ID]],MasterData[],5,0)</f>
        <v>120</v>
      </c>
      <c r="K250" s="8">
        <f>VLOOKUP(InputData[[#This Row],[PRODUCT ID]],MasterData[],6,0)</f>
        <v>162</v>
      </c>
      <c r="L250" s="8">
        <f>PRODUCT(InputData[[#This Row],[QUANTITY]],InputData[[#This Row],[BUYING PRIZE]])</f>
        <v>480</v>
      </c>
      <c r="M250" s="8">
        <f>PRODUCT(InputData[[#This Row],[QUANTITY]],InputData[[#This Row],[SELLING PRICE]],(1-InputData[[#This Row],[DISCOUNT %]]))</f>
        <v>648</v>
      </c>
      <c r="N250">
        <f>DAY(InputData[[#This Row],[DATE]])</f>
        <v>14</v>
      </c>
      <c r="O250" s="13" t="str">
        <f t="shared" si="3"/>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 MasterData[],3,0)</f>
        <v>Category01</v>
      </c>
      <c r="I251" t="str">
        <f>VLOOKUP(InputData[[#This Row],[PRODUCT ID]],MasterData[],4,0)</f>
        <v>Kg</v>
      </c>
      <c r="J251" s="8">
        <f>VLOOKUP(InputData[[#This Row],[PRODUCT ID]],MasterData[],5,0)</f>
        <v>71</v>
      </c>
      <c r="K251" s="8">
        <f>VLOOKUP(InputData[[#This Row],[PRODUCT ID]],MasterData[],6,0)</f>
        <v>80.94</v>
      </c>
      <c r="L251" s="8">
        <f>PRODUCT(InputData[[#This Row],[QUANTITY]],InputData[[#This Row],[BUYING PRIZE]])</f>
        <v>142</v>
      </c>
      <c r="M251" s="8">
        <f>PRODUCT(InputData[[#This Row],[QUANTITY]],InputData[[#This Row],[SELLING PRICE]],(1-InputData[[#This Row],[DISCOUNT %]]))</f>
        <v>161.88</v>
      </c>
      <c r="N251">
        <f>DAY(InputData[[#This Row],[DATE]])</f>
        <v>18</v>
      </c>
      <c r="O251" s="13" t="str">
        <f t="shared" si="3"/>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 MasterData[],3,0)</f>
        <v>Category03</v>
      </c>
      <c r="I252" t="str">
        <f>VLOOKUP(InputData[[#This Row],[PRODUCT ID]],MasterData[],4,0)</f>
        <v>Ft</v>
      </c>
      <c r="J252" s="8">
        <f>VLOOKUP(InputData[[#This Row],[PRODUCT ID]],MasterData[],5,0)</f>
        <v>121</v>
      </c>
      <c r="K252" s="8">
        <f>VLOOKUP(InputData[[#This Row],[PRODUCT ID]],MasterData[],6,0)</f>
        <v>141.57</v>
      </c>
      <c r="L252" s="8">
        <f>PRODUCT(InputData[[#This Row],[QUANTITY]],InputData[[#This Row],[BUYING PRIZE]])</f>
        <v>968</v>
      </c>
      <c r="M252" s="8">
        <f>PRODUCT(InputData[[#This Row],[QUANTITY]],InputData[[#This Row],[SELLING PRICE]],(1-InputData[[#This Row],[DISCOUNT %]]))</f>
        <v>1132.56</v>
      </c>
      <c r="N252">
        <f>DAY(InputData[[#This Row],[DATE]])</f>
        <v>18</v>
      </c>
      <c r="O252" s="13" t="str">
        <f t="shared" si="3"/>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 MasterData[],3,0)</f>
        <v>Category03</v>
      </c>
      <c r="I253" t="str">
        <f>VLOOKUP(InputData[[#This Row],[PRODUCT ID]],MasterData[],4,0)</f>
        <v>Ft</v>
      </c>
      <c r="J253" s="8">
        <f>VLOOKUP(InputData[[#This Row],[PRODUCT ID]],MasterData[],5,0)</f>
        <v>141</v>
      </c>
      <c r="K253" s="8">
        <f>VLOOKUP(InputData[[#This Row],[PRODUCT ID]],MasterData[],6,0)</f>
        <v>149.46</v>
      </c>
      <c r="L253" s="8">
        <f>PRODUCT(InputData[[#This Row],[QUANTITY]],InputData[[#This Row],[BUYING PRIZE]])</f>
        <v>1692</v>
      </c>
      <c r="M253" s="8">
        <f>PRODUCT(InputData[[#This Row],[QUANTITY]],InputData[[#This Row],[SELLING PRICE]],(1-InputData[[#This Row],[DISCOUNT %]]))</f>
        <v>1793.52</v>
      </c>
      <c r="N253">
        <f>DAY(InputData[[#This Row],[DATE]])</f>
        <v>19</v>
      </c>
      <c r="O253" s="13" t="str">
        <f t="shared" si="3"/>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 MasterData[],3,0)</f>
        <v>Category04</v>
      </c>
      <c r="I254" t="str">
        <f>VLOOKUP(InputData[[#This Row],[PRODUCT ID]],MasterData[],4,0)</f>
        <v>Lt</v>
      </c>
      <c r="J254" s="8">
        <f>VLOOKUP(InputData[[#This Row],[PRODUCT ID]],MasterData[],5,0)</f>
        <v>47</v>
      </c>
      <c r="K254" s="8">
        <f>VLOOKUP(InputData[[#This Row],[PRODUCT ID]],MasterData[],6,0)</f>
        <v>53.11</v>
      </c>
      <c r="L254" s="8">
        <f>PRODUCT(InputData[[#This Row],[QUANTITY]],InputData[[#This Row],[BUYING PRIZE]])</f>
        <v>141</v>
      </c>
      <c r="M254" s="8">
        <f>PRODUCT(InputData[[#This Row],[QUANTITY]],InputData[[#This Row],[SELLING PRICE]],(1-InputData[[#This Row],[DISCOUNT %]]))</f>
        <v>159.32999999999998</v>
      </c>
      <c r="N254">
        <f>DAY(InputData[[#This Row],[DATE]])</f>
        <v>19</v>
      </c>
      <c r="O254" s="13" t="str">
        <f t="shared" si="3"/>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 MasterData[],3,0)</f>
        <v>Category02</v>
      </c>
      <c r="I255" t="str">
        <f>VLOOKUP(InputData[[#This Row],[PRODUCT ID]],MasterData[],4,0)</f>
        <v>Lt</v>
      </c>
      <c r="J255" s="8">
        <f>VLOOKUP(InputData[[#This Row],[PRODUCT ID]],MasterData[],5,0)</f>
        <v>44</v>
      </c>
      <c r="K255" s="8">
        <f>VLOOKUP(InputData[[#This Row],[PRODUCT ID]],MasterData[],6,0)</f>
        <v>48.4</v>
      </c>
      <c r="L255" s="8">
        <f>PRODUCT(InputData[[#This Row],[QUANTITY]],InputData[[#This Row],[BUYING PRIZE]])</f>
        <v>440</v>
      </c>
      <c r="M255" s="8">
        <f>PRODUCT(InputData[[#This Row],[QUANTITY]],InputData[[#This Row],[SELLING PRICE]],(1-InputData[[#This Row],[DISCOUNT %]]))</f>
        <v>484</v>
      </c>
      <c r="N255">
        <f>DAY(InputData[[#This Row],[DATE]])</f>
        <v>19</v>
      </c>
      <c r="O255" s="13" t="str">
        <f t="shared" si="3"/>
        <v>Jan</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 MasterData[],3,0)</f>
        <v>Category02</v>
      </c>
      <c r="I256" t="str">
        <f>VLOOKUP(InputData[[#This Row],[PRODUCT ID]],MasterData[],4,0)</f>
        <v>Kg</v>
      </c>
      <c r="J256" s="8">
        <f>VLOOKUP(InputData[[#This Row],[PRODUCT ID]],MasterData[],5,0)</f>
        <v>73</v>
      </c>
      <c r="K256" s="8">
        <f>VLOOKUP(InputData[[#This Row],[PRODUCT ID]],MasterData[],6,0)</f>
        <v>94.17</v>
      </c>
      <c r="L256" s="8">
        <f>PRODUCT(InputData[[#This Row],[QUANTITY]],InputData[[#This Row],[BUYING PRIZE]])</f>
        <v>1022</v>
      </c>
      <c r="M256" s="8">
        <f>PRODUCT(InputData[[#This Row],[QUANTITY]],InputData[[#This Row],[SELLING PRICE]],(1-InputData[[#This Row],[DISCOUNT %]]))</f>
        <v>1318.38</v>
      </c>
      <c r="N256">
        <f>DAY(InputData[[#This Row],[DATE]])</f>
        <v>20</v>
      </c>
      <c r="O256" s="13" t="str">
        <f t="shared" si="3"/>
        <v>Jan</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 MasterData[],3,0)</f>
        <v>Category04</v>
      </c>
      <c r="I257" t="str">
        <f>VLOOKUP(InputData[[#This Row],[PRODUCT ID]],MasterData[],4,0)</f>
        <v>No.</v>
      </c>
      <c r="J257" s="8">
        <f>VLOOKUP(InputData[[#This Row],[PRODUCT ID]],MasterData[],5,0)</f>
        <v>18</v>
      </c>
      <c r="K257" s="8">
        <f>VLOOKUP(InputData[[#This Row],[PRODUCT ID]],MasterData[],6,0)</f>
        <v>24.66</v>
      </c>
      <c r="L257" s="8">
        <f>PRODUCT(InputData[[#This Row],[QUANTITY]],InputData[[#This Row],[BUYING PRIZE]])</f>
        <v>180</v>
      </c>
      <c r="M257" s="8">
        <f>PRODUCT(InputData[[#This Row],[QUANTITY]],InputData[[#This Row],[SELLING PRICE]],(1-InputData[[#This Row],[DISCOUNT %]]))</f>
        <v>246.6</v>
      </c>
      <c r="N257">
        <f>DAY(InputData[[#This Row],[DATE]])</f>
        <v>21</v>
      </c>
      <c r="O257" s="13" t="str">
        <f t="shared" si="3"/>
        <v>Jan</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 MasterData[],3,0)</f>
        <v>Category05</v>
      </c>
      <c r="I258" t="str">
        <f>VLOOKUP(InputData[[#This Row],[PRODUCT ID]],MasterData[],4,0)</f>
        <v>Ft</v>
      </c>
      <c r="J258" s="8">
        <f>VLOOKUP(InputData[[#This Row],[PRODUCT ID]],MasterData[],5,0)</f>
        <v>120</v>
      </c>
      <c r="K258" s="8">
        <f>VLOOKUP(InputData[[#This Row],[PRODUCT ID]],MasterData[],6,0)</f>
        <v>162</v>
      </c>
      <c r="L258" s="8">
        <f>PRODUCT(InputData[[#This Row],[QUANTITY]],InputData[[#This Row],[BUYING PRIZE]])</f>
        <v>960</v>
      </c>
      <c r="M258" s="8">
        <f>PRODUCT(InputData[[#This Row],[QUANTITY]],InputData[[#This Row],[SELLING PRICE]],(1-InputData[[#This Row],[DISCOUNT %]]))</f>
        <v>1296</v>
      </c>
      <c r="N258">
        <f>DAY(InputData[[#This Row],[DATE]])</f>
        <v>24</v>
      </c>
      <c r="O258" s="13" t="str">
        <f t="shared" ref="O258:O321" si="4">TEXT(A267,"[$-0809]mmm")</f>
        <v>Jan</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 MasterData[],3,0)</f>
        <v>Category04</v>
      </c>
      <c r="I259" t="str">
        <f>VLOOKUP(InputData[[#This Row],[PRODUCT ID]],MasterData[],4,0)</f>
        <v>Kg</v>
      </c>
      <c r="J259" s="8">
        <f>VLOOKUP(InputData[[#This Row],[PRODUCT ID]],MasterData[],5,0)</f>
        <v>90</v>
      </c>
      <c r="K259" s="8">
        <f>VLOOKUP(InputData[[#This Row],[PRODUCT ID]],MasterData[],6,0)</f>
        <v>96.3</v>
      </c>
      <c r="L259" s="8">
        <f>PRODUCT(InputData[[#This Row],[QUANTITY]],InputData[[#This Row],[BUYING PRIZE]])</f>
        <v>720</v>
      </c>
      <c r="M259" s="8">
        <f>PRODUCT(InputData[[#This Row],[QUANTITY]],InputData[[#This Row],[SELLING PRICE]],(1-InputData[[#This Row],[DISCOUNT %]]))</f>
        <v>770.4</v>
      </c>
      <c r="N259">
        <f>DAY(InputData[[#This Row],[DATE]])</f>
        <v>24</v>
      </c>
      <c r="O259" s="13" t="str">
        <f t="shared" si="4"/>
        <v>Jan</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 MasterData[],3,0)</f>
        <v>Category05</v>
      </c>
      <c r="I260" t="str">
        <f>VLOOKUP(InputData[[#This Row],[PRODUCT ID]],MasterData[],4,0)</f>
        <v>Ft</v>
      </c>
      <c r="J260" s="8">
        <f>VLOOKUP(InputData[[#This Row],[PRODUCT ID]],MasterData[],5,0)</f>
        <v>138</v>
      </c>
      <c r="K260" s="8">
        <f>VLOOKUP(InputData[[#This Row],[PRODUCT ID]],MasterData[],6,0)</f>
        <v>173.88</v>
      </c>
      <c r="L260" s="8">
        <f>PRODUCT(InputData[[#This Row],[QUANTITY]],InputData[[#This Row],[BUYING PRIZE]])</f>
        <v>1932</v>
      </c>
      <c r="M260" s="8">
        <f>PRODUCT(InputData[[#This Row],[QUANTITY]],InputData[[#This Row],[SELLING PRICE]],(1-InputData[[#This Row],[DISCOUNT %]]))</f>
        <v>2434.3199999999997</v>
      </c>
      <c r="N260">
        <f>DAY(InputData[[#This Row],[DATE]])</f>
        <v>26</v>
      </c>
      <c r="O260" s="13" t="str">
        <f t="shared" si="4"/>
        <v>Jan</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 MasterData[],3,0)</f>
        <v>Category04</v>
      </c>
      <c r="I261" t="str">
        <f>VLOOKUP(InputData[[#This Row],[PRODUCT ID]],MasterData[],4,0)</f>
        <v>Lt</v>
      </c>
      <c r="J261" s="8">
        <f>VLOOKUP(InputData[[#This Row],[PRODUCT ID]],MasterData[],5,0)</f>
        <v>47</v>
      </c>
      <c r="K261" s="8">
        <f>VLOOKUP(InputData[[#This Row],[PRODUCT ID]],MasterData[],6,0)</f>
        <v>53.11</v>
      </c>
      <c r="L261" s="8">
        <f>PRODUCT(InputData[[#This Row],[QUANTITY]],InputData[[#This Row],[BUYING PRIZE]])</f>
        <v>658</v>
      </c>
      <c r="M261" s="8">
        <f>PRODUCT(InputData[[#This Row],[QUANTITY]],InputData[[#This Row],[SELLING PRICE]],(1-InputData[[#This Row],[DISCOUNT %]]))</f>
        <v>743.54</v>
      </c>
      <c r="N261">
        <f>DAY(InputData[[#This Row],[DATE]])</f>
        <v>27</v>
      </c>
      <c r="O261" s="13" t="str">
        <f t="shared" si="4"/>
        <v>Jan</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 MasterData[],3,0)</f>
        <v>Category04</v>
      </c>
      <c r="I262" t="str">
        <f>VLOOKUP(InputData[[#This Row],[PRODUCT ID]],MasterData[],4,0)</f>
        <v>Lt</v>
      </c>
      <c r="J262" s="8">
        <f>VLOOKUP(InputData[[#This Row],[PRODUCT ID]],MasterData[],5,0)</f>
        <v>47</v>
      </c>
      <c r="K262" s="8">
        <f>VLOOKUP(InputData[[#This Row],[PRODUCT ID]],MasterData[],6,0)</f>
        <v>53.11</v>
      </c>
      <c r="L262" s="8">
        <f>PRODUCT(InputData[[#This Row],[QUANTITY]],InputData[[#This Row],[BUYING PRIZE]])</f>
        <v>282</v>
      </c>
      <c r="M262" s="8">
        <f>PRODUCT(InputData[[#This Row],[QUANTITY]],InputData[[#This Row],[SELLING PRICE]],(1-InputData[[#This Row],[DISCOUNT %]]))</f>
        <v>318.65999999999997</v>
      </c>
      <c r="N262">
        <f>DAY(InputData[[#This Row],[DATE]])</f>
        <v>28</v>
      </c>
      <c r="O262" s="13" t="str">
        <f t="shared" si="4"/>
        <v>Jan</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 MasterData[],3,0)</f>
        <v>Category02</v>
      </c>
      <c r="I263" t="str">
        <f>VLOOKUP(InputData[[#This Row],[PRODUCT ID]],MasterData[],4,0)</f>
        <v>Ft</v>
      </c>
      <c r="J263" s="8">
        <f>VLOOKUP(InputData[[#This Row],[PRODUCT ID]],MasterData[],5,0)</f>
        <v>148</v>
      </c>
      <c r="K263" s="8">
        <f>VLOOKUP(InputData[[#This Row],[PRODUCT ID]],MasterData[],6,0)</f>
        <v>164.28</v>
      </c>
      <c r="L263" s="8">
        <f>PRODUCT(InputData[[#This Row],[QUANTITY]],InputData[[#This Row],[BUYING PRIZE]])</f>
        <v>1924</v>
      </c>
      <c r="M263" s="8">
        <f>PRODUCT(InputData[[#This Row],[QUANTITY]],InputData[[#This Row],[SELLING PRICE]],(1-InputData[[#This Row],[DISCOUNT %]]))</f>
        <v>2135.64</v>
      </c>
      <c r="N263">
        <f>DAY(InputData[[#This Row],[DATE]])</f>
        <v>30</v>
      </c>
      <c r="O263" s="13" t="str">
        <f t="shared" si="4"/>
        <v>Jan</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 MasterData[],3,0)</f>
        <v>Category03</v>
      </c>
      <c r="I264" t="str">
        <f>VLOOKUP(InputData[[#This Row],[PRODUCT ID]],MasterData[],4,0)</f>
        <v>Ft</v>
      </c>
      <c r="J264" s="8">
        <f>VLOOKUP(InputData[[#This Row],[PRODUCT ID]],MasterData[],5,0)</f>
        <v>121</v>
      </c>
      <c r="K264" s="8">
        <f>VLOOKUP(InputData[[#This Row],[PRODUCT ID]],MasterData[],6,0)</f>
        <v>141.57</v>
      </c>
      <c r="L264" s="8">
        <f>PRODUCT(InputData[[#This Row],[QUANTITY]],InputData[[#This Row],[BUYING PRIZE]])</f>
        <v>121</v>
      </c>
      <c r="M264" s="8">
        <f>PRODUCT(InputData[[#This Row],[QUANTITY]],InputData[[#This Row],[SELLING PRICE]],(1-InputData[[#This Row],[DISCOUNT %]]))</f>
        <v>141.57</v>
      </c>
      <c r="N264">
        <f>DAY(InputData[[#This Row],[DATE]])</f>
        <v>1</v>
      </c>
      <c r="O264" s="13" t="str">
        <f t="shared" si="4"/>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 MasterData[],3,0)</f>
        <v>Category02</v>
      </c>
      <c r="I265" t="str">
        <f>VLOOKUP(InputData[[#This Row],[PRODUCT ID]],MasterData[],4,0)</f>
        <v>Ft</v>
      </c>
      <c r="J265" s="8">
        <f>VLOOKUP(InputData[[#This Row],[PRODUCT ID]],MasterData[],5,0)</f>
        <v>148</v>
      </c>
      <c r="K265" s="8">
        <f>VLOOKUP(InputData[[#This Row],[PRODUCT ID]],MasterData[],6,0)</f>
        <v>164.28</v>
      </c>
      <c r="L265" s="8">
        <f>PRODUCT(InputData[[#This Row],[QUANTITY]],InputData[[#This Row],[BUYING PRIZE]])</f>
        <v>1036</v>
      </c>
      <c r="M265" s="8">
        <f>PRODUCT(InputData[[#This Row],[QUANTITY]],InputData[[#This Row],[SELLING PRICE]],(1-InputData[[#This Row],[DISCOUNT %]]))</f>
        <v>1149.96</v>
      </c>
      <c r="N265">
        <f>DAY(InputData[[#This Row],[DATE]])</f>
        <v>2</v>
      </c>
      <c r="O265" s="13" t="str">
        <f t="shared" si="4"/>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 MasterData[],3,0)</f>
        <v>Category02</v>
      </c>
      <c r="I266" t="str">
        <f>VLOOKUP(InputData[[#This Row],[PRODUCT ID]],MasterData[],4,0)</f>
        <v>No.</v>
      </c>
      <c r="J266" s="8">
        <f>VLOOKUP(InputData[[#This Row],[PRODUCT ID]],MasterData[],5,0)</f>
        <v>12</v>
      </c>
      <c r="K266" s="8">
        <f>VLOOKUP(InputData[[#This Row],[PRODUCT ID]],MasterData[],6,0)</f>
        <v>15.719999999999999</v>
      </c>
      <c r="L266" s="8">
        <f>PRODUCT(InputData[[#This Row],[QUANTITY]],InputData[[#This Row],[BUYING PRIZE]])</f>
        <v>24</v>
      </c>
      <c r="M266" s="8">
        <f>PRODUCT(InputData[[#This Row],[QUANTITY]],InputData[[#This Row],[SELLING PRICE]],(1-InputData[[#This Row],[DISCOUNT %]]))</f>
        <v>31.439999999999998</v>
      </c>
      <c r="N266">
        <f>DAY(InputData[[#This Row],[DATE]])</f>
        <v>2</v>
      </c>
      <c r="O266" s="13" t="str">
        <f t="shared" si="4"/>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 MasterData[],3,0)</f>
        <v>Category04</v>
      </c>
      <c r="I267" t="str">
        <f>VLOOKUP(InputData[[#This Row],[PRODUCT ID]],MasterData[],4,0)</f>
        <v>Kg</v>
      </c>
      <c r="J267" s="8">
        <f>VLOOKUP(InputData[[#This Row],[PRODUCT ID]],MasterData[],5,0)</f>
        <v>95</v>
      </c>
      <c r="K267" s="8">
        <f>VLOOKUP(InputData[[#This Row],[PRODUCT ID]],MasterData[],6,0)</f>
        <v>119.7</v>
      </c>
      <c r="L267" s="8">
        <f>PRODUCT(InputData[[#This Row],[QUANTITY]],InputData[[#This Row],[BUYING PRIZE]])</f>
        <v>95</v>
      </c>
      <c r="M267" s="8">
        <f>PRODUCT(InputData[[#This Row],[QUANTITY]],InputData[[#This Row],[SELLING PRICE]],(1-InputData[[#This Row],[DISCOUNT %]]))</f>
        <v>119.7</v>
      </c>
      <c r="N267">
        <f>DAY(InputData[[#This Row],[DATE]])</f>
        <v>2</v>
      </c>
      <c r="O267" s="13" t="str">
        <f t="shared" si="4"/>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 MasterData[],3,0)</f>
        <v>Category05</v>
      </c>
      <c r="I268" t="str">
        <f>VLOOKUP(InputData[[#This Row],[PRODUCT ID]],MasterData[],4,0)</f>
        <v>Kg</v>
      </c>
      <c r="J268" s="8">
        <f>VLOOKUP(InputData[[#This Row],[PRODUCT ID]],MasterData[],5,0)</f>
        <v>67</v>
      </c>
      <c r="K268" s="8">
        <f>VLOOKUP(InputData[[#This Row],[PRODUCT ID]],MasterData[],6,0)</f>
        <v>83.08</v>
      </c>
      <c r="L268" s="8">
        <f>PRODUCT(InputData[[#This Row],[QUANTITY]],InputData[[#This Row],[BUYING PRIZE]])</f>
        <v>603</v>
      </c>
      <c r="M268" s="8">
        <f>PRODUCT(InputData[[#This Row],[QUANTITY]],InputData[[#This Row],[SELLING PRICE]],(1-InputData[[#This Row],[DISCOUNT %]]))</f>
        <v>747.72</v>
      </c>
      <c r="N268">
        <f>DAY(InputData[[#This Row],[DATE]])</f>
        <v>3</v>
      </c>
      <c r="O268" s="13" t="str">
        <f t="shared" si="4"/>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 MasterData[],3,0)</f>
        <v>Category02</v>
      </c>
      <c r="I269" t="str">
        <f>VLOOKUP(InputData[[#This Row],[PRODUCT ID]],MasterData[],4,0)</f>
        <v>Kg</v>
      </c>
      <c r="J269" s="8">
        <f>VLOOKUP(InputData[[#This Row],[PRODUCT ID]],MasterData[],5,0)</f>
        <v>73</v>
      </c>
      <c r="K269" s="8">
        <f>VLOOKUP(InputData[[#This Row],[PRODUCT ID]],MasterData[],6,0)</f>
        <v>94.17</v>
      </c>
      <c r="L269" s="8">
        <f>PRODUCT(InputData[[#This Row],[QUANTITY]],InputData[[#This Row],[BUYING PRIZE]])</f>
        <v>584</v>
      </c>
      <c r="M269" s="8">
        <f>PRODUCT(InputData[[#This Row],[QUANTITY]],InputData[[#This Row],[SELLING PRICE]],(1-InputData[[#This Row],[DISCOUNT %]]))</f>
        <v>753.36</v>
      </c>
      <c r="N269">
        <f>DAY(InputData[[#This Row],[DATE]])</f>
        <v>4</v>
      </c>
      <c r="O269" s="13" t="str">
        <f t="shared" si="4"/>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 MasterData[],3,0)</f>
        <v>Category04</v>
      </c>
      <c r="I270" t="str">
        <f>VLOOKUP(InputData[[#This Row],[PRODUCT ID]],MasterData[],4,0)</f>
        <v>Lt</v>
      </c>
      <c r="J270" s="8">
        <f>VLOOKUP(InputData[[#This Row],[PRODUCT ID]],MasterData[],5,0)</f>
        <v>47</v>
      </c>
      <c r="K270" s="8">
        <f>VLOOKUP(InputData[[#This Row],[PRODUCT ID]],MasterData[],6,0)</f>
        <v>53.11</v>
      </c>
      <c r="L270" s="8">
        <f>PRODUCT(InputData[[#This Row],[QUANTITY]],InputData[[#This Row],[BUYING PRIZE]])</f>
        <v>47</v>
      </c>
      <c r="M270" s="8">
        <f>PRODUCT(InputData[[#This Row],[QUANTITY]],InputData[[#This Row],[SELLING PRICE]],(1-InputData[[#This Row],[DISCOUNT %]]))</f>
        <v>53.11</v>
      </c>
      <c r="N270">
        <f>DAY(InputData[[#This Row],[DATE]])</f>
        <v>4</v>
      </c>
      <c r="O270" s="13" t="str">
        <f t="shared" si="4"/>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 MasterData[],3,0)</f>
        <v>Category04</v>
      </c>
      <c r="I271" t="str">
        <f>VLOOKUP(InputData[[#This Row],[PRODUCT ID]],MasterData[],4,0)</f>
        <v>Kg</v>
      </c>
      <c r="J271" s="8">
        <f>VLOOKUP(InputData[[#This Row],[PRODUCT ID]],MasterData[],5,0)</f>
        <v>89</v>
      </c>
      <c r="K271" s="8">
        <f>VLOOKUP(InputData[[#This Row],[PRODUCT ID]],MasterData[],6,0)</f>
        <v>117.48</v>
      </c>
      <c r="L271" s="8">
        <f>PRODUCT(InputData[[#This Row],[QUANTITY]],InputData[[#This Row],[BUYING PRIZE]])</f>
        <v>1068</v>
      </c>
      <c r="M271" s="8">
        <f>PRODUCT(InputData[[#This Row],[QUANTITY]],InputData[[#This Row],[SELLING PRICE]],(1-InputData[[#This Row],[DISCOUNT %]]))</f>
        <v>1409.76</v>
      </c>
      <c r="N271">
        <f>DAY(InputData[[#This Row],[DATE]])</f>
        <v>9</v>
      </c>
      <c r="O271" s="13" t="str">
        <f t="shared" si="4"/>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 MasterData[],3,0)</f>
        <v>Category04</v>
      </c>
      <c r="I272" t="str">
        <f>VLOOKUP(InputData[[#This Row],[PRODUCT ID]],MasterData[],4,0)</f>
        <v>Lt</v>
      </c>
      <c r="J272" s="8">
        <f>VLOOKUP(InputData[[#This Row],[PRODUCT ID]],MasterData[],5,0)</f>
        <v>55</v>
      </c>
      <c r="K272" s="8">
        <f>VLOOKUP(InputData[[#This Row],[PRODUCT ID]],MasterData[],6,0)</f>
        <v>58.3</v>
      </c>
      <c r="L272" s="8">
        <f>PRODUCT(InputData[[#This Row],[QUANTITY]],InputData[[#This Row],[BUYING PRIZE]])</f>
        <v>770</v>
      </c>
      <c r="M272" s="8">
        <f>PRODUCT(InputData[[#This Row],[QUANTITY]],InputData[[#This Row],[SELLING PRICE]],(1-InputData[[#This Row],[DISCOUNT %]]))</f>
        <v>816.19999999999993</v>
      </c>
      <c r="N272">
        <f>DAY(InputData[[#This Row],[DATE]])</f>
        <v>10</v>
      </c>
      <c r="O272" s="13" t="str">
        <f t="shared" si="4"/>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 MasterData[],3,0)</f>
        <v>Category04</v>
      </c>
      <c r="I273" t="str">
        <f>VLOOKUP(InputData[[#This Row],[PRODUCT ID]],MasterData[],4,0)</f>
        <v>Kg</v>
      </c>
      <c r="J273" s="8">
        <f>VLOOKUP(InputData[[#This Row],[PRODUCT ID]],MasterData[],5,0)</f>
        <v>89</v>
      </c>
      <c r="K273" s="8">
        <f>VLOOKUP(InputData[[#This Row],[PRODUCT ID]],MasterData[],6,0)</f>
        <v>117.48</v>
      </c>
      <c r="L273" s="8">
        <f>PRODUCT(InputData[[#This Row],[QUANTITY]],InputData[[#This Row],[BUYING PRIZE]])</f>
        <v>178</v>
      </c>
      <c r="M273" s="8">
        <f>PRODUCT(InputData[[#This Row],[QUANTITY]],InputData[[#This Row],[SELLING PRICE]],(1-InputData[[#This Row],[DISCOUNT %]]))</f>
        <v>234.96</v>
      </c>
      <c r="N273">
        <f>DAY(InputData[[#This Row],[DATE]])</f>
        <v>11</v>
      </c>
      <c r="O273" s="13" t="str">
        <f t="shared" si="4"/>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 MasterData[],3,0)</f>
        <v>Category02</v>
      </c>
      <c r="I274" t="str">
        <f>VLOOKUP(InputData[[#This Row],[PRODUCT ID]],MasterData[],4,0)</f>
        <v>Ft</v>
      </c>
      <c r="J274" s="8">
        <f>VLOOKUP(InputData[[#This Row],[PRODUCT ID]],MasterData[],5,0)</f>
        <v>150</v>
      </c>
      <c r="K274" s="8">
        <f>VLOOKUP(InputData[[#This Row],[PRODUCT ID]],MasterData[],6,0)</f>
        <v>210</v>
      </c>
      <c r="L274" s="8">
        <f>PRODUCT(InputData[[#This Row],[QUANTITY]],InputData[[#This Row],[BUYING PRIZE]])</f>
        <v>900</v>
      </c>
      <c r="M274" s="8">
        <f>PRODUCT(InputData[[#This Row],[QUANTITY]],InputData[[#This Row],[SELLING PRICE]],(1-InputData[[#This Row],[DISCOUNT %]]))</f>
        <v>1260</v>
      </c>
      <c r="N274">
        <f>DAY(InputData[[#This Row],[DATE]])</f>
        <v>13</v>
      </c>
      <c r="O274" s="13" t="str">
        <f t="shared" si="4"/>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 MasterData[],3,0)</f>
        <v>Category02</v>
      </c>
      <c r="I275" t="str">
        <f>VLOOKUP(InputData[[#This Row],[PRODUCT ID]],MasterData[],4,0)</f>
        <v>Lt</v>
      </c>
      <c r="J275" s="8">
        <f>VLOOKUP(InputData[[#This Row],[PRODUCT ID]],MasterData[],5,0)</f>
        <v>44</v>
      </c>
      <c r="K275" s="8">
        <f>VLOOKUP(InputData[[#This Row],[PRODUCT ID]],MasterData[],6,0)</f>
        <v>48.4</v>
      </c>
      <c r="L275" s="8">
        <f>PRODUCT(InputData[[#This Row],[QUANTITY]],InputData[[#This Row],[BUYING PRIZE]])</f>
        <v>616</v>
      </c>
      <c r="M275" s="8">
        <f>PRODUCT(InputData[[#This Row],[QUANTITY]],InputData[[#This Row],[SELLING PRICE]],(1-InputData[[#This Row],[DISCOUNT %]]))</f>
        <v>677.6</v>
      </c>
      <c r="N275">
        <f>DAY(InputData[[#This Row],[DATE]])</f>
        <v>14</v>
      </c>
      <c r="O275" s="13" t="str">
        <f t="shared" si="4"/>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 MasterData[],3,0)</f>
        <v>Category03</v>
      </c>
      <c r="I276" t="str">
        <f>VLOOKUP(InputData[[#This Row],[PRODUCT ID]],MasterData[],4,0)</f>
        <v>Ft</v>
      </c>
      <c r="J276" s="8">
        <f>VLOOKUP(InputData[[#This Row],[PRODUCT ID]],MasterData[],5,0)</f>
        <v>121</v>
      </c>
      <c r="K276" s="8">
        <f>VLOOKUP(InputData[[#This Row],[PRODUCT ID]],MasterData[],6,0)</f>
        <v>141.57</v>
      </c>
      <c r="L276" s="8">
        <f>PRODUCT(InputData[[#This Row],[QUANTITY]],InputData[[#This Row],[BUYING PRIZE]])</f>
        <v>1210</v>
      </c>
      <c r="M276" s="8">
        <f>PRODUCT(InputData[[#This Row],[QUANTITY]],InputData[[#This Row],[SELLING PRICE]],(1-InputData[[#This Row],[DISCOUNT %]]))</f>
        <v>1415.6999999999998</v>
      </c>
      <c r="N276">
        <f>DAY(InputData[[#This Row],[DATE]])</f>
        <v>15</v>
      </c>
      <c r="O276" s="13" t="str">
        <f t="shared" si="4"/>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 MasterData[],3,0)</f>
        <v>Category02</v>
      </c>
      <c r="I277" t="str">
        <f>VLOOKUP(InputData[[#This Row],[PRODUCT ID]],MasterData[],4,0)</f>
        <v>Kg</v>
      </c>
      <c r="J277" s="8">
        <f>VLOOKUP(InputData[[#This Row],[PRODUCT ID]],MasterData[],5,0)</f>
        <v>112</v>
      </c>
      <c r="K277" s="8">
        <f>VLOOKUP(InputData[[#This Row],[PRODUCT ID]],MasterData[],6,0)</f>
        <v>146.72</v>
      </c>
      <c r="L277" s="8">
        <f>PRODUCT(InputData[[#This Row],[QUANTITY]],InputData[[#This Row],[BUYING PRIZE]])</f>
        <v>1232</v>
      </c>
      <c r="M277" s="8">
        <f>PRODUCT(InputData[[#This Row],[QUANTITY]],InputData[[#This Row],[SELLING PRICE]],(1-InputData[[#This Row],[DISCOUNT %]]))</f>
        <v>1613.92</v>
      </c>
      <c r="N277">
        <f>DAY(InputData[[#This Row],[DATE]])</f>
        <v>16</v>
      </c>
      <c r="O277" s="13" t="str">
        <f t="shared" si="4"/>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 MasterData[],3,0)</f>
        <v>Category05</v>
      </c>
      <c r="I278" t="str">
        <f>VLOOKUP(InputData[[#This Row],[PRODUCT ID]],MasterData[],4,0)</f>
        <v>Kg</v>
      </c>
      <c r="J278" s="8">
        <f>VLOOKUP(InputData[[#This Row],[PRODUCT ID]],MasterData[],5,0)</f>
        <v>90</v>
      </c>
      <c r="K278" s="8">
        <f>VLOOKUP(InputData[[#This Row],[PRODUCT ID]],MasterData[],6,0)</f>
        <v>115.2</v>
      </c>
      <c r="L278" s="8">
        <f>PRODUCT(InputData[[#This Row],[QUANTITY]],InputData[[#This Row],[BUYING PRIZE]])</f>
        <v>360</v>
      </c>
      <c r="M278" s="8">
        <f>PRODUCT(InputData[[#This Row],[QUANTITY]],InputData[[#This Row],[SELLING PRICE]],(1-InputData[[#This Row],[DISCOUNT %]]))</f>
        <v>460.8</v>
      </c>
      <c r="N278">
        <f>DAY(InputData[[#This Row],[DATE]])</f>
        <v>17</v>
      </c>
      <c r="O278" s="13" t="str">
        <f t="shared" si="4"/>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 MasterData[],3,0)</f>
        <v>Category01</v>
      </c>
      <c r="I279" t="str">
        <f>VLOOKUP(InputData[[#This Row],[PRODUCT ID]],MasterData[],4,0)</f>
        <v>Kg</v>
      </c>
      <c r="J279" s="8">
        <f>VLOOKUP(InputData[[#This Row],[PRODUCT ID]],MasterData[],5,0)</f>
        <v>83</v>
      </c>
      <c r="K279" s="8">
        <f>VLOOKUP(InputData[[#This Row],[PRODUCT ID]],MasterData[],6,0)</f>
        <v>94.62</v>
      </c>
      <c r="L279" s="8">
        <f>PRODUCT(InputData[[#This Row],[QUANTITY]],InputData[[#This Row],[BUYING PRIZE]])</f>
        <v>747</v>
      </c>
      <c r="M279" s="8">
        <f>PRODUCT(InputData[[#This Row],[QUANTITY]],InputData[[#This Row],[SELLING PRICE]],(1-InputData[[#This Row],[DISCOUNT %]]))</f>
        <v>851.58</v>
      </c>
      <c r="N279">
        <f>DAY(InputData[[#This Row],[DATE]])</f>
        <v>18</v>
      </c>
      <c r="O279" s="13" t="str">
        <f t="shared" si="4"/>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 MasterData[],3,0)</f>
        <v>Category03</v>
      </c>
      <c r="I280" t="str">
        <f>VLOOKUP(InputData[[#This Row],[PRODUCT ID]],MasterData[],4,0)</f>
        <v>Ft</v>
      </c>
      <c r="J280" s="8">
        <f>VLOOKUP(InputData[[#This Row],[PRODUCT ID]],MasterData[],5,0)</f>
        <v>126</v>
      </c>
      <c r="K280" s="8">
        <f>VLOOKUP(InputData[[#This Row],[PRODUCT ID]],MasterData[],6,0)</f>
        <v>162.54</v>
      </c>
      <c r="L280" s="8">
        <f>PRODUCT(InputData[[#This Row],[QUANTITY]],InputData[[#This Row],[BUYING PRIZE]])</f>
        <v>252</v>
      </c>
      <c r="M280" s="8">
        <f>PRODUCT(InputData[[#This Row],[QUANTITY]],InputData[[#This Row],[SELLING PRICE]],(1-InputData[[#This Row],[DISCOUNT %]]))</f>
        <v>325.08</v>
      </c>
      <c r="N280">
        <f>DAY(InputData[[#This Row],[DATE]])</f>
        <v>20</v>
      </c>
      <c r="O280" s="13" t="str">
        <f t="shared" si="4"/>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 MasterData[],3,0)</f>
        <v>Category02</v>
      </c>
      <c r="I281" t="str">
        <f>VLOOKUP(InputData[[#This Row],[PRODUCT ID]],MasterData[],4,0)</f>
        <v>Kg</v>
      </c>
      <c r="J281" s="8">
        <f>VLOOKUP(InputData[[#This Row],[PRODUCT ID]],MasterData[],5,0)</f>
        <v>112</v>
      </c>
      <c r="K281" s="8">
        <f>VLOOKUP(InputData[[#This Row],[PRODUCT ID]],MasterData[],6,0)</f>
        <v>146.72</v>
      </c>
      <c r="L281" s="8">
        <f>PRODUCT(InputData[[#This Row],[QUANTITY]],InputData[[#This Row],[BUYING PRIZE]])</f>
        <v>784</v>
      </c>
      <c r="M281" s="8">
        <f>PRODUCT(InputData[[#This Row],[QUANTITY]],InputData[[#This Row],[SELLING PRICE]],(1-InputData[[#This Row],[DISCOUNT %]]))</f>
        <v>1027.04</v>
      </c>
      <c r="N281">
        <f>DAY(InputData[[#This Row],[DATE]])</f>
        <v>20</v>
      </c>
      <c r="O281" s="13" t="str">
        <f t="shared" si="4"/>
        <v>Feb</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 MasterData[],3,0)</f>
        <v>Category01</v>
      </c>
      <c r="I282" t="str">
        <f>VLOOKUP(InputData[[#This Row],[PRODUCT ID]],MasterData[],4,0)</f>
        <v>Kg</v>
      </c>
      <c r="J282" s="8">
        <f>VLOOKUP(InputData[[#This Row],[PRODUCT ID]],MasterData[],5,0)</f>
        <v>98</v>
      </c>
      <c r="K282" s="8">
        <f>VLOOKUP(InputData[[#This Row],[PRODUCT ID]],MasterData[],6,0)</f>
        <v>103.88</v>
      </c>
      <c r="L282" s="8">
        <f>PRODUCT(InputData[[#This Row],[QUANTITY]],InputData[[#This Row],[BUYING PRIZE]])</f>
        <v>588</v>
      </c>
      <c r="M282" s="8">
        <f>PRODUCT(InputData[[#This Row],[QUANTITY]],InputData[[#This Row],[SELLING PRICE]],(1-InputData[[#This Row],[DISCOUNT %]]))</f>
        <v>623.28</v>
      </c>
      <c r="N282">
        <f>DAY(InputData[[#This Row],[DATE]])</f>
        <v>22</v>
      </c>
      <c r="O282" s="13" t="str">
        <f t="shared" si="4"/>
        <v>Feb</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 MasterData[],3,0)</f>
        <v>Category01</v>
      </c>
      <c r="I283" t="str">
        <f>VLOOKUP(InputData[[#This Row],[PRODUCT ID]],MasterData[],4,0)</f>
        <v>Kg</v>
      </c>
      <c r="J283" s="8">
        <f>VLOOKUP(InputData[[#This Row],[PRODUCT ID]],MasterData[],5,0)</f>
        <v>105</v>
      </c>
      <c r="K283" s="8">
        <f>VLOOKUP(InputData[[#This Row],[PRODUCT ID]],MasterData[],6,0)</f>
        <v>142.80000000000001</v>
      </c>
      <c r="L283" s="8">
        <f>PRODUCT(InputData[[#This Row],[QUANTITY]],InputData[[#This Row],[BUYING PRIZE]])</f>
        <v>525</v>
      </c>
      <c r="M283" s="8">
        <f>PRODUCT(InputData[[#This Row],[QUANTITY]],InputData[[#This Row],[SELLING PRICE]],(1-InputData[[#This Row],[DISCOUNT %]]))</f>
        <v>714</v>
      </c>
      <c r="N283">
        <f>DAY(InputData[[#This Row],[DATE]])</f>
        <v>23</v>
      </c>
      <c r="O283" s="13" t="str">
        <f t="shared" si="4"/>
        <v>Feb</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 MasterData[],3,0)</f>
        <v>Category05</v>
      </c>
      <c r="I284" t="str">
        <f>VLOOKUP(InputData[[#This Row],[PRODUCT ID]],MasterData[],4,0)</f>
        <v>Ft</v>
      </c>
      <c r="J284" s="8">
        <f>VLOOKUP(InputData[[#This Row],[PRODUCT ID]],MasterData[],5,0)</f>
        <v>120</v>
      </c>
      <c r="K284" s="8">
        <f>VLOOKUP(InputData[[#This Row],[PRODUCT ID]],MasterData[],6,0)</f>
        <v>162</v>
      </c>
      <c r="L284" s="8">
        <f>PRODUCT(InputData[[#This Row],[QUANTITY]],InputData[[#This Row],[BUYING PRIZE]])</f>
        <v>960</v>
      </c>
      <c r="M284" s="8">
        <f>PRODUCT(InputData[[#This Row],[QUANTITY]],InputData[[#This Row],[SELLING PRICE]],(1-InputData[[#This Row],[DISCOUNT %]]))</f>
        <v>1296</v>
      </c>
      <c r="N284">
        <f>DAY(InputData[[#This Row],[DATE]])</f>
        <v>23</v>
      </c>
      <c r="O284" s="13" t="str">
        <f t="shared" si="4"/>
        <v>Feb</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 MasterData[],3,0)</f>
        <v>Category04</v>
      </c>
      <c r="I285" t="str">
        <f>VLOOKUP(InputData[[#This Row],[PRODUCT ID]],MasterData[],4,0)</f>
        <v>Ft</v>
      </c>
      <c r="J285" s="8">
        <f>VLOOKUP(InputData[[#This Row],[PRODUCT ID]],MasterData[],5,0)</f>
        <v>148</v>
      </c>
      <c r="K285" s="8">
        <f>VLOOKUP(InputData[[#This Row],[PRODUCT ID]],MasterData[],6,0)</f>
        <v>201.28</v>
      </c>
      <c r="L285" s="8">
        <f>PRODUCT(InputData[[#This Row],[QUANTITY]],InputData[[#This Row],[BUYING PRIZE]])</f>
        <v>2220</v>
      </c>
      <c r="M285" s="8">
        <f>PRODUCT(InputData[[#This Row],[QUANTITY]],InputData[[#This Row],[SELLING PRICE]],(1-InputData[[#This Row],[DISCOUNT %]]))</f>
        <v>3019.2</v>
      </c>
      <c r="N285">
        <f>DAY(InputData[[#This Row],[DATE]])</f>
        <v>24</v>
      </c>
      <c r="O285" s="13" t="str">
        <f t="shared" si="4"/>
        <v>Feb</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 MasterData[],3,0)</f>
        <v>Category02</v>
      </c>
      <c r="I286" t="str">
        <f>VLOOKUP(InputData[[#This Row],[PRODUCT ID]],MasterData[],4,0)</f>
        <v>Ft</v>
      </c>
      <c r="J286" s="8">
        <f>VLOOKUP(InputData[[#This Row],[PRODUCT ID]],MasterData[],5,0)</f>
        <v>134</v>
      </c>
      <c r="K286" s="8">
        <f>VLOOKUP(InputData[[#This Row],[PRODUCT ID]],MasterData[],6,0)</f>
        <v>156.78</v>
      </c>
      <c r="L286" s="8">
        <f>PRODUCT(InputData[[#This Row],[QUANTITY]],InputData[[#This Row],[BUYING PRIZE]])</f>
        <v>1876</v>
      </c>
      <c r="M286" s="8">
        <f>PRODUCT(InputData[[#This Row],[QUANTITY]],InputData[[#This Row],[SELLING PRICE]],(1-InputData[[#This Row],[DISCOUNT %]]))</f>
        <v>2194.92</v>
      </c>
      <c r="N286">
        <f>DAY(InputData[[#This Row],[DATE]])</f>
        <v>25</v>
      </c>
      <c r="O286" s="13" t="str">
        <f t="shared" si="4"/>
        <v>Feb</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 MasterData[],3,0)</f>
        <v>Category02</v>
      </c>
      <c r="I287" t="str">
        <f>VLOOKUP(InputData[[#This Row],[PRODUCT ID]],MasterData[],4,0)</f>
        <v>No.</v>
      </c>
      <c r="J287" s="8">
        <f>VLOOKUP(InputData[[#This Row],[PRODUCT ID]],MasterData[],5,0)</f>
        <v>13</v>
      </c>
      <c r="K287" s="8">
        <f>VLOOKUP(InputData[[#This Row],[PRODUCT ID]],MasterData[],6,0)</f>
        <v>16.64</v>
      </c>
      <c r="L287" s="8">
        <f>PRODUCT(InputData[[#This Row],[QUANTITY]],InputData[[#This Row],[BUYING PRIZE]])</f>
        <v>143</v>
      </c>
      <c r="M287" s="8">
        <f>PRODUCT(InputData[[#This Row],[QUANTITY]],InputData[[#This Row],[SELLING PRICE]],(1-InputData[[#This Row],[DISCOUNT %]]))</f>
        <v>183.04000000000002</v>
      </c>
      <c r="N287">
        <f>DAY(InputData[[#This Row],[DATE]])</f>
        <v>28</v>
      </c>
      <c r="O287" s="13" t="str">
        <f t="shared" si="4"/>
        <v>Feb</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 MasterData[],3,0)</f>
        <v>Category03</v>
      </c>
      <c r="I288" t="str">
        <f>VLOOKUP(InputData[[#This Row],[PRODUCT ID]],MasterData[],4,0)</f>
        <v>Ft</v>
      </c>
      <c r="J288" s="8">
        <f>VLOOKUP(InputData[[#This Row],[PRODUCT ID]],MasterData[],5,0)</f>
        <v>141</v>
      </c>
      <c r="K288" s="8">
        <f>VLOOKUP(InputData[[#This Row],[PRODUCT ID]],MasterData[],6,0)</f>
        <v>149.46</v>
      </c>
      <c r="L288" s="8">
        <f>PRODUCT(InputData[[#This Row],[QUANTITY]],InputData[[#This Row],[BUYING PRIZE]])</f>
        <v>846</v>
      </c>
      <c r="M288" s="8">
        <f>PRODUCT(InputData[[#This Row],[QUANTITY]],InputData[[#This Row],[SELLING PRICE]],(1-InputData[[#This Row],[DISCOUNT %]]))</f>
        <v>896.76</v>
      </c>
      <c r="N288">
        <f>DAY(InputData[[#This Row],[DATE]])</f>
        <v>31</v>
      </c>
      <c r="O288" s="13" t="str">
        <f t="shared" si="4"/>
        <v>Feb</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 MasterData[],3,0)</f>
        <v>Category05</v>
      </c>
      <c r="I289" t="str">
        <f>VLOOKUP(InputData[[#This Row],[PRODUCT ID]],MasterData[],4,0)</f>
        <v>Ft</v>
      </c>
      <c r="J289" s="8">
        <f>VLOOKUP(InputData[[#This Row],[PRODUCT ID]],MasterData[],5,0)</f>
        <v>138</v>
      </c>
      <c r="K289" s="8">
        <f>VLOOKUP(InputData[[#This Row],[PRODUCT ID]],MasterData[],6,0)</f>
        <v>173.88</v>
      </c>
      <c r="L289" s="8">
        <f>PRODUCT(InputData[[#This Row],[QUANTITY]],InputData[[#This Row],[BUYING PRIZE]])</f>
        <v>1242</v>
      </c>
      <c r="M289" s="8">
        <f>PRODUCT(InputData[[#This Row],[QUANTITY]],InputData[[#This Row],[SELLING PRICE]],(1-InputData[[#This Row],[DISCOUNT %]]))</f>
        <v>1564.92</v>
      </c>
      <c r="N289">
        <f>DAY(InputData[[#This Row],[DATE]])</f>
        <v>31</v>
      </c>
      <c r="O289" s="13" t="str">
        <f t="shared" si="4"/>
        <v>Feb</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 MasterData[],3,0)</f>
        <v>Category01</v>
      </c>
      <c r="I290" t="str">
        <f>VLOOKUP(InputData[[#This Row],[PRODUCT ID]],MasterData[],4,0)</f>
        <v>Ft</v>
      </c>
      <c r="J290" s="8">
        <f>VLOOKUP(InputData[[#This Row],[PRODUCT ID]],MasterData[],5,0)</f>
        <v>133</v>
      </c>
      <c r="K290" s="8">
        <f>VLOOKUP(InputData[[#This Row],[PRODUCT ID]],MasterData[],6,0)</f>
        <v>155.61000000000001</v>
      </c>
      <c r="L290" s="8">
        <f>PRODUCT(InputData[[#This Row],[QUANTITY]],InputData[[#This Row],[BUYING PRIZE]])</f>
        <v>1197</v>
      </c>
      <c r="M290" s="8">
        <f>PRODUCT(InputData[[#This Row],[QUANTITY]],InputData[[#This Row],[SELLING PRICE]],(1-InputData[[#This Row],[DISCOUNT %]]))</f>
        <v>1400.4900000000002</v>
      </c>
      <c r="N290">
        <f>DAY(InputData[[#This Row],[DATE]])</f>
        <v>1</v>
      </c>
      <c r="O290" s="13" t="str">
        <f t="shared" si="4"/>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 MasterData[],3,0)</f>
        <v>Category02</v>
      </c>
      <c r="I291" t="str">
        <f>VLOOKUP(InputData[[#This Row],[PRODUCT ID]],MasterData[],4,0)</f>
        <v>Kg</v>
      </c>
      <c r="J291" s="8">
        <f>VLOOKUP(InputData[[#This Row],[PRODUCT ID]],MasterData[],5,0)</f>
        <v>112</v>
      </c>
      <c r="K291" s="8">
        <f>VLOOKUP(InputData[[#This Row],[PRODUCT ID]],MasterData[],6,0)</f>
        <v>146.72</v>
      </c>
      <c r="L291" s="8">
        <f>PRODUCT(InputData[[#This Row],[QUANTITY]],InputData[[#This Row],[BUYING PRIZE]])</f>
        <v>896</v>
      </c>
      <c r="M291" s="8">
        <f>PRODUCT(InputData[[#This Row],[QUANTITY]],InputData[[#This Row],[SELLING PRICE]],(1-InputData[[#This Row],[DISCOUNT %]]))</f>
        <v>1173.76</v>
      </c>
      <c r="N291">
        <f>DAY(InputData[[#This Row],[DATE]])</f>
        <v>3</v>
      </c>
      <c r="O291" s="13" t="str">
        <f t="shared" si="4"/>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 MasterData[],3,0)</f>
        <v>Category02</v>
      </c>
      <c r="I292" t="str">
        <f>VLOOKUP(InputData[[#This Row],[PRODUCT ID]],MasterData[],4,0)</f>
        <v>No.</v>
      </c>
      <c r="J292" s="8">
        <f>VLOOKUP(InputData[[#This Row],[PRODUCT ID]],MasterData[],5,0)</f>
        <v>37</v>
      </c>
      <c r="K292" s="8">
        <f>VLOOKUP(InputData[[#This Row],[PRODUCT ID]],MasterData[],6,0)</f>
        <v>49.21</v>
      </c>
      <c r="L292" s="8">
        <f>PRODUCT(InputData[[#This Row],[QUANTITY]],InputData[[#This Row],[BUYING PRIZE]])</f>
        <v>222</v>
      </c>
      <c r="M292" s="8">
        <f>PRODUCT(InputData[[#This Row],[QUANTITY]],InputData[[#This Row],[SELLING PRICE]],(1-InputData[[#This Row],[DISCOUNT %]]))</f>
        <v>295.26</v>
      </c>
      <c r="N292">
        <f>DAY(InputData[[#This Row],[DATE]])</f>
        <v>5</v>
      </c>
      <c r="O292" s="13" t="str">
        <f t="shared" si="4"/>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 MasterData[],3,0)</f>
        <v>Category01</v>
      </c>
      <c r="I293" t="str">
        <f>VLOOKUP(InputData[[#This Row],[PRODUCT ID]],MasterData[],4,0)</f>
        <v>Kg</v>
      </c>
      <c r="J293" s="8">
        <f>VLOOKUP(InputData[[#This Row],[PRODUCT ID]],MasterData[],5,0)</f>
        <v>105</v>
      </c>
      <c r="K293" s="8">
        <f>VLOOKUP(InputData[[#This Row],[PRODUCT ID]],MasterData[],6,0)</f>
        <v>142.80000000000001</v>
      </c>
      <c r="L293" s="8">
        <f>PRODUCT(InputData[[#This Row],[QUANTITY]],InputData[[#This Row],[BUYING PRIZE]])</f>
        <v>630</v>
      </c>
      <c r="M293" s="8">
        <f>PRODUCT(InputData[[#This Row],[QUANTITY]],InputData[[#This Row],[SELLING PRICE]],(1-InputData[[#This Row],[DISCOUNT %]]))</f>
        <v>856.80000000000007</v>
      </c>
      <c r="N293">
        <f>DAY(InputData[[#This Row],[DATE]])</f>
        <v>6</v>
      </c>
      <c r="O293" s="13" t="str">
        <f t="shared" si="4"/>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 MasterData[],3,0)</f>
        <v>Category01</v>
      </c>
      <c r="I294" t="str">
        <f>VLOOKUP(InputData[[#This Row],[PRODUCT ID]],MasterData[],4,0)</f>
        <v>Ft</v>
      </c>
      <c r="J294" s="8">
        <f>VLOOKUP(InputData[[#This Row],[PRODUCT ID]],MasterData[],5,0)</f>
        <v>133</v>
      </c>
      <c r="K294" s="8">
        <f>VLOOKUP(InputData[[#This Row],[PRODUCT ID]],MasterData[],6,0)</f>
        <v>155.61000000000001</v>
      </c>
      <c r="L294" s="8">
        <f>PRODUCT(InputData[[#This Row],[QUANTITY]],InputData[[#This Row],[BUYING PRIZE]])</f>
        <v>1463</v>
      </c>
      <c r="M294" s="8">
        <f>PRODUCT(InputData[[#This Row],[QUANTITY]],InputData[[#This Row],[SELLING PRICE]],(1-InputData[[#This Row],[DISCOUNT %]]))</f>
        <v>1711.71</v>
      </c>
      <c r="N294">
        <f>DAY(InputData[[#This Row],[DATE]])</f>
        <v>8</v>
      </c>
      <c r="O294" s="13" t="str">
        <f t="shared" si="4"/>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 MasterData[],3,0)</f>
        <v>Category01</v>
      </c>
      <c r="I295" t="str">
        <f>VLOOKUP(InputData[[#This Row],[PRODUCT ID]],MasterData[],4,0)</f>
        <v>Lt</v>
      </c>
      <c r="J295" s="8">
        <f>VLOOKUP(InputData[[#This Row],[PRODUCT ID]],MasterData[],5,0)</f>
        <v>44</v>
      </c>
      <c r="K295" s="8">
        <f>VLOOKUP(InputData[[#This Row],[PRODUCT ID]],MasterData[],6,0)</f>
        <v>48.84</v>
      </c>
      <c r="L295" s="8">
        <f>PRODUCT(InputData[[#This Row],[QUANTITY]],InputData[[#This Row],[BUYING PRIZE]])</f>
        <v>132</v>
      </c>
      <c r="M295" s="8">
        <f>PRODUCT(InputData[[#This Row],[QUANTITY]],InputData[[#This Row],[SELLING PRICE]],(1-InputData[[#This Row],[DISCOUNT %]]))</f>
        <v>146.52000000000001</v>
      </c>
      <c r="N295">
        <f>DAY(InputData[[#This Row],[DATE]])</f>
        <v>8</v>
      </c>
      <c r="O295" s="13" t="str">
        <f t="shared" si="4"/>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 MasterData[],3,0)</f>
        <v>Category04</v>
      </c>
      <c r="I296" t="str">
        <f>VLOOKUP(InputData[[#This Row],[PRODUCT ID]],MasterData[],4,0)</f>
        <v>Kg</v>
      </c>
      <c r="J296" s="8">
        <f>VLOOKUP(InputData[[#This Row],[PRODUCT ID]],MasterData[],5,0)</f>
        <v>89</v>
      </c>
      <c r="K296" s="8">
        <f>VLOOKUP(InputData[[#This Row],[PRODUCT ID]],MasterData[],6,0)</f>
        <v>117.48</v>
      </c>
      <c r="L296" s="8">
        <f>PRODUCT(InputData[[#This Row],[QUANTITY]],InputData[[#This Row],[BUYING PRIZE]])</f>
        <v>1246</v>
      </c>
      <c r="M296" s="8">
        <f>PRODUCT(InputData[[#This Row],[QUANTITY]],InputData[[#This Row],[SELLING PRICE]],(1-InputData[[#This Row],[DISCOUNT %]]))</f>
        <v>1644.72</v>
      </c>
      <c r="N296">
        <f>DAY(InputData[[#This Row],[DATE]])</f>
        <v>9</v>
      </c>
      <c r="O296" s="13" t="str">
        <f t="shared" si="4"/>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 MasterData[],3,0)</f>
        <v>Category02</v>
      </c>
      <c r="I297" t="str">
        <f>VLOOKUP(InputData[[#This Row],[PRODUCT ID]],MasterData[],4,0)</f>
        <v>Ft</v>
      </c>
      <c r="J297" s="8">
        <f>VLOOKUP(InputData[[#This Row],[PRODUCT ID]],MasterData[],5,0)</f>
        <v>148</v>
      </c>
      <c r="K297" s="8">
        <f>VLOOKUP(InputData[[#This Row],[PRODUCT ID]],MasterData[],6,0)</f>
        <v>164.28</v>
      </c>
      <c r="L297" s="8">
        <f>PRODUCT(InputData[[#This Row],[QUANTITY]],InputData[[#This Row],[BUYING PRIZE]])</f>
        <v>1924</v>
      </c>
      <c r="M297" s="8">
        <f>PRODUCT(InputData[[#This Row],[QUANTITY]],InputData[[#This Row],[SELLING PRICE]],(1-InputData[[#This Row],[DISCOUNT %]]))</f>
        <v>2135.64</v>
      </c>
      <c r="N297">
        <f>DAY(InputData[[#This Row],[DATE]])</f>
        <v>12</v>
      </c>
      <c r="O297" s="13" t="str">
        <f t="shared" si="4"/>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 MasterData[],3,0)</f>
        <v>Category04</v>
      </c>
      <c r="I298" t="str">
        <f>VLOOKUP(InputData[[#This Row],[PRODUCT ID]],MasterData[],4,0)</f>
        <v>No.</v>
      </c>
      <c r="J298" s="8">
        <f>VLOOKUP(InputData[[#This Row],[PRODUCT ID]],MasterData[],5,0)</f>
        <v>18</v>
      </c>
      <c r="K298" s="8">
        <f>VLOOKUP(InputData[[#This Row],[PRODUCT ID]],MasterData[],6,0)</f>
        <v>24.66</v>
      </c>
      <c r="L298" s="8">
        <f>PRODUCT(InputData[[#This Row],[QUANTITY]],InputData[[#This Row],[BUYING PRIZE]])</f>
        <v>144</v>
      </c>
      <c r="M298" s="8">
        <f>PRODUCT(InputData[[#This Row],[QUANTITY]],InputData[[#This Row],[SELLING PRICE]],(1-InputData[[#This Row],[DISCOUNT %]]))</f>
        <v>197.28</v>
      </c>
      <c r="N298">
        <f>DAY(InputData[[#This Row],[DATE]])</f>
        <v>14</v>
      </c>
      <c r="O298" s="13" t="str">
        <f t="shared" si="4"/>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 MasterData[],3,0)</f>
        <v>Category04</v>
      </c>
      <c r="I299" t="str">
        <f>VLOOKUP(InputData[[#This Row],[PRODUCT ID]],MasterData[],4,0)</f>
        <v>No.</v>
      </c>
      <c r="J299" s="8">
        <f>VLOOKUP(InputData[[#This Row],[PRODUCT ID]],MasterData[],5,0)</f>
        <v>37</v>
      </c>
      <c r="K299" s="8">
        <f>VLOOKUP(InputData[[#This Row],[PRODUCT ID]],MasterData[],6,0)</f>
        <v>41.81</v>
      </c>
      <c r="L299" s="8">
        <f>PRODUCT(InputData[[#This Row],[QUANTITY]],InputData[[#This Row],[BUYING PRIZE]])</f>
        <v>111</v>
      </c>
      <c r="M299" s="8">
        <f>PRODUCT(InputData[[#This Row],[QUANTITY]],InputData[[#This Row],[SELLING PRICE]],(1-InputData[[#This Row],[DISCOUNT %]]))</f>
        <v>125.43</v>
      </c>
      <c r="N299">
        <f>DAY(InputData[[#This Row],[DATE]])</f>
        <v>14</v>
      </c>
      <c r="O299" s="13" t="str">
        <f t="shared" si="4"/>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 MasterData[],3,0)</f>
        <v>Category04</v>
      </c>
      <c r="I300" t="str">
        <f>VLOOKUP(InputData[[#This Row],[PRODUCT ID]],MasterData[],4,0)</f>
        <v>Kg</v>
      </c>
      <c r="J300" s="8">
        <f>VLOOKUP(InputData[[#This Row],[PRODUCT ID]],MasterData[],5,0)</f>
        <v>89</v>
      </c>
      <c r="K300" s="8">
        <f>VLOOKUP(InputData[[#This Row],[PRODUCT ID]],MasterData[],6,0)</f>
        <v>117.48</v>
      </c>
      <c r="L300" s="8">
        <f>PRODUCT(InputData[[#This Row],[QUANTITY]],InputData[[#This Row],[BUYING PRIZE]])</f>
        <v>89</v>
      </c>
      <c r="M300" s="8">
        <f>PRODUCT(InputData[[#This Row],[QUANTITY]],InputData[[#This Row],[SELLING PRICE]],(1-InputData[[#This Row],[DISCOUNT %]]))</f>
        <v>117.48</v>
      </c>
      <c r="N300">
        <f>DAY(InputData[[#This Row],[DATE]])</f>
        <v>16</v>
      </c>
      <c r="O300" s="13" t="str">
        <f t="shared" si="4"/>
        <v>Mar</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 MasterData[],3,0)</f>
        <v>Category01</v>
      </c>
      <c r="I301" t="str">
        <f>VLOOKUP(InputData[[#This Row],[PRODUCT ID]],MasterData[],4,0)</f>
        <v>Kg</v>
      </c>
      <c r="J301" s="8">
        <f>VLOOKUP(InputData[[#This Row],[PRODUCT ID]],MasterData[],5,0)</f>
        <v>105</v>
      </c>
      <c r="K301" s="8">
        <f>VLOOKUP(InputData[[#This Row],[PRODUCT ID]],MasterData[],6,0)</f>
        <v>142.80000000000001</v>
      </c>
      <c r="L301" s="8">
        <f>PRODUCT(InputData[[#This Row],[QUANTITY]],InputData[[#This Row],[BUYING PRIZE]])</f>
        <v>1365</v>
      </c>
      <c r="M301" s="8">
        <f>PRODUCT(InputData[[#This Row],[QUANTITY]],InputData[[#This Row],[SELLING PRICE]],(1-InputData[[#This Row],[DISCOUNT %]]))</f>
        <v>1856.4</v>
      </c>
      <c r="N301">
        <f>DAY(InputData[[#This Row],[DATE]])</f>
        <v>19</v>
      </c>
      <c r="O301" s="13" t="str">
        <f t="shared" si="4"/>
        <v>Mar</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 MasterData[],3,0)</f>
        <v>Category02</v>
      </c>
      <c r="I302" t="str">
        <f>VLOOKUP(InputData[[#This Row],[PRODUCT ID]],MasterData[],4,0)</f>
        <v>Kg</v>
      </c>
      <c r="J302" s="8">
        <f>VLOOKUP(InputData[[#This Row],[PRODUCT ID]],MasterData[],5,0)</f>
        <v>73</v>
      </c>
      <c r="K302" s="8">
        <f>VLOOKUP(InputData[[#This Row],[PRODUCT ID]],MasterData[],6,0)</f>
        <v>94.17</v>
      </c>
      <c r="L302" s="8">
        <f>PRODUCT(InputData[[#This Row],[QUANTITY]],InputData[[#This Row],[BUYING PRIZE]])</f>
        <v>438</v>
      </c>
      <c r="M302" s="8">
        <f>PRODUCT(InputData[[#This Row],[QUANTITY]],InputData[[#This Row],[SELLING PRICE]],(1-InputData[[#This Row],[DISCOUNT %]]))</f>
        <v>565.02</v>
      </c>
      <c r="N302">
        <f>DAY(InputData[[#This Row],[DATE]])</f>
        <v>20</v>
      </c>
      <c r="O302" s="13" t="str">
        <f t="shared" si="4"/>
        <v>Mar</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 MasterData[],3,0)</f>
        <v>Category02</v>
      </c>
      <c r="I303" t="str">
        <f>VLOOKUP(InputData[[#This Row],[PRODUCT ID]],MasterData[],4,0)</f>
        <v>Kg</v>
      </c>
      <c r="J303" s="8">
        <f>VLOOKUP(InputData[[#This Row],[PRODUCT ID]],MasterData[],5,0)</f>
        <v>112</v>
      </c>
      <c r="K303" s="8">
        <f>VLOOKUP(InputData[[#This Row],[PRODUCT ID]],MasterData[],6,0)</f>
        <v>122.08</v>
      </c>
      <c r="L303" s="8">
        <f>PRODUCT(InputData[[#This Row],[QUANTITY]],InputData[[#This Row],[BUYING PRIZE]])</f>
        <v>672</v>
      </c>
      <c r="M303" s="8">
        <f>PRODUCT(InputData[[#This Row],[QUANTITY]],InputData[[#This Row],[SELLING PRICE]],(1-InputData[[#This Row],[DISCOUNT %]]))</f>
        <v>732.48</v>
      </c>
      <c r="N303">
        <f>DAY(InputData[[#This Row],[DATE]])</f>
        <v>23</v>
      </c>
      <c r="O303" s="13" t="str">
        <f t="shared" si="4"/>
        <v>Mar</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 MasterData[],3,0)</f>
        <v>Category02</v>
      </c>
      <c r="I304" t="str">
        <f>VLOOKUP(InputData[[#This Row],[PRODUCT ID]],MasterData[],4,0)</f>
        <v>No.</v>
      </c>
      <c r="J304" s="8">
        <f>VLOOKUP(InputData[[#This Row],[PRODUCT ID]],MasterData[],5,0)</f>
        <v>13</v>
      </c>
      <c r="K304" s="8">
        <f>VLOOKUP(InputData[[#This Row],[PRODUCT ID]],MasterData[],6,0)</f>
        <v>16.64</v>
      </c>
      <c r="L304" s="8">
        <f>PRODUCT(InputData[[#This Row],[QUANTITY]],InputData[[#This Row],[BUYING PRIZE]])</f>
        <v>195</v>
      </c>
      <c r="M304" s="8">
        <f>PRODUCT(InputData[[#This Row],[QUANTITY]],InputData[[#This Row],[SELLING PRICE]],(1-InputData[[#This Row],[DISCOUNT %]]))</f>
        <v>249.60000000000002</v>
      </c>
      <c r="N304">
        <f>DAY(InputData[[#This Row],[DATE]])</f>
        <v>23</v>
      </c>
      <c r="O304" s="13" t="str">
        <f t="shared" si="4"/>
        <v>Mar</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 MasterData[],3,0)</f>
        <v>Category04</v>
      </c>
      <c r="I305" t="str">
        <f>VLOOKUP(InputData[[#This Row],[PRODUCT ID]],MasterData[],4,0)</f>
        <v>Kg</v>
      </c>
      <c r="J305" s="8">
        <f>VLOOKUP(InputData[[#This Row],[PRODUCT ID]],MasterData[],5,0)</f>
        <v>90</v>
      </c>
      <c r="K305" s="8">
        <f>VLOOKUP(InputData[[#This Row],[PRODUCT ID]],MasterData[],6,0)</f>
        <v>96.3</v>
      </c>
      <c r="L305" s="8">
        <f>PRODUCT(InputData[[#This Row],[QUANTITY]],InputData[[#This Row],[BUYING PRIZE]])</f>
        <v>720</v>
      </c>
      <c r="M305" s="8">
        <f>PRODUCT(InputData[[#This Row],[QUANTITY]],InputData[[#This Row],[SELLING PRICE]],(1-InputData[[#This Row],[DISCOUNT %]]))</f>
        <v>770.4</v>
      </c>
      <c r="N305">
        <f>DAY(InputData[[#This Row],[DATE]])</f>
        <v>23</v>
      </c>
      <c r="O305" s="13" t="str">
        <f t="shared" si="4"/>
        <v>Mar</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 MasterData[],3,0)</f>
        <v>Category02</v>
      </c>
      <c r="I306" t="str">
        <f>VLOOKUP(InputData[[#This Row],[PRODUCT ID]],MasterData[],4,0)</f>
        <v>Kg</v>
      </c>
      <c r="J306" s="8">
        <f>VLOOKUP(InputData[[#This Row],[PRODUCT ID]],MasterData[],5,0)</f>
        <v>73</v>
      </c>
      <c r="K306" s="8">
        <f>VLOOKUP(InputData[[#This Row],[PRODUCT ID]],MasterData[],6,0)</f>
        <v>94.17</v>
      </c>
      <c r="L306" s="8">
        <f>PRODUCT(InputData[[#This Row],[QUANTITY]],InputData[[#This Row],[BUYING PRIZE]])</f>
        <v>511</v>
      </c>
      <c r="M306" s="8">
        <f>PRODUCT(InputData[[#This Row],[QUANTITY]],InputData[[#This Row],[SELLING PRICE]],(1-InputData[[#This Row],[DISCOUNT %]]))</f>
        <v>659.19</v>
      </c>
      <c r="N306">
        <f>DAY(InputData[[#This Row],[DATE]])</f>
        <v>27</v>
      </c>
      <c r="O306" s="13" t="str">
        <f t="shared" si="4"/>
        <v>Mar</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 MasterData[],3,0)</f>
        <v>Category01</v>
      </c>
      <c r="I307" t="str">
        <f>VLOOKUP(InputData[[#This Row],[PRODUCT ID]],MasterData[],4,0)</f>
        <v>Ft</v>
      </c>
      <c r="J307" s="8">
        <f>VLOOKUP(InputData[[#This Row],[PRODUCT ID]],MasterData[],5,0)</f>
        <v>133</v>
      </c>
      <c r="K307" s="8">
        <f>VLOOKUP(InputData[[#This Row],[PRODUCT ID]],MasterData[],6,0)</f>
        <v>155.61000000000001</v>
      </c>
      <c r="L307" s="8">
        <f>PRODUCT(InputData[[#This Row],[QUANTITY]],InputData[[#This Row],[BUYING PRIZE]])</f>
        <v>1995</v>
      </c>
      <c r="M307" s="8">
        <f>PRODUCT(InputData[[#This Row],[QUANTITY]],InputData[[#This Row],[SELLING PRICE]],(1-InputData[[#This Row],[DISCOUNT %]]))</f>
        <v>2334.15</v>
      </c>
      <c r="N307">
        <f>DAY(InputData[[#This Row],[DATE]])</f>
        <v>27</v>
      </c>
      <c r="O307" s="13" t="str">
        <f t="shared" si="4"/>
        <v>Mar</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 MasterData[],3,0)</f>
        <v>Category05</v>
      </c>
      <c r="I308" t="str">
        <f>VLOOKUP(InputData[[#This Row],[PRODUCT ID]],MasterData[],4,0)</f>
        <v>Kg</v>
      </c>
      <c r="J308" s="8">
        <f>VLOOKUP(InputData[[#This Row],[PRODUCT ID]],MasterData[],5,0)</f>
        <v>67</v>
      </c>
      <c r="K308" s="8">
        <f>VLOOKUP(InputData[[#This Row],[PRODUCT ID]],MasterData[],6,0)</f>
        <v>85.76</v>
      </c>
      <c r="L308" s="8">
        <f>PRODUCT(InputData[[#This Row],[QUANTITY]],InputData[[#This Row],[BUYING PRIZE]])</f>
        <v>1005</v>
      </c>
      <c r="M308" s="8">
        <f>PRODUCT(InputData[[#This Row],[QUANTITY]],InputData[[#This Row],[SELLING PRICE]],(1-InputData[[#This Row],[DISCOUNT %]]))</f>
        <v>1286.4000000000001</v>
      </c>
      <c r="N308">
        <f>DAY(InputData[[#This Row],[DATE]])</f>
        <v>28</v>
      </c>
      <c r="O308" s="13" t="str">
        <f t="shared" si="4"/>
        <v>Mar</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 MasterData[],3,0)</f>
        <v>Category04</v>
      </c>
      <c r="I309" t="str">
        <f>VLOOKUP(InputData[[#This Row],[PRODUCT ID]],MasterData[],4,0)</f>
        <v>No.</v>
      </c>
      <c r="J309" s="8">
        <f>VLOOKUP(InputData[[#This Row],[PRODUCT ID]],MasterData[],5,0)</f>
        <v>18</v>
      </c>
      <c r="K309" s="8">
        <f>VLOOKUP(InputData[[#This Row],[PRODUCT ID]],MasterData[],6,0)</f>
        <v>24.66</v>
      </c>
      <c r="L309" s="8">
        <f>PRODUCT(InputData[[#This Row],[QUANTITY]],InputData[[#This Row],[BUYING PRIZE]])</f>
        <v>234</v>
      </c>
      <c r="M309" s="8">
        <f>PRODUCT(InputData[[#This Row],[QUANTITY]],InputData[[#This Row],[SELLING PRICE]],(1-InputData[[#This Row],[DISCOUNT %]]))</f>
        <v>320.58</v>
      </c>
      <c r="N309">
        <f>DAY(InputData[[#This Row],[DATE]])</f>
        <v>4</v>
      </c>
      <c r="O309" s="13" t="str">
        <f t="shared" si="4"/>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 MasterData[],3,0)</f>
        <v>Category01</v>
      </c>
      <c r="I310" t="str">
        <f>VLOOKUP(InputData[[#This Row],[PRODUCT ID]],MasterData[],4,0)</f>
        <v>Lt</v>
      </c>
      <c r="J310" s="8">
        <f>VLOOKUP(InputData[[#This Row],[PRODUCT ID]],MasterData[],5,0)</f>
        <v>44</v>
      </c>
      <c r="K310" s="8">
        <f>VLOOKUP(InputData[[#This Row],[PRODUCT ID]],MasterData[],6,0)</f>
        <v>48.84</v>
      </c>
      <c r="L310" s="8">
        <f>PRODUCT(InputData[[#This Row],[QUANTITY]],InputData[[#This Row],[BUYING PRIZE]])</f>
        <v>88</v>
      </c>
      <c r="M310" s="8">
        <f>PRODUCT(InputData[[#This Row],[QUANTITY]],InputData[[#This Row],[SELLING PRICE]],(1-InputData[[#This Row],[DISCOUNT %]]))</f>
        <v>97.68</v>
      </c>
      <c r="N310">
        <f>DAY(InputData[[#This Row],[DATE]])</f>
        <v>6</v>
      </c>
      <c r="O310" s="13" t="str">
        <f t="shared" si="4"/>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 MasterData[],3,0)</f>
        <v>Category01</v>
      </c>
      <c r="I311" t="str">
        <f>VLOOKUP(InputData[[#This Row],[PRODUCT ID]],MasterData[],4,0)</f>
        <v>Kg</v>
      </c>
      <c r="J311" s="8">
        <f>VLOOKUP(InputData[[#This Row],[PRODUCT ID]],MasterData[],5,0)</f>
        <v>71</v>
      </c>
      <c r="K311" s="8">
        <f>VLOOKUP(InputData[[#This Row],[PRODUCT ID]],MasterData[],6,0)</f>
        <v>80.94</v>
      </c>
      <c r="L311" s="8">
        <f>PRODUCT(InputData[[#This Row],[QUANTITY]],InputData[[#This Row],[BUYING PRIZE]])</f>
        <v>71</v>
      </c>
      <c r="M311" s="8">
        <f>PRODUCT(InputData[[#This Row],[QUANTITY]],InputData[[#This Row],[SELLING PRICE]],(1-InputData[[#This Row],[DISCOUNT %]]))</f>
        <v>80.94</v>
      </c>
      <c r="N311">
        <f>DAY(InputData[[#This Row],[DATE]])</f>
        <v>7</v>
      </c>
      <c r="O311" s="13" t="str">
        <f t="shared" si="4"/>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 MasterData[],3,0)</f>
        <v>Category05</v>
      </c>
      <c r="I312" t="str">
        <f>VLOOKUP(InputData[[#This Row],[PRODUCT ID]],MasterData[],4,0)</f>
        <v>Kg</v>
      </c>
      <c r="J312" s="8">
        <f>VLOOKUP(InputData[[#This Row],[PRODUCT ID]],MasterData[],5,0)</f>
        <v>76</v>
      </c>
      <c r="K312" s="8">
        <f>VLOOKUP(InputData[[#This Row],[PRODUCT ID]],MasterData[],6,0)</f>
        <v>82.08</v>
      </c>
      <c r="L312" s="8">
        <f>PRODUCT(InputData[[#This Row],[QUANTITY]],InputData[[#This Row],[BUYING PRIZE]])</f>
        <v>456</v>
      </c>
      <c r="M312" s="8">
        <f>PRODUCT(InputData[[#This Row],[QUANTITY]],InputData[[#This Row],[SELLING PRICE]],(1-InputData[[#This Row],[DISCOUNT %]]))</f>
        <v>492.48</v>
      </c>
      <c r="N312">
        <f>DAY(InputData[[#This Row],[DATE]])</f>
        <v>8</v>
      </c>
      <c r="O312" s="13" t="str">
        <f t="shared" si="4"/>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 MasterData[],3,0)</f>
        <v>Category04</v>
      </c>
      <c r="I313" t="str">
        <f>VLOOKUP(InputData[[#This Row],[PRODUCT ID]],MasterData[],4,0)</f>
        <v>Ft</v>
      </c>
      <c r="J313" s="8">
        <f>VLOOKUP(InputData[[#This Row],[PRODUCT ID]],MasterData[],5,0)</f>
        <v>148</v>
      </c>
      <c r="K313" s="8">
        <f>VLOOKUP(InputData[[#This Row],[PRODUCT ID]],MasterData[],6,0)</f>
        <v>201.28</v>
      </c>
      <c r="L313" s="8">
        <f>PRODUCT(InputData[[#This Row],[QUANTITY]],InputData[[#This Row],[BUYING PRIZE]])</f>
        <v>444</v>
      </c>
      <c r="M313" s="8">
        <f>PRODUCT(InputData[[#This Row],[QUANTITY]],InputData[[#This Row],[SELLING PRICE]],(1-InputData[[#This Row],[DISCOUNT %]]))</f>
        <v>603.84</v>
      </c>
      <c r="N313">
        <f>DAY(InputData[[#This Row],[DATE]])</f>
        <v>9</v>
      </c>
      <c r="O313" s="13" t="str">
        <f t="shared" si="4"/>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 MasterData[],3,0)</f>
        <v>Category01</v>
      </c>
      <c r="I314" t="str">
        <f>VLOOKUP(InputData[[#This Row],[PRODUCT ID]],MasterData[],4,0)</f>
        <v>Lt</v>
      </c>
      <c r="J314" s="8">
        <f>VLOOKUP(InputData[[#This Row],[PRODUCT ID]],MasterData[],5,0)</f>
        <v>44</v>
      </c>
      <c r="K314" s="8">
        <f>VLOOKUP(InputData[[#This Row],[PRODUCT ID]],MasterData[],6,0)</f>
        <v>48.84</v>
      </c>
      <c r="L314" s="8">
        <f>PRODUCT(InputData[[#This Row],[QUANTITY]],InputData[[#This Row],[BUYING PRIZE]])</f>
        <v>484</v>
      </c>
      <c r="M314" s="8">
        <f>PRODUCT(InputData[[#This Row],[QUANTITY]],InputData[[#This Row],[SELLING PRICE]],(1-InputData[[#This Row],[DISCOUNT %]]))</f>
        <v>537.24</v>
      </c>
      <c r="N314">
        <f>DAY(InputData[[#This Row],[DATE]])</f>
        <v>9</v>
      </c>
      <c r="O314" s="13" t="str">
        <f t="shared" si="4"/>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 MasterData[],3,0)</f>
        <v>Category04</v>
      </c>
      <c r="I315" t="str">
        <f>VLOOKUP(InputData[[#This Row],[PRODUCT ID]],MasterData[],4,0)</f>
        <v>Kg</v>
      </c>
      <c r="J315" s="8">
        <f>VLOOKUP(InputData[[#This Row],[PRODUCT ID]],MasterData[],5,0)</f>
        <v>95</v>
      </c>
      <c r="K315" s="8">
        <f>VLOOKUP(InputData[[#This Row],[PRODUCT ID]],MasterData[],6,0)</f>
        <v>119.7</v>
      </c>
      <c r="L315" s="8">
        <f>PRODUCT(InputData[[#This Row],[QUANTITY]],InputData[[#This Row],[BUYING PRIZE]])</f>
        <v>1140</v>
      </c>
      <c r="M315" s="8">
        <f>PRODUCT(InputData[[#This Row],[QUANTITY]],InputData[[#This Row],[SELLING PRICE]],(1-InputData[[#This Row],[DISCOUNT %]]))</f>
        <v>1436.4</v>
      </c>
      <c r="N315">
        <f>DAY(InputData[[#This Row],[DATE]])</f>
        <v>10</v>
      </c>
      <c r="O315" s="13" t="str">
        <f t="shared" si="4"/>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 MasterData[],3,0)</f>
        <v>Category02</v>
      </c>
      <c r="I316" t="str">
        <f>VLOOKUP(InputData[[#This Row],[PRODUCT ID]],MasterData[],4,0)</f>
        <v>No.</v>
      </c>
      <c r="J316" s="8">
        <f>VLOOKUP(InputData[[#This Row],[PRODUCT ID]],MasterData[],5,0)</f>
        <v>13</v>
      </c>
      <c r="K316" s="8">
        <f>VLOOKUP(InputData[[#This Row],[PRODUCT ID]],MasterData[],6,0)</f>
        <v>16.64</v>
      </c>
      <c r="L316" s="8">
        <f>PRODUCT(InputData[[#This Row],[QUANTITY]],InputData[[#This Row],[BUYING PRIZE]])</f>
        <v>26</v>
      </c>
      <c r="M316" s="8">
        <f>PRODUCT(InputData[[#This Row],[QUANTITY]],InputData[[#This Row],[SELLING PRICE]],(1-InputData[[#This Row],[DISCOUNT %]]))</f>
        <v>33.28</v>
      </c>
      <c r="N316">
        <f>DAY(InputData[[#This Row],[DATE]])</f>
        <v>14</v>
      </c>
      <c r="O316" s="13" t="str">
        <f t="shared" si="4"/>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 MasterData[],3,0)</f>
        <v>Category04</v>
      </c>
      <c r="I317" t="str">
        <f>VLOOKUP(InputData[[#This Row],[PRODUCT ID]],MasterData[],4,0)</f>
        <v>No.</v>
      </c>
      <c r="J317" s="8">
        <f>VLOOKUP(InputData[[#This Row],[PRODUCT ID]],MasterData[],5,0)</f>
        <v>18</v>
      </c>
      <c r="K317" s="8">
        <f>VLOOKUP(InputData[[#This Row],[PRODUCT ID]],MasterData[],6,0)</f>
        <v>24.66</v>
      </c>
      <c r="L317" s="8">
        <f>PRODUCT(InputData[[#This Row],[QUANTITY]],InputData[[#This Row],[BUYING PRIZE]])</f>
        <v>234</v>
      </c>
      <c r="M317" s="8">
        <f>PRODUCT(InputData[[#This Row],[QUANTITY]],InputData[[#This Row],[SELLING PRICE]],(1-InputData[[#This Row],[DISCOUNT %]]))</f>
        <v>320.58</v>
      </c>
      <c r="N317">
        <f>DAY(InputData[[#This Row],[DATE]])</f>
        <v>14</v>
      </c>
      <c r="O317" s="13" t="str">
        <f t="shared" si="4"/>
        <v>Apr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 MasterData[],3,0)</f>
        <v>Category02</v>
      </c>
      <c r="I318" t="str">
        <f>VLOOKUP(InputData[[#This Row],[PRODUCT ID]],MasterData[],4,0)</f>
        <v>Ft</v>
      </c>
      <c r="J318" s="8">
        <f>VLOOKUP(InputData[[#This Row],[PRODUCT ID]],MasterData[],5,0)</f>
        <v>150</v>
      </c>
      <c r="K318" s="8">
        <f>VLOOKUP(InputData[[#This Row],[PRODUCT ID]],MasterData[],6,0)</f>
        <v>210</v>
      </c>
      <c r="L318" s="8">
        <f>PRODUCT(InputData[[#This Row],[QUANTITY]],InputData[[#This Row],[BUYING PRIZE]])</f>
        <v>300</v>
      </c>
      <c r="M318" s="8">
        <f>PRODUCT(InputData[[#This Row],[QUANTITY]],InputData[[#This Row],[SELLING PRICE]],(1-InputData[[#This Row],[DISCOUNT %]]))</f>
        <v>420</v>
      </c>
      <c r="N318">
        <f>DAY(InputData[[#This Row],[DATE]])</f>
        <v>18</v>
      </c>
      <c r="O318" s="13" t="str">
        <f t="shared" si="4"/>
        <v>Apr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 MasterData[],3,0)</f>
        <v>Category04</v>
      </c>
      <c r="I319" t="str">
        <f>VLOOKUP(InputData[[#This Row],[PRODUCT ID]],MasterData[],4,0)</f>
        <v>Lt</v>
      </c>
      <c r="J319" s="8">
        <f>VLOOKUP(InputData[[#This Row],[PRODUCT ID]],MasterData[],5,0)</f>
        <v>48</v>
      </c>
      <c r="K319" s="8">
        <f>VLOOKUP(InputData[[#This Row],[PRODUCT ID]],MasterData[],6,0)</f>
        <v>57.120000000000005</v>
      </c>
      <c r="L319" s="8">
        <f>PRODUCT(InputData[[#This Row],[QUANTITY]],InputData[[#This Row],[BUYING PRIZE]])</f>
        <v>480</v>
      </c>
      <c r="M319" s="8">
        <f>PRODUCT(InputData[[#This Row],[QUANTITY]],InputData[[#This Row],[SELLING PRICE]],(1-InputData[[#This Row],[DISCOUNT %]]))</f>
        <v>571.20000000000005</v>
      </c>
      <c r="N319">
        <f>DAY(InputData[[#This Row],[DATE]])</f>
        <v>18</v>
      </c>
      <c r="O319" s="13" t="str">
        <f t="shared" si="4"/>
        <v>Apr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 MasterData[],3,0)</f>
        <v>Category05</v>
      </c>
      <c r="I320" t="str">
        <f>VLOOKUP(InputData[[#This Row],[PRODUCT ID]],MasterData[],4,0)</f>
        <v>Ft</v>
      </c>
      <c r="J320" s="8">
        <f>VLOOKUP(InputData[[#This Row],[PRODUCT ID]],MasterData[],5,0)</f>
        <v>138</v>
      </c>
      <c r="K320" s="8">
        <f>VLOOKUP(InputData[[#This Row],[PRODUCT ID]],MasterData[],6,0)</f>
        <v>173.88</v>
      </c>
      <c r="L320" s="8">
        <f>PRODUCT(InputData[[#This Row],[QUANTITY]],InputData[[#This Row],[BUYING PRIZE]])</f>
        <v>828</v>
      </c>
      <c r="M320" s="8">
        <f>PRODUCT(InputData[[#This Row],[QUANTITY]],InputData[[#This Row],[SELLING PRICE]],(1-InputData[[#This Row],[DISCOUNT %]]))</f>
        <v>1043.28</v>
      </c>
      <c r="N320">
        <f>DAY(InputData[[#This Row],[DATE]])</f>
        <v>19</v>
      </c>
      <c r="O320" s="13" t="str">
        <f t="shared" si="4"/>
        <v>Apr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 MasterData[],3,0)</f>
        <v>Category04</v>
      </c>
      <c r="I321" t="str">
        <f>VLOOKUP(InputData[[#This Row],[PRODUCT ID]],MasterData[],4,0)</f>
        <v>Kg</v>
      </c>
      <c r="J321" s="8">
        <f>VLOOKUP(InputData[[#This Row],[PRODUCT ID]],MasterData[],5,0)</f>
        <v>89</v>
      </c>
      <c r="K321" s="8">
        <f>VLOOKUP(InputData[[#This Row],[PRODUCT ID]],MasterData[],6,0)</f>
        <v>117.48</v>
      </c>
      <c r="L321" s="8">
        <f>PRODUCT(InputData[[#This Row],[QUANTITY]],InputData[[#This Row],[BUYING PRIZE]])</f>
        <v>801</v>
      </c>
      <c r="M321" s="8">
        <f>PRODUCT(InputData[[#This Row],[QUANTITY]],InputData[[#This Row],[SELLING PRICE]],(1-InputData[[#This Row],[DISCOUNT %]]))</f>
        <v>1057.32</v>
      </c>
      <c r="N321">
        <f>DAY(InputData[[#This Row],[DATE]])</f>
        <v>23</v>
      </c>
      <c r="O321" s="13" t="str">
        <f t="shared" si="4"/>
        <v>Apr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 MasterData[],3,0)</f>
        <v>Category01</v>
      </c>
      <c r="I322" t="str">
        <f>VLOOKUP(InputData[[#This Row],[PRODUCT ID]],MasterData[],4,0)</f>
        <v>Kg</v>
      </c>
      <c r="J322" s="8">
        <f>VLOOKUP(InputData[[#This Row],[PRODUCT ID]],MasterData[],5,0)</f>
        <v>98</v>
      </c>
      <c r="K322" s="8">
        <f>VLOOKUP(InputData[[#This Row],[PRODUCT ID]],MasterData[],6,0)</f>
        <v>103.88</v>
      </c>
      <c r="L322" s="8">
        <f>PRODUCT(InputData[[#This Row],[QUANTITY]],InputData[[#This Row],[BUYING PRIZE]])</f>
        <v>196</v>
      </c>
      <c r="M322" s="8">
        <f>PRODUCT(InputData[[#This Row],[QUANTITY]],InputData[[#This Row],[SELLING PRICE]],(1-InputData[[#This Row],[DISCOUNT %]]))</f>
        <v>207.76</v>
      </c>
      <c r="N322">
        <f>DAY(InputData[[#This Row],[DATE]])</f>
        <v>25</v>
      </c>
      <c r="O322" s="13" t="str">
        <f t="shared" ref="O322:O385" si="5">TEXT(A331,"[$-0809]mmm")</f>
        <v>Apr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 MasterData[],3,0)</f>
        <v>Category04</v>
      </c>
      <c r="I323" t="str">
        <f>VLOOKUP(InputData[[#This Row],[PRODUCT ID]],MasterData[],4,0)</f>
        <v>Ft</v>
      </c>
      <c r="J323" s="8">
        <f>VLOOKUP(InputData[[#This Row],[PRODUCT ID]],MasterData[],5,0)</f>
        <v>148</v>
      </c>
      <c r="K323" s="8">
        <f>VLOOKUP(InputData[[#This Row],[PRODUCT ID]],MasterData[],6,0)</f>
        <v>201.28</v>
      </c>
      <c r="L323" s="8">
        <f>PRODUCT(InputData[[#This Row],[QUANTITY]],InputData[[#This Row],[BUYING PRIZE]])</f>
        <v>1628</v>
      </c>
      <c r="M323" s="8">
        <f>PRODUCT(InputData[[#This Row],[QUANTITY]],InputData[[#This Row],[SELLING PRICE]],(1-InputData[[#This Row],[DISCOUNT %]]))</f>
        <v>2214.08</v>
      </c>
      <c r="N323">
        <f>DAY(InputData[[#This Row],[DATE]])</f>
        <v>25</v>
      </c>
      <c r="O323" s="13" t="str">
        <f t="shared" si="5"/>
        <v>Apr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 MasterData[],3,0)</f>
        <v>Category04</v>
      </c>
      <c r="I324" t="str">
        <f>VLOOKUP(InputData[[#This Row],[PRODUCT ID]],MasterData[],4,0)</f>
        <v>Kg</v>
      </c>
      <c r="J324" s="8">
        <f>VLOOKUP(InputData[[#This Row],[PRODUCT ID]],MasterData[],5,0)</f>
        <v>89</v>
      </c>
      <c r="K324" s="8">
        <f>VLOOKUP(InputData[[#This Row],[PRODUCT ID]],MasterData[],6,0)</f>
        <v>117.48</v>
      </c>
      <c r="L324" s="8">
        <f>PRODUCT(InputData[[#This Row],[QUANTITY]],InputData[[#This Row],[BUYING PRIZE]])</f>
        <v>1068</v>
      </c>
      <c r="M324" s="8">
        <f>PRODUCT(InputData[[#This Row],[QUANTITY]],InputData[[#This Row],[SELLING PRICE]],(1-InputData[[#This Row],[DISCOUNT %]]))</f>
        <v>1409.76</v>
      </c>
      <c r="N324">
        <f>DAY(InputData[[#This Row],[DATE]])</f>
        <v>29</v>
      </c>
      <c r="O324" s="13" t="str">
        <f t="shared" si="5"/>
        <v>Apr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 MasterData[],3,0)</f>
        <v>Category01</v>
      </c>
      <c r="I325" t="str">
        <f>VLOOKUP(InputData[[#This Row],[PRODUCT ID]],MasterData[],4,0)</f>
        <v>Kg</v>
      </c>
      <c r="J325" s="8">
        <f>VLOOKUP(InputData[[#This Row],[PRODUCT ID]],MasterData[],5,0)</f>
        <v>98</v>
      </c>
      <c r="K325" s="8">
        <f>VLOOKUP(InputData[[#This Row],[PRODUCT ID]],MasterData[],6,0)</f>
        <v>103.88</v>
      </c>
      <c r="L325" s="8">
        <f>PRODUCT(InputData[[#This Row],[QUANTITY]],InputData[[#This Row],[BUYING PRIZE]])</f>
        <v>1274</v>
      </c>
      <c r="M325" s="8">
        <f>PRODUCT(InputData[[#This Row],[QUANTITY]],InputData[[#This Row],[SELLING PRICE]],(1-InputData[[#This Row],[DISCOUNT %]]))</f>
        <v>1350.44</v>
      </c>
      <c r="N325">
        <f>DAY(InputData[[#This Row],[DATE]])</f>
        <v>30</v>
      </c>
      <c r="O325" s="13" t="str">
        <f t="shared" si="5"/>
        <v>Apr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 MasterData[],3,0)</f>
        <v>Category01</v>
      </c>
      <c r="I326" t="str">
        <f>VLOOKUP(InputData[[#This Row],[PRODUCT ID]],MasterData[],4,0)</f>
        <v>Kg</v>
      </c>
      <c r="J326" s="8">
        <f>VLOOKUP(InputData[[#This Row],[PRODUCT ID]],MasterData[],5,0)</f>
        <v>105</v>
      </c>
      <c r="K326" s="8">
        <f>VLOOKUP(InputData[[#This Row],[PRODUCT ID]],MasterData[],6,0)</f>
        <v>142.80000000000001</v>
      </c>
      <c r="L326" s="8">
        <f>PRODUCT(InputData[[#This Row],[QUANTITY]],InputData[[#This Row],[BUYING PRIZE]])</f>
        <v>210</v>
      </c>
      <c r="M326" s="8">
        <f>PRODUCT(InputData[[#This Row],[QUANTITY]],InputData[[#This Row],[SELLING PRICE]],(1-InputData[[#This Row],[DISCOUNT %]]))</f>
        <v>285.60000000000002</v>
      </c>
      <c r="N326">
        <f>DAY(InputData[[#This Row],[DATE]])</f>
        <v>1</v>
      </c>
      <c r="O326" s="13" t="str">
        <f t="shared" si="5"/>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 MasterData[],3,0)</f>
        <v>Category01</v>
      </c>
      <c r="I327" t="str">
        <f>VLOOKUP(InputData[[#This Row],[PRODUCT ID]],MasterData[],4,0)</f>
        <v>Kg</v>
      </c>
      <c r="J327" s="8">
        <f>VLOOKUP(InputData[[#This Row],[PRODUCT ID]],MasterData[],5,0)</f>
        <v>105</v>
      </c>
      <c r="K327" s="8">
        <f>VLOOKUP(InputData[[#This Row],[PRODUCT ID]],MasterData[],6,0)</f>
        <v>142.80000000000001</v>
      </c>
      <c r="L327" s="8">
        <f>PRODUCT(InputData[[#This Row],[QUANTITY]],InputData[[#This Row],[BUYING PRIZE]])</f>
        <v>315</v>
      </c>
      <c r="M327" s="8">
        <f>PRODUCT(InputData[[#This Row],[QUANTITY]],InputData[[#This Row],[SELLING PRICE]],(1-InputData[[#This Row],[DISCOUNT %]]))</f>
        <v>428.40000000000003</v>
      </c>
      <c r="N327">
        <f>DAY(InputData[[#This Row],[DATE]])</f>
        <v>2</v>
      </c>
      <c r="O327" s="13" t="str">
        <f t="shared" si="5"/>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 MasterData[],3,0)</f>
        <v>Category05</v>
      </c>
      <c r="I328" t="str">
        <f>VLOOKUP(InputData[[#This Row],[PRODUCT ID]],MasterData[],4,0)</f>
        <v>Kg</v>
      </c>
      <c r="J328" s="8">
        <f>VLOOKUP(InputData[[#This Row],[PRODUCT ID]],MasterData[],5,0)</f>
        <v>90</v>
      </c>
      <c r="K328" s="8">
        <f>VLOOKUP(InputData[[#This Row],[PRODUCT ID]],MasterData[],6,0)</f>
        <v>115.2</v>
      </c>
      <c r="L328" s="8">
        <f>PRODUCT(InputData[[#This Row],[QUANTITY]],InputData[[#This Row],[BUYING PRIZE]])</f>
        <v>180</v>
      </c>
      <c r="M328" s="8">
        <f>PRODUCT(InputData[[#This Row],[QUANTITY]],InputData[[#This Row],[SELLING PRICE]],(1-InputData[[#This Row],[DISCOUNT %]]))</f>
        <v>230.4</v>
      </c>
      <c r="N328">
        <f>DAY(InputData[[#This Row],[DATE]])</f>
        <v>6</v>
      </c>
      <c r="O328" s="13" t="str">
        <f t="shared" si="5"/>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 MasterData[],3,0)</f>
        <v>Category04</v>
      </c>
      <c r="I329" t="str">
        <f>VLOOKUP(InputData[[#This Row],[PRODUCT ID]],MasterData[],4,0)</f>
        <v>No.</v>
      </c>
      <c r="J329" s="8">
        <f>VLOOKUP(InputData[[#This Row],[PRODUCT ID]],MasterData[],5,0)</f>
        <v>18</v>
      </c>
      <c r="K329" s="8">
        <f>VLOOKUP(InputData[[#This Row],[PRODUCT ID]],MasterData[],6,0)</f>
        <v>24.66</v>
      </c>
      <c r="L329" s="8">
        <f>PRODUCT(InputData[[#This Row],[QUANTITY]],InputData[[#This Row],[BUYING PRIZE]])</f>
        <v>126</v>
      </c>
      <c r="M329" s="8">
        <f>PRODUCT(InputData[[#This Row],[QUANTITY]],InputData[[#This Row],[SELLING PRICE]],(1-InputData[[#This Row],[DISCOUNT %]]))</f>
        <v>172.62</v>
      </c>
      <c r="N329">
        <f>DAY(InputData[[#This Row],[DATE]])</f>
        <v>7</v>
      </c>
      <c r="O329" s="13" t="str">
        <f t="shared" si="5"/>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 MasterData[],3,0)</f>
        <v>Category05</v>
      </c>
      <c r="I330" t="str">
        <f>VLOOKUP(InputData[[#This Row],[PRODUCT ID]],MasterData[],4,0)</f>
        <v>No.</v>
      </c>
      <c r="J330" s="8">
        <f>VLOOKUP(InputData[[#This Row],[PRODUCT ID]],MasterData[],5,0)</f>
        <v>37</v>
      </c>
      <c r="K330" s="8">
        <f>VLOOKUP(InputData[[#This Row],[PRODUCT ID]],MasterData[],6,0)</f>
        <v>42.55</v>
      </c>
      <c r="L330" s="8">
        <f>PRODUCT(InputData[[#This Row],[QUANTITY]],InputData[[#This Row],[BUYING PRIZE]])</f>
        <v>444</v>
      </c>
      <c r="M330" s="8">
        <f>PRODUCT(InputData[[#This Row],[QUANTITY]],InputData[[#This Row],[SELLING PRICE]],(1-InputData[[#This Row],[DISCOUNT %]]))</f>
        <v>510.59999999999997</v>
      </c>
      <c r="N330">
        <f>DAY(InputData[[#This Row],[DATE]])</f>
        <v>9</v>
      </c>
      <c r="O330" s="13" t="str">
        <f t="shared" si="5"/>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 MasterData[],3,0)</f>
        <v>Category01</v>
      </c>
      <c r="I331" t="str">
        <f>VLOOKUP(InputData[[#This Row],[PRODUCT ID]],MasterData[],4,0)</f>
        <v>Kg</v>
      </c>
      <c r="J331" s="8">
        <f>VLOOKUP(InputData[[#This Row],[PRODUCT ID]],MasterData[],5,0)</f>
        <v>105</v>
      </c>
      <c r="K331" s="8">
        <f>VLOOKUP(InputData[[#This Row],[PRODUCT ID]],MasterData[],6,0)</f>
        <v>142.80000000000001</v>
      </c>
      <c r="L331" s="8">
        <f>PRODUCT(InputData[[#This Row],[QUANTITY]],InputData[[#This Row],[BUYING PRIZE]])</f>
        <v>945</v>
      </c>
      <c r="M331" s="8">
        <f>PRODUCT(InputData[[#This Row],[QUANTITY]],InputData[[#This Row],[SELLING PRICE]],(1-InputData[[#This Row],[DISCOUNT %]]))</f>
        <v>1285.2</v>
      </c>
      <c r="N331">
        <f>DAY(InputData[[#This Row],[DATE]])</f>
        <v>9</v>
      </c>
      <c r="O331" s="13" t="str">
        <f t="shared" si="5"/>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 MasterData[],3,0)</f>
        <v>Category02</v>
      </c>
      <c r="I332" t="str">
        <f>VLOOKUP(InputData[[#This Row],[PRODUCT ID]],MasterData[],4,0)</f>
        <v>No.</v>
      </c>
      <c r="J332" s="8">
        <f>VLOOKUP(InputData[[#This Row],[PRODUCT ID]],MasterData[],5,0)</f>
        <v>13</v>
      </c>
      <c r="K332" s="8">
        <f>VLOOKUP(InputData[[#This Row],[PRODUCT ID]],MasterData[],6,0)</f>
        <v>16.64</v>
      </c>
      <c r="L332" s="8">
        <f>PRODUCT(InputData[[#This Row],[QUANTITY]],InputData[[#This Row],[BUYING PRIZE]])</f>
        <v>182</v>
      </c>
      <c r="M332" s="8">
        <f>PRODUCT(InputData[[#This Row],[QUANTITY]],InputData[[#This Row],[SELLING PRICE]],(1-InputData[[#This Row],[DISCOUNT %]]))</f>
        <v>232.96</v>
      </c>
      <c r="N332">
        <f>DAY(InputData[[#This Row],[DATE]])</f>
        <v>13</v>
      </c>
      <c r="O332" s="13" t="str">
        <f t="shared" si="5"/>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 MasterData[],3,0)</f>
        <v>Category05</v>
      </c>
      <c r="I333" t="str">
        <f>VLOOKUP(InputData[[#This Row],[PRODUCT ID]],MasterData[],4,0)</f>
        <v>Ft</v>
      </c>
      <c r="J333" s="8">
        <f>VLOOKUP(InputData[[#This Row],[PRODUCT ID]],MasterData[],5,0)</f>
        <v>138</v>
      </c>
      <c r="K333" s="8">
        <f>VLOOKUP(InputData[[#This Row],[PRODUCT ID]],MasterData[],6,0)</f>
        <v>173.88</v>
      </c>
      <c r="L333" s="8">
        <f>PRODUCT(InputData[[#This Row],[QUANTITY]],InputData[[#This Row],[BUYING PRIZE]])</f>
        <v>1242</v>
      </c>
      <c r="M333" s="8">
        <f>PRODUCT(InputData[[#This Row],[QUANTITY]],InputData[[#This Row],[SELLING PRICE]],(1-InputData[[#This Row],[DISCOUNT %]]))</f>
        <v>1564.92</v>
      </c>
      <c r="N333">
        <f>DAY(InputData[[#This Row],[DATE]])</f>
        <v>18</v>
      </c>
      <c r="O333" s="13" t="str">
        <f t="shared" si="5"/>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 MasterData[],3,0)</f>
        <v>Category02</v>
      </c>
      <c r="I334" t="str">
        <f>VLOOKUP(InputData[[#This Row],[PRODUCT ID]],MasterData[],4,0)</f>
        <v>No.</v>
      </c>
      <c r="J334" s="8">
        <f>VLOOKUP(InputData[[#This Row],[PRODUCT ID]],MasterData[],5,0)</f>
        <v>37</v>
      </c>
      <c r="K334" s="8">
        <f>VLOOKUP(InputData[[#This Row],[PRODUCT ID]],MasterData[],6,0)</f>
        <v>49.21</v>
      </c>
      <c r="L334" s="8">
        <f>PRODUCT(InputData[[#This Row],[QUANTITY]],InputData[[#This Row],[BUYING PRIZE]])</f>
        <v>74</v>
      </c>
      <c r="M334" s="8">
        <f>PRODUCT(InputData[[#This Row],[QUANTITY]],InputData[[#This Row],[SELLING PRICE]],(1-InputData[[#This Row],[DISCOUNT %]]))</f>
        <v>98.42</v>
      </c>
      <c r="N334">
        <f>DAY(InputData[[#This Row],[DATE]])</f>
        <v>20</v>
      </c>
      <c r="O334" s="13" t="str">
        <f t="shared" si="5"/>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 MasterData[],3,0)</f>
        <v>Category02</v>
      </c>
      <c r="I335" t="str">
        <f>VLOOKUP(InputData[[#This Row],[PRODUCT ID]],MasterData[],4,0)</f>
        <v>Kg</v>
      </c>
      <c r="J335" s="8">
        <f>VLOOKUP(InputData[[#This Row],[PRODUCT ID]],MasterData[],5,0)</f>
        <v>73</v>
      </c>
      <c r="K335" s="8">
        <f>VLOOKUP(InputData[[#This Row],[PRODUCT ID]],MasterData[],6,0)</f>
        <v>94.17</v>
      </c>
      <c r="L335" s="8">
        <f>PRODUCT(InputData[[#This Row],[QUANTITY]],InputData[[#This Row],[BUYING PRIZE]])</f>
        <v>292</v>
      </c>
      <c r="M335" s="8">
        <f>PRODUCT(InputData[[#This Row],[QUANTITY]],InputData[[#This Row],[SELLING PRICE]],(1-InputData[[#This Row],[DISCOUNT %]]))</f>
        <v>376.68</v>
      </c>
      <c r="N335">
        <f>DAY(InputData[[#This Row],[DATE]])</f>
        <v>20</v>
      </c>
      <c r="O335" s="13" t="str">
        <f t="shared" si="5"/>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 MasterData[],3,0)</f>
        <v>Category04</v>
      </c>
      <c r="I336" t="str">
        <f>VLOOKUP(InputData[[#This Row],[PRODUCT ID]],MasterData[],4,0)</f>
        <v>Ft</v>
      </c>
      <c r="J336" s="8">
        <f>VLOOKUP(InputData[[#This Row],[PRODUCT ID]],MasterData[],5,0)</f>
        <v>148</v>
      </c>
      <c r="K336" s="8">
        <f>VLOOKUP(InputData[[#This Row],[PRODUCT ID]],MasterData[],6,0)</f>
        <v>201.28</v>
      </c>
      <c r="L336" s="8">
        <f>PRODUCT(InputData[[#This Row],[QUANTITY]],InputData[[#This Row],[BUYING PRIZE]])</f>
        <v>296</v>
      </c>
      <c r="M336" s="8">
        <f>PRODUCT(InputData[[#This Row],[QUANTITY]],InputData[[#This Row],[SELLING PRICE]],(1-InputData[[#This Row],[DISCOUNT %]]))</f>
        <v>402.56</v>
      </c>
      <c r="N336">
        <f>DAY(InputData[[#This Row],[DATE]])</f>
        <v>21</v>
      </c>
      <c r="O336" s="13" t="str">
        <f t="shared" si="5"/>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 MasterData[],3,0)</f>
        <v>Category04</v>
      </c>
      <c r="I337" t="str">
        <f>VLOOKUP(InputData[[#This Row],[PRODUCT ID]],MasterData[],4,0)</f>
        <v>No.</v>
      </c>
      <c r="J337" s="8">
        <f>VLOOKUP(InputData[[#This Row],[PRODUCT ID]],MasterData[],5,0)</f>
        <v>18</v>
      </c>
      <c r="K337" s="8">
        <f>VLOOKUP(InputData[[#This Row],[PRODUCT ID]],MasterData[],6,0)</f>
        <v>24.66</v>
      </c>
      <c r="L337" s="8">
        <f>PRODUCT(InputData[[#This Row],[QUANTITY]],InputData[[#This Row],[BUYING PRIZE]])</f>
        <v>252</v>
      </c>
      <c r="M337" s="8">
        <f>PRODUCT(InputData[[#This Row],[QUANTITY]],InputData[[#This Row],[SELLING PRICE]],(1-InputData[[#This Row],[DISCOUNT %]]))</f>
        <v>345.24</v>
      </c>
      <c r="N337">
        <f>DAY(InputData[[#This Row],[DATE]])</f>
        <v>21</v>
      </c>
      <c r="O337" s="13" t="str">
        <f t="shared" si="5"/>
        <v>May</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 MasterData[],3,0)</f>
        <v>Category05</v>
      </c>
      <c r="I338" t="str">
        <f>VLOOKUP(InputData[[#This Row],[PRODUCT ID]],MasterData[],4,0)</f>
        <v>Kg</v>
      </c>
      <c r="J338" s="8">
        <f>VLOOKUP(InputData[[#This Row],[PRODUCT ID]],MasterData[],5,0)</f>
        <v>76</v>
      </c>
      <c r="K338" s="8">
        <f>VLOOKUP(InputData[[#This Row],[PRODUCT ID]],MasterData[],6,0)</f>
        <v>82.08</v>
      </c>
      <c r="L338" s="8">
        <f>PRODUCT(InputData[[#This Row],[QUANTITY]],InputData[[#This Row],[BUYING PRIZE]])</f>
        <v>1140</v>
      </c>
      <c r="M338" s="8">
        <f>PRODUCT(InputData[[#This Row],[QUANTITY]],InputData[[#This Row],[SELLING PRICE]],(1-InputData[[#This Row],[DISCOUNT %]]))</f>
        <v>1231.2</v>
      </c>
      <c r="N338">
        <f>DAY(InputData[[#This Row],[DATE]])</f>
        <v>23</v>
      </c>
      <c r="O338" s="13" t="str">
        <f t="shared" si="5"/>
        <v>May</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 MasterData[],3,0)</f>
        <v>Category04</v>
      </c>
      <c r="I339" t="str">
        <f>VLOOKUP(InputData[[#This Row],[PRODUCT ID]],MasterData[],4,0)</f>
        <v>Lt</v>
      </c>
      <c r="J339" s="8">
        <f>VLOOKUP(InputData[[#This Row],[PRODUCT ID]],MasterData[],5,0)</f>
        <v>55</v>
      </c>
      <c r="K339" s="8">
        <f>VLOOKUP(InputData[[#This Row],[PRODUCT ID]],MasterData[],6,0)</f>
        <v>58.3</v>
      </c>
      <c r="L339" s="8">
        <f>PRODUCT(InputData[[#This Row],[QUANTITY]],InputData[[#This Row],[BUYING PRIZE]])</f>
        <v>220</v>
      </c>
      <c r="M339" s="8">
        <f>PRODUCT(InputData[[#This Row],[QUANTITY]],InputData[[#This Row],[SELLING PRICE]],(1-InputData[[#This Row],[DISCOUNT %]]))</f>
        <v>233.2</v>
      </c>
      <c r="N339">
        <f>DAY(InputData[[#This Row],[DATE]])</f>
        <v>24</v>
      </c>
      <c r="O339" s="13" t="str">
        <f t="shared" si="5"/>
        <v>May</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 MasterData[],3,0)</f>
        <v>Category01</v>
      </c>
      <c r="I340" t="str">
        <f>VLOOKUP(InputData[[#This Row],[PRODUCT ID]],MasterData[],4,0)</f>
        <v>Lt</v>
      </c>
      <c r="J340" s="8">
        <f>VLOOKUP(InputData[[#This Row],[PRODUCT ID]],MasterData[],5,0)</f>
        <v>44</v>
      </c>
      <c r="K340" s="8">
        <f>VLOOKUP(InputData[[#This Row],[PRODUCT ID]],MasterData[],6,0)</f>
        <v>48.84</v>
      </c>
      <c r="L340" s="8">
        <f>PRODUCT(InputData[[#This Row],[QUANTITY]],InputData[[#This Row],[BUYING PRIZE]])</f>
        <v>396</v>
      </c>
      <c r="M340" s="8">
        <f>PRODUCT(InputData[[#This Row],[QUANTITY]],InputData[[#This Row],[SELLING PRICE]],(1-InputData[[#This Row],[DISCOUNT %]]))</f>
        <v>439.56000000000006</v>
      </c>
      <c r="N340">
        <f>DAY(InputData[[#This Row],[DATE]])</f>
        <v>25</v>
      </c>
      <c r="O340" s="13" t="str">
        <f t="shared" si="5"/>
        <v>May</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 MasterData[],3,0)</f>
        <v>Category01</v>
      </c>
      <c r="I341" t="str">
        <f>VLOOKUP(InputData[[#This Row],[PRODUCT ID]],MasterData[],4,0)</f>
        <v>Kg</v>
      </c>
      <c r="J341" s="8">
        <f>VLOOKUP(InputData[[#This Row],[PRODUCT ID]],MasterData[],5,0)</f>
        <v>71</v>
      </c>
      <c r="K341" s="8">
        <f>VLOOKUP(InputData[[#This Row],[PRODUCT ID]],MasterData[],6,0)</f>
        <v>80.94</v>
      </c>
      <c r="L341" s="8">
        <f>PRODUCT(InputData[[#This Row],[QUANTITY]],InputData[[#This Row],[BUYING PRIZE]])</f>
        <v>568</v>
      </c>
      <c r="M341" s="8">
        <f>PRODUCT(InputData[[#This Row],[QUANTITY]],InputData[[#This Row],[SELLING PRICE]],(1-InputData[[#This Row],[DISCOUNT %]]))</f>
        <v>647.52</v>
      </c>
      <c r="N341">
        <f>DAY(InputData[[#This Row],[DATE]])</f>
        <v>25</v>
      </c>
      <c r="O341" s="13" t="str">
        <f t="shared" si="5"/>
        <v>May</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 MasterData[],3,0)</f>
        <v>Category04</v>
      </c>
      <c r="I342" t="str">
        <f>VLOOKUP(InputData[[#This Row],[PRODUCT ID]],MasterData[],4,0)</f>
        <v>Lt</v>
      </c>
      <c r="J342" s="8">
        <f>VLOOKUP(InputData[[#This Row],[PRODUCT ID]],MasterData[],5,0)</f>
        <v>48</v>
      </c>
      <c r="K342" s="8">
        <f>VLOOKUP(InputData[[#This Row],[PRODUCT ID]],MasterData[],6,0)</f>
        <v>57.120000000000005</v>
      </c>
      <c r="L342" s="8">
        <f>PRODUCT(InputData[[#This Row],[QUANTITY]],InputData[[#This Row],[BUYING PRIZE]])</f>
        <v>96</v>
      </c>
      <c r="M342" s="8">
        <f>PRODUCT(InputData[[#This Row],[QUANTITY]],InputData[[#This Row],[SELLING PRICE]],(1-InputData[[#This Row],[DISCOUNT %]]))</f>
        <v>114.24000000000001</v>
      </c>
      <c r="N342">
        <f>DAY(InputData[[#This Row],[DATE]])</f>
        <v>26</v>
      </c>
      <c r="O342" s="13" t="str">
        <f t="shared" si="5"/>
        <v>May</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 MasterData[],3,0)</f>
        <v>Category02</v>
      </c>
      <c r="I343" t="str">
        <f>VLOOKUP(InputData[[#This Row],[PRODUCT ID]],MasterData[],4,0)</f>
        <v>Kg</v>
      </c>
      <c r="J343" s="8">
        <f>VLOOKUP(InputData[[#This Row],[PRODUCT ID]],MasterData[],5,0)</f>
        <v>112</v>
      </c>
      <c r="K343" s="8">
        <f>VLOOKUP(InputData[[#This Row],[PRODUCT ID]],MasterData[],6,0)</f>
        <v>146.72</v>
      </c>
      <c r="L343" s="8">
        <f>PRODUCT(InputData[[#This Row],[QUANTITY]],InputData[[#This Row],[BUYING PRIZE]])</f>
        <v>1568</v>
      </c>
      <c r="M343" s="8">
        <f>PRODUCT(InputData[[#This Row],[QUANTITY]],InputData[[#This Row],[SELLING PRICE]],(1-InputData[[#This Row],[DISCOUNT %]]))</f>
        <v>2054.08</v>
      </c>
      <c r="N343">
        <f>DAY(InputData[[#This Row],[DATE]])</f>
        <v>28</v>
      </c>
      <c r="O343" s="13" t="str">
        <f t="shared" si="5"/>
        <v>May</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 MasterData[],3,0)</f>
        <v>Category02</v>
      </c>
      <c r="I344" t="str">
        <f>VLOOKUP(InputData[[#This Row],[PRODUCT ID]],MasterData[],4,0)</f>
        <v>No.</v>
      </c>
      <c r="J344" s="8">
        <f>VLOOKUP(InputData[[#This Row],[PRODUCT ID]],MasterData[],5,0)</f>
        <v>13</v>
      </c>
      <c r="K344" s="8">
        <f>VLOOKUP(InputData[[#This Row],[PRODUCT ID]],MasterData[],6,0)</f>
        <v>16.64</v>
      </c>
      <c r="L344" s="8">
        <f>PRODUCT(InputData[[#This Row],[QUANTITY]],InputData[[#This Row],[BUYING PRIZE]])</f>
        <v>169</v>
      </c>
      <c r="M344" s="8">
        <f>PRODUCT(InputData[[#This Row],[QUANTITY]],InputData[[#This Row],[SELLING PRICE]],(1-InputData[[#This Row],[DISCOUNT %]]))</f>
        <v>216.32</v>
      </c>
      <c r="N344">
        <f>DAY(InputData[[#This Row],[DATE]])</f>
        <v>30</v>
      </c>
      <c r="O344" s="13" t="str">
        <f t="shared" si="5"/>
        <v>May</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 MasterData[],3,0)</f>
        <v>Category04</v>
      </c>
      <c r="I345" t="str">
        <f>VLOOKUP(InputData[[#This Row],[PRODUCT ID]],MasterData[],4,0)</f>
        <v>Lt</v>
      </c>
      <c r="J345" s="8">
        <f>VLOOKUP(InputData[[#This Row],[PRODUCT ID]],MasterData[],5,0)</f>
        <v>48</v>
      </c>
      <c r="K345" s="8">
        <f>VLOOKUP(InputData[[#This Row],[PRODUCT ID]],MasterData[],6,0)</f>
        <v>57.120000000000005</v>
      </c>
      <c r="L345" s="8">
        <f>PRODUCT(InputData[[#This Row],[QUANTITY]],InputData[[#This Row],[BUYING PRIZE]])</f>
        <v>384</v>
      </c>
      <c r="M345" s="8">
        <f>PRODUCT(InputData[[#This Row],[QUANTITY]],InputData[[#This Row],[SELLING PRICE]],(1-InputData[[#This Row],[DISCOUNT %]]))</f>
        <v>456.96000000000004</v>
      </c>
      <c r="N345">
        <f>DAY(InputData[[#This Row],[DATE]])</f>
        <v>30</v>
      </c>
      <c r="O345" s="13" t="str">
        <f t="shared" si="5"/>
        <v>May</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 MasterData[],3,0)</f>
        <v>Category04</v>
      </c>
      <c r="I346" t="str">
        <f>VLOOKUP(InputData[[#This Row],[PRODUCT ID]],MasterData[],4,0)</f>
        <v>Lt</v>
      </c>
      <c r="J346" s="8">
        <f>VLOOKUP(InputData[[#This Row],[PRODUCT ID]],MasterData[],5,0)</f>
        <v>55</v>
      </c>
      <c r="K346" s="8">
        <f>VLOOKUP(InputData[[#This Row],[PRODUCT ID]],MasterData[],6,0)</f>
        <v>58.3</v>
      </c>
      <c r="L346" s="8">
        <f>PRODUCT(InputData[[#This Row],[QUANTITY]],InputData[[#This Row],[BUYING PRIZE]])</f>
        <v>495</v>
      </c>
      <c r="M346" s="8">
        <f>PRODUCT(InputData[[#This Row],[QUANTITY]],InputData[[#This Row],[SELLING PRICE]],(1-InputData[[#This Row],[DISCOUNT %]]))</f>
        <v>524.69999999999993</v>
      </c>
      <c r="N346">
        <f>DAY(InputData[[#This Row],[DATE]])</f>
        <v>1</v>
      </c>
      <c r="O346" s="13" t="str">
        <f t="shared" si="5"/>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 MasterData[],3,0)</f>
        <v>Category04</v>
      </c>
      <c r="I347" t="str">
        <f>VLOOKUP(InputData[[#This Row],[PRODUCT ID]],MasterData[],4,0)</f>
        <v>Kg</v>
      </c>
      <c r="J347" s="8">
        <f>VLOOKUP(InputData[[#This Row],[PRODUCT ID]],MasterData[],5,0)</f>
        <v>95</v>
      </c>
      <c r="K347" s="8">
        <f>VLOOKUP(InputData[[#This Row],[PRODUCT ID]],MasterData[],6,0)</f>
        <v>119.7</v>
      </c>
      <c r="L347" s="8">
        <f>PRODUCT(InputData[[#This Row],[QUANTITY]],InputData[[#This Row],[BUYING PRIZE]])</f>
        <v>570</v>
      </c>
      <c r="M347" s="8">
        <f>PRODUCT(InputData[[#This Row],[QUANTITY]],InputData[[#This Row],[SELLING PRICE]],(1-InputData[[#This Row],[DISCOUNT %]]))</f>
        <v>718.2</v>
      </c>
      <c r="N347">
        <f>DAY(InputData[[#This Row],[DATE]])</f>
        <v>1</v>
      </c>
      <c r="O347" s="13" t="str">
        <f t="shared" si="5"/>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 MasterData[],3,0)</f>
        <v>Category02</v>
      </c>
      <c r="I348" t="str">
        <f>VLOOKUP(InputData[[#This Row],[PRODUCT ID]],MasterData[],4,0)</f>
        <v>Kg</v>
      </c>
      <c r="J348" s="8">
        <f>VLOOKUP(InputData[[#This Row],[PRODUCT ID]],MasterData[],5,0)</f>
        <v>112</v>
      </c>
      <c r="K348" s="8">
        <f>VLOOKUP(InputData[[#This Row],[PRODUCT ID]],MasterData[],6,0)</f>
        <v>122.08</v>
      </c>
      <c r="L348" s="8">
        <f>PRODUCT(InputData[[#This Row],[QUANTITY]],InputData[[#This Row],[BUYING PRIZE]])</f>
        <v>448</v>
      </c>
      <c r="M348" s="8">
        <f>PRODUCT(InputData[[#This Row],[QUANTITY]],InputData[[#This Row],[SELLING PRICE]],(1-InputData[[#This Row],[DISCOUNT %]]))</f>
        <v>488.32</v>
      </c>
      <c r="N348">
        <f>DAY(InputData[[#This Row],[DATE]])</f>
        <v>2</v>
      </c>
      <c r="O348" s="13" t="str">
        <f t="shared" si="5"/>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 MasterData[],3,0)</f>
        <v>Category03</v>
      </c>
      <c r="I349" t="str">
        <f>VLOOKUP(InputData[[#This Row],[PRODUCT ID]],MasterData[],4,0)</f>
        <v>Lt</v>
      </c>
      <c r="J349" s="8">
        <f>VLOOKUP(InputData[[#This Row],[PRODUCT ID]],MasterData[],5,0)</f>
        <v>61</v>
      </c>
      <c r="K349" s="8">
        <f>VLOOKUP(InputData[[#This Row],[PRODUCT ID]],MasterData[],6,0)</f>
        <v>76.25</v>
      </c>
      <c r="L349" s="8">
        <f>PRODUCT(InputData[[#This Row],[QUANTITY]],InputData[[#This Row],[BUYING PRIZE]])</f>
        <v>610</v>
      </c>
      <c r="M349" s="8">
        <f>PRODUCT(InputData[[#This Row],[QUANTITY]],InputData[[#This Row],[SELLING PRICE]],(1-InputData[[#This Row],[DISCOUNT %]]))</f>
        <v>762.5</v>
      </c>
      <c r="N349">
        <f>DAY(InputData[[#This Row],[DATE]])</f>
        <v>4</v>
      </c>
      <c r="O349" s="13" t="str">
        <f t="shared" si="5"/>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 MasterData[],3,0)</f>
        <v>Category04</v>
      </c>
      <c r="I350" t="str">
        <f>VLOOKUP(InputData[[#This Row],[PRODUCT ID]],MasterData[],4,0)</f>
        <v>Lt</v>
      </c>
      <c r="J350" s="8">
        <f>VLOOKUP(InputData[[#This Row],[PRODUCT ID]],MasterData[],5,0)</f>
        <v>55</v>
      </c>
      <c r="K350" s="8">
        <f>VLOOKUP(InputData[[#This Row],[PRODUCT ID]],MasterData[],6,0)</f>
        <v>58.3</v>
      </c>
      <c r="L350" s="8">
        <f>PRODUCT(InputData[[#This Row],[QUANTITY]],InputData[[#This Row],[BUYING PRIZE]])</f>
        <v>385</v>
      </c>
      <c r="M350" s="8">
        <f>PRODUCT(InputData[[#This Row],[QUANTITY]],InputData[[#This Row],[SELLING PRICE]],(1-InputData[[#This Row],[DISCOUNT %]]))</f>
        <v>408.09999999999997</v>
      </c>
      <c r="N350">
        <f>DAY(InputData[[#This Row],[DATE]])</f>
        <v>6</v>
      </c>
      <c r="O350" s="13" t="str">
        <f t="shared" si="5"/>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 MasterData[],3,0)</f>
        <v>Category02</v>
      </c>
      <c r="I351" t="str">
        <f>VLOOKUP(InputData[[#This Row],[PRODUCT ID]],MasterData[],4,0)</f>
        <v>No.</v>
      </c>
      <c r="J351" s="8">
        <f>VLOOKUP(InputData[[#This Row],[PRODUCT ID]],MasterData[],5,0)</f>
        <v>12</v>
      </c>
      <c r="K351" s="8">
        <f>VLOOKUP(InputData[[#This Row],[PRODUCT ID]],MasterData[],6,0)</f>
        <v>15.719999999999999</v>
      </c>
      <c r="L351" s="8">
        <f>PRODUCT(InputData[[#This Row],[QUANTITY]],InputData[[#This Row],[BUYING PRIZE]])</f>
        <v>48</v>
      </c>
      <c r="M351" s="8">
        <f>PRODUCT(InputData[[#This Row],[QUANTITY]],InputData[[#This Row],[SELLING PRICE]],(1-InputData[[#This Row],[DISCOUNT %]]))</f>
        <v>62.879999999999995</v>
      </c>
      <c r="N351">
        <f>DAY(InputData[[#This Row],[DATE]])</f>
        <v>7</v>
      </c>
      <c r="O351" s="13" t="str">
        <f t="shared" si="5"/>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 MasterData[],3,0)</f>
        <v>Category04</v>
      </c>
      <c r="I352" t="str">
        <f>VLOOKUP(InputData[[#This Row],[PRODUCT ID]],MasterData[],4,0)</f>
        <v>Lt</v>
      </c>
      <c r="J352" s="8">
        <f>VLOOKUP(InputData[[#This Row],[PRODUCT ID]],MasterData[],5,0)</f>
        <v>48</v>
      </c>
      <c r="K352" s="8">
        <f>VLOOKUP(InputData[[#This Row],[PRODUCT ID]],MasterData[],6,0)</f>
        <v>57.120000000000005</v>
      </c>
      <c r="L352" s="8">
        <f>PRODUCT(InputData[[#This Row],[QUANTITY]],InputData[[#This Row],[BUYING PRIZE]])</f>
        <v>48</v>
      </c>
      <c r="M352" s="8">
        <f>PRODUCT(InputData[[#This Row],[QUANTITY]],InputData[[#This Row],[SELLING PRICE]],(1-InputData[[#This Row],[DISCOUNT %]]))</f>
        <v>57.120000000000005</v>
      </c>
      <c r="N352">
        <f>DAY(InputData[[#This Row],[DATE]])</f>
        <v>7</v>
      </c>
      <c r="O352" s="13" t="str">
        <f t="shared" si="5"/>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 MasterData[],3,0)</f>
        <v>Category03</v>
      </c>
      <c r="I353" t="str">
        <f>VLOOKUP(InputData[[#This Row],[PRODUCT ID]],MasterData[],4,0)</f>
        <v>Ft</v>
      </c>
      <c r="J353" s="8">
        <f>VLOOKUP(InputData[[#This Row],[PRODUCT ID]],MasterData[],5,0)</f>
        <v>121</v>
      </c>
      <c r="K353" s="8">
        <f>VLOOKUP(InputData[[#This Row],[PRODUCT ID]],MasterData[],6,0)</f>
        <v>141.57</v>
      </c>
      <c r="L353" s="8">
        <f>PRODUCT(InputData[[#This Row],[QUANTITY]],InputData[[#This Row],[BUYING PRIZE]])</f>
        <v>847</v>
      </c>
      <c r="M353" s="8">
        <f>PRODUCT(InputData[[#This Row],[QUANTITY]],InputData[[#This Row],[SELLING PRICE]],(1-InputData[[#This Row],[DISCOUNT %]]))</f>
        <v>990.99</v>
      </c>
      <c r="N353">
        <f>DAY(InputData[[#This Row],[DATE]])</f>
        <v>8</v>
      </c>
      <c r="O353" s="13" t="str">
        <f t="shared" si="5"/>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 MasterData[],3,0)</f>
        <v>Category02</v>
      </c>
      <c r="I354" t="str">
        <f>VLOOKUP(InputData[[#This Row],[PRODUCT ID]],MasterData[],4,0)</f>
        <v>Ft</v>
      </c>
      <c r="J354" s="8">
        <f>VLOOKUP(InputData[[#This Row],[PRODUCT ID]],MasterData[],5,0)</f>
        <v>134</v>
      </c>
      <c r="K354" s="8">
        <f>VLOOKUP(InputData[[#This Row],[PRODUCT ID]],MasterData[],6,0)</f>
        <v>156.78</v>
      </c>
      <c r="L354" s="8">
        <f>PRODUCT(InputData[[#This Row],[QUANTITY]],InputData[[#This Row],[BUYING PRIZE]])</f>
        <v>1608</v>
      </c>
      <c r="M354" s="8">
        <f>PRODUCT(InputData[[#This Row],[QUANTITY]],InputData[[#This Row],[SELLING PRICE]],(1-InputData[[#This Row],[DISCOUNT %]]))</f>
        <v>1881.3600000000001</v>
      </c>
      <c r="N354">
        <f>DAY(InputData[[#This Row],[DATE]])</f>
        <v>9</v>
      </c>
      <c r="O354" s="13" t="str">
        <f t="shared" si="5"/>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 MasterData[],3,0)</f>
        <v>Category01</v>
      </c>
      <c r="I355" t="str">
        <f>VLOOKUP(InputData[[#This Row],[PRODUCT ID]],MasterData[],4,0)</f>
        <v>No.</v>
      </c>
      <c r="J355" s="8">
        <f>VLOOKUP(InputData[[#This Row],[PRODUCT ID]],MasterData[],5,0)</f>
        <v>6</v>
      </c>
      <c r="K355" s="8">
        <f>VLOOKUP(InputData[[#This Row],[PRODUCT ID]],MasterData[],6,0)</f>
        <v>7.8599999999999994</v>
      </c>
      <c r="L355" s="8">
        <f>PRODUCT(InputData[[#This Row],[QUANTITY]],InputData[[#This Row],[BUYING PRIZE]])</f>
        <v>36</v>
      </c>
      <c r="M355" s="8">
        <f>PRODUCT(InputData[[#This Row],[QUANTITY]],InputData[[#This Row],[SELLING PRICE]],(1-InputData[[#This Row],[DISCOUNT %]]))</f>
        <v>47.16</v>
      </c>
      <c r="N355">
        <f>DAY(InputData[[#This Row],[DATE]])</f>
        <v>10</v>
      </c>
      <c r="O355" s="13" t="str">
        <f t="shared" si="5"/>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 MasterData[],3,0)</f>
        <v>Category02</v>
      </c>
      <c r="I356" t="str">
        <f>VLOOKUP(InputData[[#This Row],[PRODUCT ID]],MasterData[],4,0)</f>
        <v>Lt</v>
      </c>
      <c r="J356" s="8">
        <f>VLOOKUP(InputData[[#This Row],[PRODUCT ID]],MasterData[],5,0)</f>
        <v>44</v>
      </c>
      <c r="K356" s="8">
        <f>VLOOKUP(InputData[[#This Row],[PRODUCT ID]],MasterData[],6,0)</f>
        <v>48.4</v>
      </c>
      <c r="L356" s="8">
        <f>PRODUCT(InputData[[#This Row],[QUANTITY]],InputData[[#This Row],[BUYING PRIZE]])</f>
        <v>308</v>
      </c>
      <c r="M356" s="8">
        <f>PRODUCT(InputData[[#This Row],[QUANTITY]],InputData[[#This Row],[SELLING PRICE]],(1-InputData[[#This Row],[DISCOUNT %]]))</f>
        <v>338.8</v>
      </c>
      <c r="N356">
        <f>DAY(InputData[[#This Row],[DATE]])</f>
        <v>12</v>
      </c>
      <c r="O356" s="13" t="str">
        <f t="shared" si="5"/>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 MasterData[],3,0)</f>
        <v>Category02</v>
      </c>
      <c r="I357" t="str">
        <f>VLOOKUP(InputData[[#This Row],[PRODUCT ID]],MasterData[],4,0)</f>
        <v>Kg</v>
      </c>
      <c r="J357" s="8">
        <f>VLOOKUP(InputData[[#This Row],[PRODUCT ID]],MasterData[],5,0)</f>
        <v>73</v>
      </c>
      <c r="K357" s="8">
        <f>VLOOKUP(InputData[[#This Row],[PRODUCT ID]],MasterData[],6,0)</f>
        <v>94.17</v>
      </c>
      <c r="L357" s="8">
        <f>PRODUCT(InputData[[#This Row],[QUANTITY]],InputData[[#This Row],[BUYING PRIZE]])</f>
        <v>365</v>
      </c>
      <c r="M357" s="8">
        <f>PRODUCT(InputData[[#This Row],[QUANTITY]],InputData[[#This Row],[SELLING PRICE]],(1-InputData[[#This Row],[DISCOUNT %]]))</f>
        <v>470.85</v>
      </c>
      <c r="N357">
        <f>DAY(InputData[[#This Row],[DATE]])</f>
        <v>13</v>
      </c>
      <c r="O357" s="13" t="str">
        <f t="shared" si="5"/>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 MasterData[],3,0)</f>
        <v>Category01</v>
      </c>
      <c r="I358" t="str">
        <f>VLOOKUP(InputData[[#This Row],[PRODUCT ID]],MasterData[],4,0)</f>
        <v>Kg</v>
      </c>
      <c r="J358" s="8">
        <f>VLOOKUP(InputData[[#This Row],[PRODUCT ID]],MasterData[],5,0)</f>
        <v>83</v>
      </c>
      <c r="K358" s="8">
        <f>VLOOKUP(InputData[[#This Row],[PRODUCT ID]],MasterData[],6,0)</f>
        <v>94.62</v>
      </c>
      <c r="L358" s="8">
        <f>PRODUCT(InputData[[#This Row],[QUANTITY]],InputData[[#This Row],[BUYING PRIZE]])</f>
        <v>1162</v>
      </c>
      <c r="M358" s="8">
        <f>PRODUCT(InputData[[#This Row],[QUANTITY]],InputData[[#This Row],[SELLING PRICE]],(1-InputData[[#This Row],[DISCOUNT %]]))</f>
        <v>1324.68</v>
      </c>
      <c r="N358">
        <f>DAY(InputData[[#This Row],[DATE]])</f>
        <v>14</v>
      </c>
      <c r="O358" s="13" t="str">
        <f t="shared" si="5"/>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 MasterData[],3,0)</f>
        <v>Category03</v>
      </c>
      <c r="I359" t="str">
        <f>VLOOKUP(InputData[[#This Row],[PRODUCT ID]],MasterData[],4,0)</f>
        <v>Lt</v>
      </c>
      <c r="J359" s="8">
        <f>VLOOKUP(InputData[[#This Row],[PRODUCT ID]],MasterData[],5,0)</f>
        <v>61</v>
      </c>
      <c r="K359" s="8">
        <f>VLOOKUP(InputData[[#This Row],[PRODUCT ID]],MasterData[],6,0)</f>
        <v>76.25</v>
      </c>
      <c r="L359" s="8">
        <f>PRODUCT(InputData[[#This Row],[QUANTITY]],InputData[[#This Row],[BUYING PRIZE]])</f>
        <v>305</v>
      </c>
      <c r="M359" s="8">
        <f>PRODUCT(InputData[[#This Row],[QUANTITY]],InputData[[#This Row],[SELLING PRICE]],(1-InputData[[#This Row],[DISCOUNT %]]))</f>
        <v>381.25</v>
      </c>
      <c r="N359">
        <f>DAY(InputData[[#This Row],[DATE]])</f>
        <v>15</v>
      </c>
      <c r="O359" s="13" t="str">
        <f t="shared" si="5"/>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 MasterData[],3,0)</f>
        <v>Category02</v>
      </c>
      <c r="I360" t="str">
        <f>VLOOKUP(InputData[[#This Row],[PRODUCT ID]],MasterData[],4,0)</f>
        <v>Ft</v>
      </c>
      <c r="J360" s="8">
        <f>VLOOKUP(InputData[[#This Row],[PRODUCT ID]],MasterData[],5,0)</f>
        <v>148</v>
      </c>
      <c r="K360" s="8">
        <f>VLOOKUP(InputData[[#This Row],[PRODUCT ID]],MasterData[],6,0)</f>
        <v>164.28</v>
      </c>
      <c r="L360" s="8">
        <f>PRODUCT(InputData[[#This Row],[QUANTITY]],InputData[[#This Row],[BUYING PRIZE]])</f>
        <v>1924</v>
      </c>
      <c r="M360" s="8">
        <f>PRODUCT(InputData[[#This Row],[QUANTITY]],InputData[[#This Row],[SELLING PRICE]],(1-InputData[[#This Row],[DISCOUNT %]]))</f>
        <v>2135.64</v>
      </c>
      <c r="N360">
        <f>DAY(InputData[[#This Row],[DATE]])</f>
        <v>16</v>
      </c>
      <c r="O360" s="13" t="str">
        <f t="shared" si="5"/>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 MasterData[],3,0)</f>
        <v>Category04</v>
      </c>
      <c r="I361" t="str">
        <f>VLOOKUP(InputData[[#This Row],[PRODUCT ID]],MasterData[],4,0)</f>
        <v>Kg</v>
      </c>
      <c r="J361" s="8">
        <f>VLOOKUP(InputData[[#This Row],[PRODUCT ID]],MasterData[],5,0)</f>
        <v>93</v>
      </c>
      <c r="K361" s="8">
        <f>VLOOKUP(InputData[[#This Row],[PRODUCT ID]],MasterData[],6,0)</f>
        <v>104.16</v>
      </c>
      <c r="L361" s="8">
        <f>PRODUCT(InputData[[#This Row],[QUANTITY]],InputData[[#This Row],[BUYING PRIZE]])</f>
        <v>1209</v>
      </c>
      <c r="M361" s="8">
        <f>PRODUCT(InputData[[#This Row],[QUANTITY]],InputData[[#This Row],[SELLING PRICE]],(1-InputData[[#This Row],[DISCOUNT %]]))</f>
        <v>1354.08</v>
      </c>
      <c r="N361">
        <f>DAY(InputData[[#This Row],[DATE]])</f>
        <v>16</v>
      </c>
      <c r="O361" s="13" t="str">
        <f t="shared" si="5"/>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 MasterData[],3,0)</f>
        <v>Category04</v>
      </c>
      <c r="I362" t="str">
        <f>VLOOKUP(InputData[[#This Row],[PRODUCT ID]],MasterData[],4,0)</f>
        <v>Lt</v>
      </c>
      <c r="J362" s="8">
        <f>VLOOKUP(InputData[[#This Row],[PRODUCT ID]],MasterData[],5,0)</f>
        <v>48</v>
      </c>
      <c r="K362" s="8">
        <f>VLOOKUP(InputData[[#This Row],[PRODUCT ID]],MasterData[],6,0)</f>
        <v>57.120000000000005</v>
      </c>
      <c r="L362" s="8">
        <f>PRODUCT(InputData[[#This Row],[QUANTITY]],InputData[[#This Row],[BUYING PRIZE]])</f>
        <v>384</v>
      </c>
      <c r="M362" s="8">
        <f>PRODUCT(InputData[[#This Row],[QUANTITY]],InputData[[#This Row],[SELLING PRICE]],(1-InputData[[#This Row],[DISCOUNT %]]))</f>
        <v>456.96000000000004</v>
      </c>
      <c r="N362">
        <f>DAY(InputData[[#This Row],[DATE]])</f>
        <v>17</v>
      </c>
      <c r="O362" s="13" t="str">
        <f t="shared" si="5"/>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 MasterData[],3,0)</f>
        <v>Category04</v>
      </c>
      <c r="I363" t="str">
        <f>VLOOKUP(InputData[[#This Row],[PRODUCT ID]],MasterData[],4,0)</f>
        <v>Lt</v>
      </c>
      <c r="J363" s="8">
        <f>VLOOKUP(InputData[[#This Row],[PRODUCT ID]],MasterData[],5,0)</f>
        <v>48</v>
      </c>
      <c r="K363" s="8">
        <f>VLOOKUP(InputData[[#This Row],[PRODUCT ID]],MasterData[],6,0)</f>
        <v>57.120000000000005</v>
      </c>
      <c r="L363" s="8">
        <f>PRODUCT(InputData[[#This Row],[QUANTITY]],InputData[[#This Row],[BUYING PRIZE]])</f>
        <v>192</v>
      </c>
      <c r="M363" s="8">
        <f>PRODUCT(InputData[[#This Row],[QUANTITY]],InputData[[#This Row],[SELLING PRICE]],(1-InputData[[#This Row],[DISCOUNT %]]))</f>
        <v>228.48000000000002</v>
      </c>
      <c r="N363">
        <f>DAY(InputData[[#This Row],[DATE]])</f>
        <v>18</v>
      </c>
      <c r="O363" s="13" t="str">
        <f t="shared" si="5"/>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 MasterData[],3,0)</f>
        <v>Category05</v>
      </c>
      <c r="I364" t="str">
        <f>VLOOKUP(InputData[[#This Row],[PRODUCT ID]],MasterData[],4,0)</f>
        <v>Kg</v>
      </c>
      <c r="J364" s="8">
        <f>VLOOKUP(InputData[[#This Row],[PRODUCT ID]],MasterData[],5,0)</f>
        <v>72</v>
      </c>
      <c r="K364" s="8">
        <f>VLOOKUP(InputData[[#This Row],[PRODUCT ID]],MasterData[],6,0)</f>
        <v>79.92</v>
      </c>
      <c r="L364" s="8">
        <f>PRODUCT(InputData[[#This Row],[QUANTITY]],InputData[[#This Row],[BUYING PRIZE]])</f>
        <v>576</v>
      </c>
      <c r="M364" s="8">
        <f>PRODUCT(InputData[[#This Row],[QUANTITY]],InputData[[#This Row],[SELLING PRICE]],(1-InputData[[#This Row],[DISCOUNT %]]))</f>
        <v>639.36</v>
      </c>
      <c r="N364">
        <f>DAY(InputData[[#This Row],[DATE]])</f>
        <v>18</v>
      </c>
      <c r="O364" s="13" t="str">
        <f t="shared" si="5"/>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 MasterData[],3,0)</f>
        <v>Category05</v>
      </c>
      <c r="I365" t="str">
        <f>VLOOKUP(InputData[[#This Row],[PRODUCT ID]],MasterData[],4,0)</f>
        <v>Kg</v>
      </c>
      <c r="J365" s="8">
        <f>VLOOKUP(InputData[[#This Row],[PRODUCT ID]],MasterData[],5,0)</f>
        <v>76</v>
      </c>
      <c r="K365" s="8">
        <f>VLOOKUP(InputData[[#This Row],[PRODUCT ID]],MasterData[],6,0)</f>
        <v>82.08</v>
      </c>
      <c r="L365" s="8">
        <f>PRODUCT(InputData[[#This Row],[QUANTITY]],InputData[[#This Row],[BUYING PRIZE]])</f>
        <v>1140</v>
      </c>
      <c r="M365" s="8">
        <f>PRODUCT(InputData[[#This Row],[QUANTITY]],InputData[[#This Row],[SELLING PRICE]],(1-InputData[[#This Row],[DISCOUNT %]]))</f>
        <v>1231.2</v>
      </c>
      <c r="N365">
        <f>DAY(InputData[[#This Row],[DATE]])</f>
        <v>20</v>
      </c>
      <c r="O365" s="13" t="str">
        <f t="shared" si="5"/>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 MasterData[],3,0)</f>
        <v>Category02</v>
      </c>
      <c r="I366" t="str">
        <f>VLOOKUP(InputData[[#This Row],[PRODUCT ID]],MasterData[],4,0)</f>
        <v>No.</v>
      </c>
      <c r="J366" s="8">
        <f>VLOOKUP(InputData[[#This Row],[PRODUCT ID]],MasterData[],5,0)</f>
        <v>12</v>
      </c>
      <c r="K366" s="8">
        <f>VLOOKUP(InputData[[#This Row],[PRODUCT ID]],MasterData[],6,0)</f>
        <v>15.719999999999999</v>
      </c>
      <c r="L366" s="8">
        <f>PRODUCT(InputData[[#This Row],[QUANTITY]],InputData[[#This Row],[BUYING PRIZE]])</f>
        <v>144</v>
      </c>
      <c r="M366" s="8">
        <f>PRODUCT(InputData[[#This Row],[QUANTITY]],InputData[[#This Row],[SELLING PRICE]],(1-InputData[[#This Row],[DISCOUNT %]]))</f>
        <v>188.64</v>
      </c>
      <c r="N366">
        <f>DAY(InputData[[#This Row],[DATE]])</f>
        <v>22</v>
      </c>
      <c r="O366" s="13" t="str">
        <f t="shared" si="5"/>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 MasterData[],3,0)</f>
        <v>Category01</v>
      </c>
      <c r="I367" t="str">
        <f>VLOOKUP(InputData[[#This Row],[PRODUCT ID]],MasterData[],4,0)</f>
        <v>Kg</v>
      </c>
      <c r="J367" s="8">
        <f>VLOOKUP(InputData[[#This Row],[PRODUCT ID]],MasterData[],5,0)</f>
        <v>105</v>
      </c>
      <c r="K367" s="8">
        <f>VLOOKUP(InputData[[#This Row],[PRODUCT ID]],MasterData[],6,0)</f>
        <v>142.80000000000001</v>
      </c>
      <c r="L367" s="8">
        <f>PRODUCT(InputData[[#This Row],[QUANTITY]],InputData[[#This Row],[BUYING PRIZE]])</f>
        <v>735</v>
      </c>
      <c r="M367" s="8">
        <f>PRODUCT(InputData[[#This Row],[QUANTITY]],InputData[[#This Row],[SELLING PRICE]],(1-InputData[[#This Row],[DISCOUNT %]]))</f>
        <v>999.60000000000014</v>
      </c>
      <c r="N367">
        <f>DAY(InputData[[#This Row],[DATE]])</f>
        <v>25</v>
      </c>
      <c r="O367" s="13" t="str">
        <f t="shared" si="5"/>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 MasterData[],3,0)</f>
        <v>Category04</v>
      </c>
      <c r="I368" t="str">
        <f>VLOOKUP(InputData[[#This Row],[PRODUCT ID]],MasterData[],4,0)</f>
        <v>No.</v>
      </c>
      <c r="J368" s="8">
        <f>VLOOKUP(InputData[[#This Row],[PRODUCT ID]],MasterData[],5,0)</f>
        <v>37</v>
      </c>
      <c r="K368" s="8">
        <f>VLOOKUP(InputData[[#This Row],[PRODUCT ID]],MasterData[],6,0)</f>
        <v>41.81</v>
      </c>
      <c r="L368" s="8">
        <f>PRODUCT(InputData[[#This Row],[QUANTITY]],InputData[[#This Row],[BUYING PRIZE]])</f>
        <v>74</v>
      </c>
      <c r="M368" s="8">
        <f>PRODUCT(InputData[[#This Row],[QUANTITY]],InputData[[#This Row],[SELLING PRICE]],(1-InputData[[#This Row],[DISCOUNT %]]))</f>
        <v>83.62</v>
      </c>
      <c r="N368">
        <f>DAY(InputData[[#This Row],[DATE]])</f>
        <v>26</v>
      </c>
      <c r="O368" s="13" t="str">
        <f t="shared" si="5"/>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 MasterData[],3,0)</f>
        <v>Category04</v>
      </c>
      <c r="I369" t="str">
        <f>VLOOKUP(InputData[[#This Row],[PRODUCT ID]],MasterData[],4,0)</f>
        <v>Lt</v>
      </c>
      <c r="J369" s="8">
        <f>VLOOKUP(InputData[[#This Row],[PRODUCT ID]],MasterData[],5,0)</f>
        <v>48</v>
      </c>
      <c r="K369" s="8">
        <f>VLOOKUP(InputData[[#This Row],[PRODUCT ID]],MasterData[],6,0)</f>
        <v>57.120000000000005</v>
      </c>
      <c r="L369" s="8">
        <f>PRODUCT(InputData[[#This Row],[QUANTITY]],InputData[[#This Row],[BUYING PRIZE]])</f>
        <v>96</v>
      </c>
      <c r="M369" s="8">
        <f>PRODUCT(InputData[[#This Row],[QUANTITY]],InputData[[#This Row],[SELLING PRICE]],(1-InputData[[#This Row],[DISCOUNT %]]))</f>
        <v>114.24000000000001</v>
      </c>
      <c r="N369">
        <f>DAY(InputData[[#This Row],[DATE]])</f>
        <v>26</v>
      </c>
      <c r="O369" s="13" t="str">
        <f t="shared" si="5"/>
        <v>Jun</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 MasterData[],3,0)</f>
        <v>Category05</v>
      </c>
      <c r="I370" t="str">
        <f>VLOOKUP(InputData[[#This Row],[PRODUCT ID]],MasterData[],4,0)</f>
        <v>Ft</v>
      </c>
      <c r="J370" s="8">
        <f>VLOOKUP(InputData[[#This Row],[PRODUCT ID]],MasterData[],5,0)</f>
        <v>138</v>
      </c>
      <c r="K370" s="8">
        <f>VLOOKUP(InputData[[#This Row],[PRODUCT ID]],MasterData[],6,0)</f>
        <v>173.88</v>
      </c>
      <c r="L370" s="8">
        <f>PRODUCT(InputData[[#This Row],[QUANTITY]],InputData[[#This Row],[BUYING PRIZE]])</f>
        <v>1380</v>
      </c>
      <c r="M370" s="8">
        <f>PRODUCT(InputData[[#This Row],[QUANTITY]],InputData[[#This Row],[SELLING PRICE]],(1-InputData[[#This Row],[DISCOUNT %]]))</f>
        <v>1738.8</v>
      </c>
      <c r="N370">
        <f>DAY(InputData[[#This Row],[DATE]])</f>
        <v>28</v>
      </c>
      <c r="O370" s="13" t="str">
        <f t="shared" si="5"/>
        <v>Jun</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 MasterData[],3,0)</f>
        <v>Category01</v>
      </c>
      <c r="I371" t="str">
        <f>VLOOKUP(InputData[[#This Row],[PRODUCT ID]],MasterData[],4,0)</f>
        <v>Kg</v>
      </c>
      <c r="J371" s="8">
        <f>VLOOKUP(InputData[[#This Row],[PRODUCT ID]],MasterData[],5,0)</f>
        <v>83</v>
      </c>
      <c r="K371" s="8">
        <f>VLOOKUP(InputData[[#This Row],[PRODUCT ID]],MasterData[],6,0)</f>
        <v>94.62</v>
      </c>
      <c r="L371" s="8">
        <f>PRODUCT(InputData[[#This Row],[QUANTITY]],InputData[[#This Row],[BUYING PRIZE]])</f>
        <v>415</v>
      </c>
      <c r="M371" s="8">
        <f>PRODUCT(InputData[[#This Row],[QUANTITY]],InputData[[#This Row],[SELLING PRICE]],(1-InputData[[#This Row],[DISCOUNT %]]))</f>
        <v>473.1</v>
      </c>
      <c r="N371">
        <f>DAY(InputData[[#This Row],[DATE]])</f>
        <v>28</v>
      </c>
      <c r="O371" s="13" t="str">
        <f t="shared" si="5"/>
        <v>Jun</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 MasterData[],3,0)</f>
        <v>Category02</v>
      </c>
      <c r="I372" t="str">
        <f>VLOOKUP(InputData[[#This Row],[PRODUCT ID]],MasterData[],4,0)</f>
        <v>Ft</v>
      </c>
      <c r="J372" s="8">
        <f>VLOOKUP(InputData[[#This Row],[PRODUCT ID]],MasterData[],5,0)</f>
        <v>148</v>
      </c>
      <c r="K372" s="8">
        <f>VLOOKUP(InputData[[#This Row],[PRODUCT ID]],MasterData[],6,0)</f>
        <v>164.28</v>
      </c>
      <c r="L372" s="8">
        <f>PRODUCT(InputData[[#This Row],[QUANTITY]],InputData[[#This Row],[BUYING PRIZE]])</f>
        <v>1332</v>
      </c>
      <c r="M372" s="8">
        <f>PRODUCT(InputData[[#This Row],[QUANTITY]],InputData[[#This Row],[SELLING PRICE]],(1-InputData[[#This Row],[DISCOUNT %]]))</f>
        <v>1478.52</v>
      </c>
      <c r="N372">
        <f>DAY(InputData[[#This Row],[DATE]])</f>
        <v>28</v>
      </c>
      <c r="O372" s="13" t="str">
        <f t="shared" si="5"/>
        <v>Jun</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 MasterData[],3,0)</f>
        <v>Category01</v>
      </c>
      <c r="I373" t="str">
        <f>VLOOKUP(InputData[[#This Row],[PRODUCT ID]],MasterData[],4,0)</f>
        <v>Lt</v>
      </c>
      <c r="J373" s="8">
        <f>VLOOKUP(InputData[[#This Row],[PRODUCT ID]],MasterData[],5,0)</f>
        <v>44</v>
      </c>
      <c r="K373" s="8">
        <f>VLOOKUP(InputData[[#This Row],[PRODUCT ID]],MasterData[],6,0)</f>
        <v>48.84</v>
      </c>
      <c r="L373" s="8">
        <f>PRODUCT(InputData[[#This Row],[QUANTITY]],InputData[[#This Row],[BUYING PRIZE]])</f>
        <v>528</v>
      </c>
      <c r="M373" s="8">
        <f>PRODUCT(InputData[[#This Row],[QUANTITY]],InputData[[#This Row],[SELLING PRICE]],(1-InputData[[#This Row],[DISCOUNT %]]))</f>
        <v>586.08000000000004</v>
      </c>
      <c r="N373">
        <f>DAY(InputData[[#This Row],[DATE]])</f>
        <v>28</v>
      </c>
      <c r="O373" s="13" t="str">
        <f t="shared" si="5"/>
        <v>Jun</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 MasterData[],3,0)</f>
        <v>Category03</v>
      </c>
      <c r="I374" t="str">
        <f>VLOOKUP(InputData[[#This Row],[PRODUCT ID]],MasterData[],4,0)</f>
        <v>Lt</v>
      </c>
      <c r="J374" s="8">
        <f>VLOOKUP(InputData[[#This Row],[PRODUCT ID]],MasterData[],5,0)</f>
        <v>61</v>
      </c>
      <c r="K374" s="8">
        <f>VLOOKUP(InputData[[#This Row],[PRODUCT ID]],MasterData[],6,0)</f>
        <v>76.25</v>
      </c>
      <c r="L374" s="8">
        <f>PRODUCT(InputData[[#This Row],[QUANTITY]],InputData[[#This Row],[BUYING PRIZE]])</f>
        <v>854</v>
      </c>
      <c r="M374" s="8">
        <f>PRODUCT(InputData[[#This Row],[QUANTITY]],InputData[[#This Row],[SELLING PRICE]],(1-InputData[[#This Row],[DISCOUNT %]]))</f>
        <v>1067.5</v>
      </c>
      <c r="N374">
        <f>DAY(InputData[[#This Row],[DATE]])</f>
        <v>28</v>
      </c>
      <c r="O374" s="13" t="str">
        <f t="shared" si="5"/>
        <v>Jun</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 MasterData[],3,0)</f>
        <v>Category05</v>
      </c>
      <c r="I375" t="str">
        <f>VLOOKUP(InputData[[#This Row],[PRODUCT ID]],MasterData[],4,0)</f>
        <v>Kg</v>
      </c>
      <c r="J375" s="8">
        <f>VLOOKUP(InputData[[#This Row],[PRODUCT ID]],MasterData[],5,0)</f>
        <v>76</v>
      </c>
      <c r="K375" s="8">
        <f>VLOOKUP(InputData[[#This Row],[PRODUCT ID]],MasterData[],6,0)</f>
        <v>82.08</v>
      </c>
      <c r="L375" s="8">
        <f>PRODUCT(InputData[[#This Row],[QUANTITY]],InputData[[#This Row],[BUYING PRIZE]])</f>
        <v>684</v>
      </c>
      <c r="M375" s="8">
        <f>PRODUCT(InputData[[#This Row],[QUANTITY]],InputData[[#This Row],[SELLING PRICE]],(1-InputData[[#This Row],[DISCOUNT %]]))</f>
        <v>738.72</v>
      </c>
      <c r="N375">
        <f>DAY(InputData[[#This Row],[DATE]])</f>
        <v>30</v>
      </c>
      <c r="O375" s="13" t="str">
        <f t="shared" si="5"/>
        <v>Jun</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 MasterData[],3,0)</f>
        <v>Category01</v>
      </c>
      <c r="I376" t="str">
        <f>VLOOKUP(InputData[[#This Row],[PRODUCT ID]],MasterData[],4,0)</f>
        <v>Ft</v>
      </c>
      <c r="J376" s="8">
        <f>VLOOKUP(InputData[[#This Row],[PRODUCT ID]],MasterData[],5,0)</f>
        <v>133</v>
      </c>
      <c r="K376" s="8">
        <f>VLOOKUP(InputData[[#This Row],[PRODUCT ID]],MasterData[],6,0)</f>
        <v>155.61000000000001</v>
      </c>
      <c r="L376" s="8">
        <f>PRODUCT(InputData[[#This Row],[QUANTITY]],InputData[[#This Row],[BUYING PRIZE]])</f>
        <v>532</v>
      </c>
      <c r="M376" s="8">
        <f>PRODUCT(InputData[[#This Row],[QUANTITY]],InputData[[#This Row],[SELLING PRICE]],(1-InputData[[#This Row],[DISCOUNT %]]))</f>
        <v>622.44000000000005</v>
      </c>
      <c r="N376">
        <f>DAY(InputData[[#This Row],[DATE]])</f>
        <v>30</v>
      </c>
      <c r="O376" s="13" t="str">
        <f t="shared" si="5"/>
        <v>Jun</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 MasterData[],3,0)</f>
        <v>Category04</v>
      </c>
      <c r="I377" t="str">
        <f>VLOOKUP(InputData[[#This Row],[PRODUCT ID]],MasterData[],4,0)</f>
        <v>Kg</v>
      </c>
      <c r="J377" s="8">
        <f>VLOOKUP(InputData[[#This Row],[PRODUCT ID]],MasterData[],5,0)</f>
        <v>95</v>
      </c>
      <c r="K377" s="8">
        <f>VLOOKUP(InputData[[#This Row],[PRODUCT ID]],MasterData[],6,0)</f>
        <v>119.7</v>
      </c>
      <c r="L377" s="8">
        <f>PRODUCT(InputData[[#This Row],[QUANTITY]],InputData[[#This Row],[BUYING PRIZE]])</f>
        <v>285</v>
      </c>
      <c r="M377" s="8">
        <f>PRODUCT(InputData[[#This Row],[QUANTITY]],InputData[[#This Row],[SELLING PRICE]],(1-InputData[[#This Row],[DISCOUNT %]]))</f>
        <v>359.1</v>
      </c>
      <c r="N377">
        <f>DAY(InputData[[#This Row],[DATE]])</f>
        <v>30</v>
      </c>
      <c r="O377" s="13" t="str">
        <f t="shared" si="5"/>
        <v>Jun</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 MasterData[],3,0)</f>
        <v>Category01</v>
      </c>
      <c r="I378" t="str">
        <f>VLOOKUP(InputData[[#This Row],[PRODUCT ID]],MasterData[],4,0)</f>
        <v>Kg</v>
      </c>
      <c r="J378" s="8">
        <f>VLOOKUP(InputData[[#This Row],[PRODUCT ID]],MasterData[],5,0)</f>
        <v>83</v>
      </c>
      <c r="K378" s="8">
        <f>VLOOKUP(InputData[[#This Row],[PRODUCT ID]],MasterData[],6,0)</f>
        <v>94.62</v>
      </c>
      <c r="L378" s="8">
        <f>PRODUCT(InputData[[#This Row],[QUANTITY]],InputData[[#This Row],[BUYING PRIZE]])</f>
        <v>1162</v>
      </c>
      <c r="M378" s="8">
        <f>PRODUCT(InputData[[#This Row],[QUANTITY]],InputData[[#This Row],[SELLING PRICE]],(1-InputData[[#This Row],[DISCOUNT %]]))</f>
        <v>1324.68</v>
      </c>
      <c r="N378">
        <f>DAY(InputData[[#This Row],[DATE]])</f>
        <v>3</v>
      </c>
      <c r="O378" s="13" t="str">
        <f t="shared" si="5"/>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 MasterData[],3,0)</f>
        <v>Category04</v>
      </c>
      <c r="I379" t="str">
        <f>VLOOKUP(InputData[[#This Row],[PRODUCT ID]],MasterData[],4,0)</f>
        <v>No.</v>
      </c>
      <c r="J379" s="8">
        <f>VLOOKUP(InputData[[#This Row],[PRODUCT ID]],MasterData[],5,0)</f>
        <v>37</v>
      </c>
      <c r="K379" s="8">
        <f>VLOOKUP(InputData[[#This Row],[PRODUCT ID]],MasterData[],6,0)</f>
        <v>41.81</v>
      </c>
      <c r="L379" s="8">
        <f>PRODUCT(InputData[[#This Row],[QUANTITY]],InputData[[#This Row],[BUYING PRIZE]])</f>
        <v>296</v>
      </c>
      <c r="M379" s="8">
        <f>PRODUCT(InputData[[#This Row],[QUANTITY]],InputData[[#This Row],[SELLING PRICE]],(1-InputData[[#This Row],[DISCOUNT %]]))</f>
        <v>334.48</v>
      </c>
      <c r="N379">
        <f>DAY(InputData[[#This Row],[DATE]])</f>
        <v>10</v>
      </c>
      <c r="O379" s="13" t="str">
        <f t="shared" si="5"/>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 MasterData[],3,0)</f>
        <v>Category05</v>
      </c>
      <c r="I380" t="str">
        <f>VLOOKUP(InputData[[#This Row],[PRODUCT ID]],MasterData[],4,0)</f>
        <v>No.</v>
      </c>
      <c r="J380" s="8">
        <f>VLOOKUP(InputData[[#This Row],[PRODUCT ID]],MasterData[],5,0)</f>
        <v>37</v>
      </c>
      <c r="K380" s="8">
        <f>VLOOKUP(InputData[[#This Row],[PRODUCT ID]],MasterData[],6,0)</f>
        <v>42.55</v>
      </c>
      <c r="L380" s="8">
        <f>PRODUCT(InputData[[#This Row],[QUANTITY]],InputData[[#This Row],[BUYING PRIZE]])</f>
        <v>481</v>
      </c>
      <c r="M380" s="8">
        <f>PRODUCT(InputData[[#This Row],[QUANTITY]],InputData[[#This Row],[SELLING PRICE]],(1-InputData[[#This Row],[DISCOUNT %]]))</f>
        <v>553.15</v>
      </c>
      <c r="N380">
        <f>DAY(InputData[[#This Row],[DATE]])</f>
        <v>11</v>
      </c>
      <c r="O380" s="13" t="str">
        <f t="shared" si="5"/>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 MasterData[],3,0)</f>
        <v>Category03</v>
      </c>
      <c r="I381" t="str">
        <f>VLOOKUP(InputData[[#This Row],[PRODUCT ID]],MasterData[],4,0)</f>
        <v>Ft</v>
      </c>
      <c r="J381" s="8">
        <f>VLOOKUP(InputData[[#This Row],[PRODUCT ID]],MasterData[],5,0)</f>
        <v>126</v>
      </c>
      <c r="K381" s="8">
        <f>VLOOKUP(InputData[[#This Row],[PRODUCT ID]],MasterData[],6,0)</f>
        <v>162.54</v>
      </c>
      <c r="L381" s="8">
        <f>PRODUCT(InputData[[#This Row],[QUANTITY]],InputData[[#This Row],[BUYING PRIZE]])</f>
        <v>756</v>
      </c>
      <c r="M381" s="8">
        <f>PRODUCT(InputData[[#This Row],[QUANTITY]],InputData[[#This Row],[SELLING PRICE]],(1-InputData[[#This Row],[DISCOUNT %]]))</f>
        <v>975.24</v>
      </c>
      <c r="N381">
        <f>DAY(InputData[[#This Row],[DATE]])</f>
        <v>11</v>
      </c>
      <c r="O381" s="13" t="str">
        <f t="shared" si="5"/>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 MasterData[],3,0)</f>
        <v>Category04</v>
      </c>
      <c r="I382" t="str">
        <f>VLOOKUP(InputData[[#This Row],[PRODUCT ID]],MasterData[],4,0)</f>
        <v>No.</v>
      </c>
      <c r="J382" s="8">
        <f>VLOOKUP(InputData[[#This Row],[PRODUCT ID]],MasterData[],5,0)</f>
        <v>18</v>
      </c>
      <c r="K382" s="8">
        <f>VLOOKUP(InputData[[#This Row],[PRODUCT ID]],MasterData[],6,0)</f>
        <v>24.66</v>
      </c>
      <c r="L382" s="8">
        <f>PRODUCT(InputData[[#This Row],[QUANTITY]],InputData[[#This Row],[BUYING PRIZE]])</f>
        <v>108</v>
      </c>
      <c r="M382" s="8">
        <f>PRODUCT(InputData[[#This Row],[QUANTITY]],InputData[[#This Row],[SELLING PRICE]],(1-InputData[[#This Row],[DISCOUNT %]]))</f>
        <v>147.96</v>
      </c>
      <c r="N382">
        <f>DAY(InputData[[#This Row],[DATE]])</f>
        <v>13</v>
      </c>
      <c r="O382" s="13" t="str">
        <f t="shared" si="5"/>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 MasterData[],3,0)</f>
        <v>Category05</v>
      </c>
      <c r="I383" t="str">
        <f>VLOOKUP(InputData[[#This Row],[PRODUCT ID]],MasterData[],4,0)</f>
        <v>Ft</v>
      </c>
      <c r="J383" s="8">
        <f>VLOOKUP(InputData[[#This Row],[PRODUCT ID]],MasterData[],5,0)</f>
        <v>120</v>
      </c>
      <c r="K383" s="8">
        <f>VLOOKUP(InputData[[#This Row],[PRODUCT ID]],MasterData[],6,0)</f>
        <v>162</v>
      </c>
      <c r="L383" s="8">
        <f>PRODUCT(InputData[[#This Row],[QUANTITY]],InputData[[#This Row],[BUYING PRIZE]])</f>
        <v>1800</v>
      </c>
      <c r="M383" s="8">
        <f>PRODUCT(InputData[[#This Row],[QUANTITY]],InputData[[#This Row],[SELLING PRICE]],(1-InputData[[#This Row],[DISCOUNT %]]))</f>
        <v>2430</v>
      </c>
      <c r="N383">
        <f>DAY(InputData[[#This Row],[DATE]])</f>
        <v>15</v>
      </c>
      <c r="O383" s="13" t="str">
        <f t="shared" si="5"/>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 MasterData[],3,0)</f>
        <v>Category04</v>
      </c>
      <c r="I384" t="str">
        <f>VLOOKUP(InputData[[#This Row],[PRODUCT ID]],MasterData[],4,0)</f>
        <v>Lt</v>
      </c>
      <c r="J384" s="8">
        <f>VLOOKUP(InputData[[#This Row],[PRODUCT ID]],MasterData[],5,0)</f>
        <v>47</v>
      </c>
      <c r="K384" s="8">
        <f>VLOOKUP(InputData[[#This Row],[PRODUCT ID]],MasterData[],6,0)</f>
        <v>53.11</v>
      </c>
      <c r="L384" s="8">
        <f>PRODUCT(InputData[[#This Row],[QUANTITY]],InputData[[#This Row],[BUYING PRIZE]])</f>
        <v>705</v>
      </c>
      <c r="M384" s="8">
        <f>PRODUCT(InputData[[#This Row],[QUANTITY]],InputData[[#This Row],[SELLING PRICE]],(1-InputData[[#This Row],[DISCOUNT %]]))</f>
        <v>796.65</v>
      </c>
      <c r="N384">
        <f>DAY(InputData[[#This Row],[DATE]])</f>
        <v>16</v>
      </c>
      <c r="O384" s="13" t="str">
        <f t="shared" si="5"/>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 MasterData[],3,0)</f>
        <v>Category01</v>
      </c>
      <c r="I385" t="str">
        <f>VLOOKUP(InputData[[#This Row],[PRODUCT ID]],MasterData[],4,0)</f>
        <v>Kg</v>
      </c>
      <c r="J385" s="8">
        <f>VLOOKUP(InputData[[#This Row],[PRODUCT ID]],MasterData[],5,0)</f>
        <v>105</v>
      </c>
      <c r="K385" s="8">
        <f>VLOOKUP(InputData[[#This Row],[PRODUCT ID]],MasterData[],6,0)</f>
        <v>142.80000000000001</v>
      </c>
      <c r="L385" s="8">
        <f>PRODUCT(InputData[[#This Row],[QUANTITY]],InputData[[#This Row],[BUYING PRIZE]])</f>
        <v>840</v>
      </c>
      <c r="M385" s="8">
        <f>PRODUCT(InputData[[#This Row],[QUANTITY]],InputData[[#This Row],[SELLING PRICE]],(1-InputData[[#This Row],[DISCOUNT %]]))</f>
        <v>1142.4000000000001</v>
      </c>
      <c r="N385">
        <f>DAY(InputData[[#This Row],[DATE]])</f>
        <v>19</v>
      </c>
      <c r="O385" s="13" t="str">
        <f t="shared" si="5"/>
        <v>Jul</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 MasterData[],3,0)</f>
        <v>Category02</v>
      </c>
      <c r="I386" t="str">
        <f>VLOOKUP(InputData[[#This Row],[PRODUCT ID]],MasterData[],4,0)</f>
        <v>Ft</v>
      </c>
      <c r="J386" s="8">
        <f>VLOOKUP(InputData[[#This Row],[PRODUCT ID]],MasterData[],5,0)</f>
        <v>134</v>
      </c>
      <c r="K386" s="8">
        <f>VLOOKUP(InputData[[#This Row],[PRODUCT ID]],MasterData[],6,0)</f>
        <v>156.78</v>
      </c>
      <c r="L386" s="8">
        <f>PRODUCT(InputData[[#This Row],[QUANTITY]],InputData[[#This Row],[BUYING PRIZE]])</f>
        <v>1876</v>
      </c>
      <c r="M386" s="8">
        <f>PRODUCT(InputData[[#This Row],[QUANTITY]],InputData[[#This Row],[SELLING PRICE]],(1-InputData[[#This Row],[DISCOUNT %]]))</f>
        <v>2194.92</v>
      </c>
      <c r="N386">
        <f>DAY(InputData[[#This Row],[DATE]])</f>
        <v>21</v>
      </c>
      <c r="O386" s="13" t="str">
        <f t="shared" ref="O386:O449" si="6">TEXT(A395,"[$-0809]mmm")</f>
        <v>Jul</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 MasterData[],3,0)</f>
        <v>Category05</v>
      </c>
      <c r="I387" t="str">
        <f>VLOOKUP(InputData[[#This Row],[PRODUCT ID]],MasterData[],4,0)</f>
        <v>Kg</v>
      </c>
      <c r="J387" s="8">
        <f>VLOOKUP(InputData[[#This Row],[PRODUCT ID]],MasterData[],5,0)</f>
        <v>90</v>
      </c>
      <c r="K387" s="8">
        <f>VLOOKUP(InputData[[#This Row],[PRODUCT ID]],MasterData[],6,0)</f>
        <v>115.2</v>
      </c>
      <c r="L387" s="8">
        <f>PRODUCT(InputData[[#This Row],[QUANTITY]],InputData[[#This Row],[BUYING PRIZE]])</f>
        <v>900</v>
      </c>
      <c r="M387" s="8">
        <f>PRODUCT(InputData[[#This Row],[QUANTITY]],InputData[[#This Row],[SELLING PRICE]],(1-InputData[[#This Row],[DISCOUNT %]]))</f>
        <v>1152</v>
      </c>
      <c r="N387">
        <f>DAY(InputData[[#This Row],[DATE]])</f>
        <v>22</v>
      </c>
      <c r="O387" s="13" t="str">
        <f t="shared" si="6"/>
        <v>Jul</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 MasterData[],3,0)</f>
        <v>Category01</v>
      </c>
      <c r="I388" t="str">
        <f>VLOOKUP(InputData[[#This Row],[PRODUCT ID]],MasterData[],4,0)</f>
        <v>Kg</v>
      </c>
      <c r="J388" s="8">
        <f>VLOOKUP(InputData[[#This Row],[PRODUCT ID]],MasterData[],5,0)</f>
        <v>98</v>
      </c>
      <c r="K388" s="8">
        <f>VLOOKUP(InputData[[#This Row],[PRODUCT ID]],MasterData[],6,0)</f>
        <v>103.88</v>
      </c>
      <c r="L388" s="8">
        <f>PRODUCT(InputData[[#This Row],[QUANTITY]],InputData[[#This Row],[BUYING PRIZE]])</f>
        <v>392</v>
      </c>
      <c r="M388" s="8">
        <f>PRODUCT(InputData[[#This Row],[QUANTITY]],InputData[[#This Row],[SELLING PRICE]],(1-InputData[[#This Row],[DISCOUNT %]]))</f>
        <v>415.52</v>
      </c>
      <c r="N388">
        <f>DAY(InputData[[#This Row],[DATE]])</f>
        <v>22</v>
      </c>
      <c r="O388" s="13" t="str">
        <f t="shared" si="6"/>
        <v>Jul</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 MasterData[],3,0)</f>
        <v>Category01</v>
      </c>
      <c r="I389" t="str">
        <f>VLOOKUP(InputData[[#This Row],[PRODUCT ID]],MasterData[],4,0)</f>
        <v>Lt</v>
      </c>
      <c r="J389" s="8">
        <f>VLOOKUP(InputData[[#This Row],[PRODUCT ID]],MasterData[],5,0)</f>
        <v>44</v>
      </c>
      <c r="K389" s="8">
        <f>VLOOKUP(InputData[[#This Row],[PRODUCT ID]],MasterData[],6,0)</f>
        <v>48.84</v>
      </c>
      <c r="L389" s="8">
        <f>PRODUCT(InputData[[#This Row],[QUANTITY]],InputData[[#This Row],[BUYING PRIZE]])</f>
        <v>352</v>
      </c>
      <c r="M389" s="8">
        <f>PRODUCT(InputData[[#This Row],[QUANTITY]],InputData[[#This Row],[SELLING PRICE]],(1-InputData[[#This Row],[DISCOUNT %]]))</f>
        <v>390.72</v>
      </c>
      <c r="N389">
        <f>DAY(InputData[[#This Row],[DATE]])</f>
        <v>23</v>
      </c>
      <c r="O389" s="13" t="str">
        <f t="shared" si="6"/>
        <v>Jul</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 MasterData[],3,0)</f>
        <v>Category02</v>
      </c>
      <c r="I390" t="str">
        <f>VLOOKUP(InputData[[#This Row],[PRODUCT ID]],MasterData[],4,0)</f>
        <v>No.</v>
      </c>
      <c r="J390" s="8">
        <f>VLOOKUP(InputData[[#This Row],[PRODUCT ID]],MasterData[],5,0)</f>
        <v>37</v>
      </c>
      <c r="K390" s="8">
        <f>VLOOKUP(InputData[[#This Row],[PRODUCT ID]],MasterData[],6,0)</f>
        <v>49.21</v>
      </c>
      <c r="L390" s="8">
        <f>PRODUCT(InputData[[#This Row],[QUANTITY]],InputData[[#This Row],[BUYING PRIZE]])</f>
        <v>259</v>
      </c>
      <c r="M390" s="8">
        <f>PRODUCT(InputData[[#This Row],[QUANTITY]],InputData[[#This Row],[SELLING PRICE]],(1-InputData[[#This Row],[DISCOUNT %]]))</f>
        <v>344.47</v>
      </c>
      <c r="N390">
        <f>DAY(InputData[[#This Row],[DATE]])</f>
        <v>24</v>
      </c>
      <c r="O390" s="13" t="str">
        <f t="shared" si="6"/>
        <v>Jul</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 MasterData[],3,0)</f>
        <v>Category02</v>
      </c>
      <c r="I391" t="str">
        <f>VLOOKUP(InputData[[#This Row],[PRODUCT ID]],MasterData[],4,0)</f>
        <v>Kg</v>
      </c>
      <c r="J391" s="8">
        <f>VLOOKUP(InputData[[#This Row],[PRODUCT ID]],MasterData[],5,0)</f>
        <v>73</v>
      </c>
      <c r="K391" s="8">
        <f>VLOOKUP(InputData[[#This Row],[PRODUCT ID]],MasterData[],6,0)</f>
        <v>94.17</v>
      </c>
      <c r="L391" s="8">
        <f>PRODUCT(InputData[[#This Row],[QUANTITY]],InputData[[#This Row],[BUYING PRIZE]])</f>
        <v>511</v>
      </c>
      <c r="M391" s="8">
        <f>PRODUCT(InputData[[#This Row],[QUANTITY]],InputData[[#This Row],[SELLING PRICE]],(1-InputData[[#This Row],[DISCOUNT %]]))</f>
        <v>659.19</v>
      </c>
      <c r="N391">
        <f>DAY(InputData[[#This Row],[DATE]])</f>
        <v>25</v>
      </c>
      <c r="O391" s="13" t="str">
        <f t="shared" si="6"/>
        <v>Jul</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 MasterData[],3,0)</f>
        <v>Category04</v>
      </c>
      <c r="I392" t="str">
        <f>VLOOKUP(InputData[[#This Row],[PRODUCT ID]],MasterData[],4,0)</f>
        <v>Lt</v>
      </c>
      <c r="J392" s="8">
        <f>VLOOKUP(InputData[[#This Row],[PRODUCT ID]],MasterData[],5,0)</f>
        <v>55</v>
      </c>
      <c r="K392" s="8">
        <f>VLOOKUP(InputData[[#This Row],[PRODUCT ID]],MasterData[],6,0)</f>
        <v>58.3</v>
      </c>
      <c r="L392" s="8">
        <f>PRODUCT(InputData[[#This Row],[QUANTITY]],InputData[[#This Row],[BUYING PRIZE]])</f>
        <v>220</v>
      </c>
      <c r="M392" s="8">
        <f>PRODUCT(InputData[[#This Row],[QUANTITY]],InputData[[#This Row],[SELLING PRICE]],(1-InputData[[#This Row],[DISCOUNT %]]))</f>
        <v>233.2</v>
      </c>
      <c r="N392">
        <f>DAY(InputData[[#This Row],[DATE]])</f>
        <v>26</v>
      </c>
      <c r="O392" s="13" t="str">
        <f t="shared" si="6"/>
        <v>Jul</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 MasterData[],3,0)</f>
        <v>Category05</v>
      </c>
      <c r="I393" t="str">
        <f>VLOOKUP(InputData[[#This Row],[PRODUCT ID]],MasterData[],4,0)</f>
        <v>Kg</v>
      </c>
      <c r="J393" s="8">
        <f>VLOOKUP(InputData[[#This Row],[PRODUCT ID]],MasterData[],5,0)</f>
        <v>67</v>
      </c>
      <c r="K393" s="8">
        <f>VLOOKUP(InputData[[#This Row],[PRODUCT ID]],MasterData[],6,0)</f>
        <v>83.08</v>
      </c>
      <c r="L393" s="8">
        <f>PRODUCT(InputData[[#This Row],[QUANTITY]],InputData[[#This Row],[BUYING PRIZE]])</f>
        <v>804</v>
      </c>
      <c r="M393" s="8">
        <f>PRODUCT(InputData[[#This Row],[QUANTITY]],InputData[[#This Row],[SELLING PRICE]],(1-InputData[[#This Row],[DISCOUNT %]]))</f>
        <v>996.96</v>
      </c>
      <c r="N393">
        <f>DAY(InputData[[#This Row],[DATE]])</f>
        <v>26</v>
      </c>
      <c r="O393" s="13" t="str">
        <f t="shared" si="6"/>
        <v>Jul</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 MasterData[],3,0)</f>
        <v>Category04</v>
      </c>
      <c r="I394" t="str">
        <f>VLOOKUP(InputData[[#This Row],[PRODUCT ID]],MasterData[],4,0)</f>
        <v>Kg</v>
      </c>
      <c r="J394" s="8">
        <f>VLOOKUP(InputData[[#This Row],[PRODUCT ID]],MasterData[],5,0)</f>
        <v>95</v>
      </c>
      <c r="K394" s="8">
        <f>VLOOKUP(InputData[[#This Row],[PRODUCT ID]],MasterData[],6,0)</f>
        <v>119.7</v>
      </c>
      <c r="L394" s="8">
        <f>PRODUCT(InputData[[#This Row],[QUANTITY]],InputData[[#This Row],[BUYING PRIZE]])</f>
        <v>1425</v>
      </c>
      <c r="M394" s="8">
        <f>PRODUCT(InputData[[#This Row],[QUANTITY]],InputData[[#This Row],[SELLING PRICE]],(1-InputData[[#This Row],[DISCOUNT %]]))</f>
        <v>1795.5</v>
      </c>
      <c r="N394">
        <f>DAY(InputData[[#This Row],[DATE]])</f>
        <v>3</v>
      </c>
      <c r="O394" s="13" t="str">
        <f t="shared" si="6"/>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 MasterData[],3,0)</f>
        <v>Category01</v>
      </c>
      <c r="I395" t="str">
        <f>VLOOKUP(InputData[[#This Row],[PRODUCT ID]],MasterData[],4,0)</f>
        <v>Lt</v>
      </c>
      <c r="J395" s="8">
        <f>VLOOKUP(InputData[[#This Row],[PRODUCT ID]],MasterData[],5,0)</f>
        <v>43</v>
      </c>
      <c r="K395" s="8">
        <f>VLOOKUP(InputData[[#This Row],[PRODUCT ID]],MasterData[],6,0)</f>
        <v>47.730000000000004</v>
      </c>
      <c r="L395" s="8">
        <f>PRODUCT(InputData[[#This Row],[QUANTITY]],InputData[[#This Row],[BUYING PRIZE]])</f>
        <v>301</v>
      </c>
      <c r="M395" s="8">
        <f>PRODUCT(InputData[[#This Row],[QUANTITY]],InputData[[#This Row],[SELLING PRICE]],(1-InputData[[#This Row],[DISCOUNT %]]))</f>
        <v>334.11</v>
      </c>
      <c r="N395">
        <f>DAY(InputData[[#This Row],[DATE]])</f>
        <v>4</v>
      </c>
      <c r="O395" s="13" t="str">
        <f t="shared" si="6"/>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 MasterData[],3,0)</f>
        <v>Category03</v>
      </c>
      <c r="I396" t="str">
        <f>VLOOKUP(InputData[[#This Row],[PRODUCT ID]],MasterData[],4,0)</f>
        <v>No.</v>
      </c>
      <c r="J396" s="8">
        <f>VLOOKUP(InputData[[#This Row],[PRODUCT ID]],MasterData[],5,0)</f>
        <v>7</v>
      </c>
      <c r="K396" s="8">
        <f>VLOOKUP(InputData[[#This Row],[PRODUCT ID]],MasterData[],6,0)</f>
        <v>8.33</v>
      </c>
      <c r="L396" s="8">
        <f>PRODUCT(InputData[[#This Row],[QUANTITY]],InputData[[#This Row],[BUYING PRIZE]])</f>
        <v>49</v>
      </c>
      <c r="M396" s="8">
        <f>PRODUCT(InputData[[#This Row],[QUANTITY]],InputData[[#This Row],[SELLING PRICE]],(1-InputData[[#This Row],[DISCOUNT %]]))</f>
        <v>58.31</v>
      </c>
      <c r="N396">
        <f>DAY(InputData[[#This Row],[DATE]])</f>
        <v>5</v>
      </c>
      <c r="O396" s="13" t="str">
        <f t="shared" si="6"/>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 MasterData[],3,0)</f>
        <v>Category02</v>
      </c>
      <c r="I397" t="str">
        <f>VLOOKUP(InputData[[#This Row],[PRODUCT ID]],MasterData[],4,0)</f>
        <v>No.</v>
      </c>
      <c r="J397" s="8">
        <f>VLOOKUP(InputData[[#This Row],[PRODUCT ID]],MasterData[],5,0)</f>
        <v>12</v>
      </c>
      <c r="K397" s="8">
        <f>VLOOKUP(InputData[[#This Row],[PRODUCT ID]],MasterData[],6,0)</f>
        <v>15.719999999999999</v>
      </c>
      <c r="L397" s="8">
        <f>PRODUCT(InputData[[#This Row],[QUANTITY]],InputData[[#This Row],[BUYING PRIZE]])</f>
        <v>96</v>
      </c>
      <c r="M397" s="8">
        <f>PRODUCT(InputData[[#This Row],[QUANTITY]],InputData[[#This Row],[SELLING PRICE]],(1-InputData[[#This Row],[DISCOUNT %]]))</f>
        <v>125.75999999999999</v>
      </c>
      <c r="N397">
        <f>DAY(InputData[[#This Row],[DATE]])</f>
        <v>5</v>
      </c>
      <c r="O397" s="13" t="str">
        <f t="shared" si="6"/>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 MasterData[],3,0)</f>
        <v>Category05</v>
      </c>
      <c r="I398" t="str">
        <f>VLOOKUP(InputData[[#This Row],[PRODUCT ID]],MasterData[],4,0)</f>
        <v>Ft</v>
      </c>
      <c r="J398" s="8">
        <f>VLOOKUP(InputData[[#This Row],[PRODUCT ID]],MasterData[],5,0)</f>
        <v>138</v>
      </c>
      <c r="K398" s="8">
        <f>VLOOKUP(InputData[[#This Row],[PRODUCT ID]],MasterData[],6,0)</f>
        <v>173.88</v>
      </c>
      <c r="L398" s="8">
        <f>PRODUCT(InputData[[#This Row],[QUANTITY]],InputData[[#This Row],[BUYING PRIZE]])</f>
        <v>276</v>
      </c>
      <c r="M398" s="8">
        <f>PRODUCT(InputData[[#This Row],[QUANTITY]],InputData[[#This Row],[SELLING PRICE]],(1-InputData[[#This Row],[DISCOUNT %]]))</f>
        <v>347.76</v>
      </c>
      <c r="N398">
        <f>DAY(InputData[[#This Row],[DATE]])</f>
        <v>6</v>
      </c>
      <c r="O398" s="13" t="str">
        <f t="shared" si="6"/>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 MasterData[],3,0)</f>
        <v>Category02</v>
      </c>
      <c r="I399" t="str">
        <f>VLOOKUP(InputData[[#This Row],[PRODUCT ID]],MasterData[],4,0)</f>
        <v>No.</v>
      </c>
      <c r="J399" s="8">
        <f>VLOOKUP(InputData[[#This Row],[PRODUCT ID]],MasterData[],5,0)</f>
        <v>37</v>
      </c>
      <c r="K399" s="8">
        <f>VLOOKUP(InputData[[#This Row],[PRODUCT ID]],MasterData[],6,0)</f>
        <v>49.21</v>
      </c>
      <c r="L399" s="8">
        <f>PRODUCT(InputData[[#This Row],[QUANTITY]],InputData[[#This Row],[BUYING PRIZE]])</f>
        <v>74</v>
      </c>
      <c r="M399" s="8">
        <f>PRODUCT(InputData[[#This Row],[QUANTITY]],InputData[[#This Row],[SELLING PRICE]],(1-InputData[[#This Row],[DISCOUNT %]]))</f>
        <v>98.42</v>
      </c>
      <c r="N399">
        <f>DAY(InputData[[#This Row],[DATE]])</f>
        <v>8</v>
      </c>
      <c r="O399" s="13" t="str">
        <f t="shared" si="6"/>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 MasterData[],3,0)</f>
        <v>Category04</v>
      </c>
      <c r="I400" t="str">
        <f>VLOOKUP(InputData[[#This Row],[PRODUCT ID]],MasterData[],4,0)</f>
        <v>Kg</v>
      </c>
      <c r="J400" s="8">
        <f>VLOOKUP(InputData[[#This Row],[PRODUCT ID]],MasterData[],5,0)</f>
        <v>89</v>
      </c>
      <c r="K400" s="8">
        <f>VLOOKUP(InputData[[#This Row],[PRODUCT ID]],MasterData[],6,0)</f>
        <v>117.48</v>
      </c>
      <c r="L400" s="8">
        <f>PRODUCT(InputData[[#This Row],[QUANTITY]],InputData[[#This Row],[BUYING PRIZE]])</f>
        <v>1068</v>
      </c>
      <c r="M400" s="8">
        <f>PRODUCT(InputData[[#This Row],[QUANTITY]],InputData[[#This Row],[SELLING PRICE]],(1-InputData[[#This Row],[DISCOUNT %]]))</f>
        <v>1409.76</v>
      </c>
      <c r="N400">
        <f>DAY(InputData[[#This Row],[DATE]])</f>
        <v>10</v>
      </c>
      <c r="O400" s="13" t="str">
        <f t="shared" si="6"/>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 MasterData[],3,0)</f>
        <v>Category04</v>
      </c>
      <c r="I401" t="str">
        <f>VLOOKUP(InputData[[#This Row],[PRODUCT ID]],MasterData[],4,0)</f>
        <v>No.</v>
      </c>
      <c r="J401" s="8">
        <f>VLOOKUP(InputData[[#This Row],[PRODUCT ID]],MasterData[],5,0)</f>
        <v>37</v>
      </c>
      <c r="K401" s="8">
        <f>VLOOKUP(InputData[[#This Row],[PRODUCT ID]],MasterData[],6,0)</f>
        <v>41.81</v>
      </c>
      <c r="L401" s="8">
        <f>PRODUCT(InputData[[#This Row],[QUANTITY]],InputData[[#This Row],[BUYING PRIZE]])</f>
        <v>444</v>
      </c>
      <c r="M401" s="8">
        <f>PRODUCT(InputData[[#This Row],[QUANTITY]],InputData[[#This Row],[SELLING PRICE]],(1-InputData[[#This Row],[DISCOUNT %]]))</f>
        <v>501.72</v>
      </c>
      <c r="N401">
        <f>DAY(InputData[[#This Row],[DATE]])</f>
        <v>12</v>
      </c>
      <c r="O401" s="13" t="str">
        <f t="shared" si="6"/>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 MasterData[],3,0)</f>
        <v>Category03</v>
      </c>
      <c r="I402" t="str">
        <f>VLOOKUP(InputData[[#This Row],[PRODUCT ID]],MasterData[],4,0)</f>
        <v>No.</v>
      </c>
      <c r="J402" s="8">
        <f>VLOOKUP(InputData[[#This Row],[PRODUCT ID]],MasterData[],5,0)</f>
        <v>7</v>
      </c>
      <c r="K402" s="8">
        <f>VLOOKUP(InputData[[#This Row],[PRODUCT ID]],MasterData[],6,0)</f>
        <v>8.33</v>
      </c>
      <c r="L402" s="8">
        <f>PRODUCT(InputData[[#This Row],[QUANTITY]],InputData[[#This Row],[BUYING PRIZE]])</f>
        <v>49</v>
      </c>
      <c r="M402" s="8">
        <f>PRODUCT(InputData[[#This Row],[QUANTITY]],InputData[[#This Row],[SELLING PRICE]],(1-InputData[[#This Row],[DISCOUNT %]]))</f>
        <v>58.31</v>
      </c>
      <c r="N402">
        <f>DAY(InputData[[#This Row],[DATE]])</f>
        <v>13</v>
      </c>
      <c r="O402" s="13" t="str">
        <f t="shared" si="6"/>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 MasterData[],3,0)</f>
        <v>Category04</v>
      </c>
      <c r="I403" t="str">
        <f>VLOOKUP(InputData[[#This Row],[PRODUCT ID]],MasterData[],4,0)</f>
        <v>Kg</v>
      </c>
      <c r="J403" s="8">
        <f>VLOOKUP(InputData[[#This Row],[PRODUCT ID]],MasterData[],5,0)</f>
        <v>95</v>
      </c>
      <c r="K403" s="8">
        <f>VLOOKUP(InputData[[#This Row],[PRODUCT ID]],MasterData[],6,0)</f>
        <v>119.7</v>
      </c>
      <c r="L403" s="8">
        <f>PRODUCT(InputData[[#This Row],[QUANTITY]],InputData[[#This Row],[BUYING PRIZE]])</f>
        <v>855</v>
      </c>
      <c r="M403" s="8">
        <f>PRODUCT(InputData[[#This Row],[QUANTITY]],InputData[[#This Row],[SELLING PRICE]],(1-InputData[[#This Row],[DISCOUNT %]]))</f>
        <v>1077.3</v>
      </c>
      <c r="N403">
        <f>DAY(InputData[[#This Row],[DATE]])</f>
        <v>14</v>
      </c>
      <c r="O403" s="13" t="str">
        <f t="shared" si="6"/>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 MasterData[],3,0)</f>
        <v>Category01</v>
      </c>
      <c r="I404" t="str">
        <f>VLOOKUP(InputData[[#This Row],[PRODUCT ID]],MasterData[],4,0)</f>
        <v>Lt</v>
      </c>
      <c r="J404" s="8">
        <f>VLOOKUP(InputData[[#This Row],[PRODUCT ID]],MasterData[],5,0)</f>
        <v>44</v>
      </c>
      <c r="K404" s="8">
        <f>VLOOKUP(InputData[[#This Row],[PRODUCT ID]],MasterData[],6,0)</f>
        <v>48.84</v>
      </c>
      <c r="L404" s="8">
        <f>PRODUCT(InputData[[#This Row],[QUANTITY]],InputData[[#This Row],[BUYING PRIZE]])</f>
        <v>88</v>
      </c>
      <c r="M404" s="8">
        <f>PRODUCT(InputData[[#This Row],[QUANTITY]],InputData[[#This Row],[SELLING PRICE]],(1-InputData[[#This Row],[DISCOUNT %]]))</f>
        <v>97.68</v>
      </c>
      <c r="N404">
        <f>DAY(InputData[[#This Row],[DATE]])</f>
        <v>15</v>
      </c>
      <c r="O404" s="13" t="str">
        <f t="shared" si="6"/>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 MasterData[],3,0)</f>
        <v>Category05</v>
      </c>
      <c r="I405" t="str">
        <f>VLOOKUP(InputData[[#This Row],[PRODUCT ID]],MasterData[],4,0)</f>
        <v>Ft</v>
      </c>
      <c r="J405" s="8">
        <f>VLOOKUP(InputData[[#This Row],[PRODUCT ID]],MasterData[],5,0)</f>
        <v>138</v>
      </c>
      <c r="K405" s="8">
        <f>VLOOKUP(InputData[[#This Row],[PRODUCT ID]],MasterData[],6,0)</f>
        <v>173.88</v>
      </c>
      <c r="L405" s="8">
        <f>PRODUCT(InputData[[#This Row],[QUANTITY]],InputData[[#This Row],[BUYING PRIZE]])</f>
        <v>1104</v>
      </c>
      <c r="M405" s="8">
        <f>PRODUCT(InputData[[#This Row],[QUANTITY]],InputData[[#This Row],[SELLING PRICE]],(1-InputData[[#This Row],[DISCOUNT %]]))</f>
        <v>1391.04</v>
      </c>
      <c r="N405">
        <f>DAY(InputData[[#This Row],[DATE]])</f>
        <v>17</v>
      </c>
      <c r="O405" s="13" t="str">
        <f t="shared" si="6"/>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 MasterData[],3,0)</f>
        <v>Category02</v>
      </c>
      <c r="I406" t="str">
        <f>VLOOKUP(InputData[[#This Row],[PRODUCT ID]],MasterData[],4,0)</f>
        <v>Ft</v>
      </c>
      <c r="J406" s="8">
        <f>VLOOKUP(InputData[[#This Row],[PRODUCT ID]],MasterData[],5,0)</f>
        <v>148</v>
      </c>
      <c r="K406" s="8">
        <f>VLOOKUP(InputData[[#This Row],[PRODUCT ID]],MasterData[],6,0)</f>
        <v>164.28</v>
      </c>
      <c r="L406" s="8">
        <f>PRODUCT(InputData[[#This Row],[QUANTITY]],InputData[[#This Row],[BUYING PRIZE]])</f>
        <v>1776</v>
      </c>
      <c r="M406" s="8">
        <f>PRODUCT(InputData[[#This Row],[QUANTITY]],InputData[[#This Row],[SELLING PRICE]],(1-InputData[[#This Row],[DISCOUNT %]]))</f>
        <v>1971.3600000000001</v>
      </c>
      <c r="N406">
        <f>DAY(InputData[[#This Row],[DATE]])</f>
        <v>18</v>
      </c>
      <c r="O406" s="13" t="str">
        <f t="shared" si="6"/>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 MasterData[],3,0)</f>
        <v>Category05</v>
      </c>
      <c r="I407" t="str">
        <f>VLOOKUP(InputData[[#This Row],[PRODUCT ID]],MasterData[],4,0)</f>
        <v>Ft</v>
      </c>
      <c r="J407" s="8">
        <f>VLOOKUP(InputData[[#This Row],[PRODUCT ID]],MasterData[],5,0)</f>
        <v>120</v>
      </c>
      <c r="K407" s="8">
        <f>VLOOKUP(InputData[[#This Row],[PRODUCT ID]],MasterData[],6,0)</f>
        <v>162</v>
      </c>
      <c r="L407" s="8">
        <f>PRODUCT(InputData[[#This Row],[QUANTITY]],InputData[[#This Row],[BUYING PRIZE]])</f>
        <v>960</v>
      </c>
      <c r="M407" s="8">
        <f>PRODUCT(InputData[[#This Row],[QUANTITY]],InputData[[#This Row],[SELLING PRICE]],(1-InputData[[#This Row],[DISCOUNT %]]))</f>
        <v>1296</v>
      </c>
      <c r="N407">
        <f>DAY(InputData[[#This Row],[DATE]])</f>
        <v>20</v>
      </c>
      <c r="O407" s="13" t="str">
        <f t="shared" si="6"/>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 MasterData[],3,0)</f>
        <v>Category04</v>
      </c>
      <c r="I408" t="str">
        <f>VLOOKUP(InputData[[#This Row],[PRODUCT ID]],MasterData[],4,0)</f>
        <v>Lt</v>
      </c>
      <c r="J408" s="8">
        <f>VLOOKUP(InputData[[#This Row],[PRODUCT ID]],MasterData[],5,0)</f>
        <v>55</v>
      </c>
      <c r="K408" s="8">
        <f>VLOOKUP(InputData[[#This Row],[PRODUCT ID]],MasterData[],6,0)</f>
        <v>58.3</v>
      </c>
      <c r="L408" s="8">
        <f>PRODUCT(InputData[[#This Row],[QUANTITY]],InputData[[#This Row],[BUYING PRIZE]])</f>
        <v>330</v>
      </c>
      <c r="M408" s="8">
        <f>PRODUCT(InputData[[#This Row],[QUANTITY]],InputData[[#This Row],[SELLING PRICE]],(1-InputData[[#This Row],[DISCOUNT %]]))</f>
        <v>349.79999999999995</v>
      </c>
      <c r="N408">
        <f>DAY(InputData[[#This Row],[DATE]])</f>
        <v>22</v>
      </c>
      <c r="O408" s="13" t="str">
        <f t="shared" si="6"/>
        <v>Aug</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 MasterData[],3,0)</f>
        <v>Category02</v>
      </c>
      <c r="I409" t="str">
        <f>VLOOKUP(InputData[[#This Row],[PRODUCT ID]],MasterData[],4,0)</f>
        <v>No.</v>
      </c>
      <c r="J409" s="8">
        <f>VLOOKUP(InputData[[#This Row],[PRODUCT ID]],MasterData[],5,0)</f>
        <v>37</v>
      </c>
      <c r="K409" s="8">
        <f>VLOOKUP(InputData[[#This Row],[PRODUCT ID]],MasterData[],6,0)</f>
        <v>49.21</v>
      </c>
      <c r="L409" s="8">
        <f>PRODUCT(InputData[[#This Row],[QUANTITY]],InputData[[#This Row],[BUYING PRIZE]])</f>
        <v>74</v>
      </c>
      <c r="M409" s="8">
        <f>PRODUCT(InputData[[#This Row],[QUANTITY]],InputData[[#This Row],[SELLING PRICE]],(1-InputData[[#This Row],[DISCOUNT %]]))</f>
        <v>98.42</v>
      </c>
      <c r="N409">
        <f>DAY(InputData[[#This Row],[DATE]])</f>
        <v>23</v>
      </c>
      <c r="O409" s="13" t="str">
        <f t="shared" si="6"/>
        <v>Aug</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 MasterData[],3,0)</f>
        <v>Category01</v>
      </c>
      <c r="I410" t="str">
        <f>VLOOKUP(InputData[[#This Row],[PRODUCT ID]],MasterData[],4,0)</f>
        <v>Kg</v>
      </c>
      <c r="J410" s="8">
        <f>VLOOKUP(InputData[[#This Row],[PRODUCT ID]],MasterData[],5,0)</f>
        <v>75</v>
      </c>
      <c r="K410" s="8">
        <f>VLOOKUP(InputData[[#This Row],[PRODUCT ID]],MasterData[],6,0)</f>
        <v>85.5</v>
      </c>
      <c r="L410" s="8">
        <f>PRODUCT(InputData[[#This Row],[QUANTITY]],InputData[[#This Row],[BUYING PRIZE]])</f>
        <v>1050</v>
      </c>
      <c r="M410" s="8">
        <f>PRODUCT(InputData[[#This Row],[QUANTITY]],InputData[[#This Row],[SELLING PRICE]],(1-InputData[[#This Row],[DISCOUNT %]]))</f>
        <v>1197</v>
      </c>
      <c r="N410">
        <f>DAY(InputData[[#This Row],[DATE]])</f>
        <v>24</v>
      </c>
      <c r="O410" s="13" t="str">
        <f t="shared" si="6"/>
        <v>Aug</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 MasterData[],3,0)</f>
        <v>Category04</v>
      </c>
      <c r="I411" t="str">
        <f>VLOOKUP(InputData[[#This Row],[PRODUCT ID]],MasterData[],4,0)</f>
        <v>Lt</v>
      </c>
      <c r="J411" s="8">
        <f>VLOOKUP(InputData[[#This Row],[PRODUCT ID]],MasterData[],5,0)</f>
        <v>48</v>
      </c>
      <c r="K411" s="8">
        <f>VLOOKUP(InputData[[#This Row],[PRODUCT ID]],MasterData[],6,0)</f>
        <v>57.120000000000005</v>
      </c>
      <c r="L411" s="8">
        <f>PRODUCT(InputData[[#This Row],[QUANTITY]],InputData[[#This Row],[BUYING PRIZE]])</f>
        <v>48</v>
      </c>
      <c r="M411" s="8">
        <f>PRODUCT(InputData[[#This Row],[QUANTITY]],InputData[[#This Row],[SELLING PRICE]],(1-InputData[[#This Row],[DISCOUNT %]]))</f>
        <v>57.120000000000005</v>
      </c>
      <c r="N411">
        <f>DAY(InputData[[#This Row],[DATE]])</f>
        <v>24</v>
      </c>
      <c r="O411" s="13" t="str">
        <f t="shared" si="6"/>
        <v>Aug</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 MasterData[],3,0)</f>
        <v>Category05</v>
      </c>
      <c r="I412" t="str">
        <f>VLOOKUP(InputData[[#This Row],[PRODUCT ID]],MasterData[],4,0)</f>
        <v>Kg</v>
      </c>
      <c r="J412" s="8">
        <f>VLOOKUP(InputData[[#This Row],[PRODUCT ID]],MasterData[],5,0)</f>
        <v>76</v>
      </c>
      <c r="K412" s="8">
        <f>VLOOKUP(InputData[[#This Row],[PRODUCT ID]],MasterData[],6,0)</f>
        <v>82.08</v>
      </c>
      <c r="L412" s="8">
        <f>PRODUCT(InputData[[#This Row],[QUANTITY]],InputData[[#This Row],[BUYING PRIZE]])</f>
        <v>152</v>
      </c>
      <c r="M412" s="8">
        <f>PRODUCT(InputData[[#This Row],[QUANTITY]],InputData[[#This Row],[SELLING PRICE]],(1-InputData[[#This Row],[DISCOUNT %]]))</f>
        <v>164.16</v>
      </c>
      <c r="N412">
        <f>DAY(InputData[[#This Row],[DATE]])</f>
        <v>25</v>
      </c>
      <c r="O412" s="13" t="str">
        <f t="shared" si="6"/>
        <v>Aug</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 MasterData[],3,0)</f>
        <v>Category02</v>
      </c>
      <c r="I413" t="str">
        <f>VLOOKUP(InputData[[#This Row],[PRODUCT ID]],MasterData[],4,0)</f>
        <v>Ft</v>
      </c>
      <c r="J413" s="8">
        <f>VLOOKUP(InputData[[#This Row],[PRODUCT ID]],MasterData[],5,0)</f>
        <v>134</v>
      </c>
      <c r="K413" s="8">
        <f>VLOOKUP(InputData[[#This Row],[PRODUCT ID]],MasterData[],6,0)</f>
        <v>156.78</v>
      </c>
      <c r="L413" s="8">
        <f>PRODUCT(InputData[[#This Row],[QUANTITY]],InputData[[#This Row],[BUYING PRIZE]])</f>
        <v>1608</v>
      </c>
      <c r="M413" s="8">
        <f>PRODUCT(InputData[[#This Row],[QUANTITY]],InputData[[#This Row],[SELLING PRICE]],(1-InputData[[#This Row],[DISCOUNT %]]))</f>
        <v>1881.3600000000001</v>
      </c>
      <c r="N413">
        <f>DAY(InputData[[#This Row],[DATE]])</f>
        <v>25</v>
      </c>
      <c r="O413" s="13" t="str">
        <f t="shared" si="6"/>
        <v>Aug</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 MasterData[],3,0)</f>
        <v>Category01</v>
      </c>
      <c r="I414" t="str">
        <f>VLOOKUP(InputData[[#This Row],[PRODUCT ID]],MasterData[],4,0)</f>
        <v>Kg</v>
      </c>
      <c r="J414" s="8">
        <f>VLOOKUP(InputData[[#This Row],[PRODUCT ID]],MasterData[],5,0)</f>
        <v>71</v>
      </c>
      <c r="K414" s="8">
        <f>VLOOKUP(InputData[[#This Row],[PRODUCT ID]],MasterData[],6,0)</f>
        <v>80.94</v>
      </c>
      <c r="L414" s="8">
        <f>PRODUCT(InputData[[#This Row],[QUANTITY]],InputData[[#This Row],[BUYING PRIZE]])</f>
        <v>923</v>
      </c>
      <c r="M414" s="8">
        <f>PRODUCT(InputData[[#This Row],[QUANTITY]],InputData[[#This Row],[SELLING PRICE]],(1-InputData[[#This Row],[DISCOUNT %]]))</f>
        <v>1052.22</v>
      </c>
      <c r="N414">
        <f>DAY(InputData[[#This Row],[DATE]])</f>
        <v>25</v>
      </c>
      <c r="O414" s="13" t="str">
        <f t="shared" si="6"/>
        <v>Aug</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 MasterData[],3,0)</f>
        <v>Category01</v>
      </c>
      <c r="I415" t="str">
        <f>VLOOKUP(InputData[[#This Row],[PRODUCT ID]],MasterData[],4,0)</f>
        <v>Kg</v>
      </c>
      <c r="J415" s="8">
        <f>VLOOKUP(InputData[[#This Row],[PRODUCT ID]],MasterData[],5,0)</f>
        <v>71</v>
      </c>
      <c r="K415" s="8">
        <f>VLOOKUP(InputData[[#This Row],[PRODUCT ID]],MasterData[],6,0)</f>
        <v>80.94</v>
      </c>
      <c r="L415" s="8">
        <f>PRODUCT(InputData[[#This Row],[QUANTITY]],InputData[[#This Row],[BUYING PRIZE]])</f>
        <v>710</v>
      </c>
      <c r="M415" s="8">
        <f>PRODUCT(InputData[[#This Row],[QUANTITY]],InputData[[#This Row],[SELLING PRICE]],(1-InputData[[#This Row],[DISCOUNT %]]))</f>
        <v>809.4</v>
      </c>
      <c r="N415">
        <f>DAY(InputData[[#This Row],[DATE]])</f>
        <v>26</v>
      </c>
      <c r="O415" s="13" t="str">
        <f t="shared" si="6"/>
        <v>Aug</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 MasterData[],3,0)</f>
        <v>Category04</v>
      </c>
      <c r="I416" t="str">
        <f>VLOOKUP(InputData[[#This Row],[PRODUCT ID]],MasterData[],4,0)</f>
        <v>No.</v>
      </c>
      <c r="J416" s="8">
        <f>VLOOKUP(InputData[[#This Row],[PRODUCT ID]],MasterData[],5,0)</f>
        <v>18</v>
      </c>
      <c r="K416" s="8">
        <f>VLOOKUP(InputData[[#This Row],[PRODUCT ID]],MasterData[],6,0)</f>
        <v>24.66</v>
      </c>
      <c r="L416" s="8">
        <f>PRODUCT(InputData[[#This Row],[QUANTITY]],InputData[[#This Row],[BUYING PRIZE]])</f>
        <v>18</v>
      </c>
      <c r="M416" s="8">
        <f>PRODUCT(InputData[[#This Row],[QUANTITY]],InputData[[#This Row],[SELLING PRICE]],(1-InputData[[#This Row],[DISCOUNT %]]))</f>
        <v>24.66</v>
      </c>
      <c r="N416">
        <f>DAY(InputData[[#This Row],[DATE]])</f>
        <v>26</v>
      </c>
      <c r="O416" s="13" t="str">
        <f t="shared" si="6"/>
        <v>Aug</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 MasterData[],3,0)</f>
        <v>Category02</v>
      </c>
      <c r="I417" t="str">
        <f>VLOOKUP(InputData[[#This Row],[PRODUCT ID]],MasterData[],4,0)</f>
        <v>Kg</v>
      </c>
      <c r="J417" s="8">
        <f>VLOOKUP(InputData[[#This Row],[PRODUCT ID]],MasterData[],5,0)</f>
        <v>73</v>
      </c>
      <c r="K417" s="8">
        <f>VLOOKUP(InputData[[#This Row],[PRODUCT ID]],MasterData[],6,0)</f>
        <v>94.17</v>
      </c>
      <c r="L417" s="8">
        <f>PRODUCT(InputData[[#This Row],[QUANTITY]],InputData[[#This Row],[BUYING PRIZE]])</f>
        <v>365</v>
      </c>
      <c r="M417" s="8">
        <f>PRODUCT(InputData[[#This Row],[QUANTITY]],InputData[[#This Row],[SELLING PRICE]],(1-InputData[[#This Row],[DISCOUNT %]]))</f>
        <v>470.85</v>
      </c>
      <c r="N417">
        <f>DAY(InputData[[#This Row],[DATE]])</f>
        <v>3</v>
      </c>
      <c r="O417" s="13" t="str">
        <f t="shared" si="6"/>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 MasterData[],3,0)</f>
        <v>Category02</v>
      </c>
      <c r="I418" t="str">
        <f>VLOOKUP(InputData[[#This Row],[PRODUCT ID]],MasterData[],4,0)</f>
        <v>No.</v>
      </c>
      <c r="J418" s="8">
        <f>VLOOKUP(InputData[[#This Row],[PRODUCT ID]],MasterData[],5,0)</f>
        <v>13</v>
      </c>
      <c r="K418" s="8">
        <f>VLOOKUP(InputData[[#This Row],[PRODUCT ID]],MasterData[],6,0)</f>
        <v>16.64</v>
      </c>
      <c r="L418" s="8">
        <f>PRODUCT(InputData[[#This Row],[QUANTITY]],InputData[[#This Row],[BUYING PRIZE]])</f>
        <v>117</v>
      </c>
      <c r="M418" s="8">
        <f>PRODUCT(InputData[[#This Row],[QUANTITY]],InputData[[#This Row],[SELLING PRICE]],(1-InputData[[#This Row],[DISCOUNT %]]))</f>
        <v>149.76</v>
      </c>
      <c r="N418">
        <f>DAY(InputData[[#This Row],[DATE]])</f>
        <v>6</v>
      </c>
      <c r="O418" s="13" t="str">
        <f t="shared" si="6"/>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 MasterData[],3,0)</f>
        <v>Category02</v>
      </c>
      <c r="I419" t="str">
        <f>VLOOKUP(InputData[[#This Row],[PRODUCT ID]],MasterData[],4,0)</f>
        <v>No.</v>
      </c>
      <c r="J419" s="8">
        <f>VLOOKUP(InputData[[#This Row],[PRODUCT ID]],MasterData[],5,0)</f>
        <v>13</v>
      </c>
      <c r="K419" s="8">
        <f>VLOOKUP(InputData[[#This Row],[PRODUCT ID]],MasterData[],6,0)</f>
        <v>16.64</v>
      </c>
      <c r="L419" s="8">
        <f>PRODUCT(InputData[[#This Row],[QUANTITY]],InputData[[#This Row],[BUYING PRIZE]])</f>
        <v>26</v>
      </c>
      <c r="M419" s="8">
        <f>PRODUCT(InputData[[#This Row],[QUANTITY]],InputData[[#This Row],[SELLING PRICE]],(1-InputData[[#This Row],[DISCOUNT %]]))</f>
        <v>33.28</v>
      </c>
      <c r="N419">
        <f>DAY(InputData[[#This Row],[DATE]])</f>
        <v>8</v>
      </c>
      <c r="O419" s="13" t="str">
        <f t="shared" si="6"/>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 MasterData[],3,0)</f>
        <v>Category04</v>
      </c>
      <c r="I420" t="str">
        <f>VLOOKUP(InputData[[#This Row],[PRODUCT ID]],MasterData[],4,0)</f>
        <v>Kg</v>
      </c>
      <c r="J420" s="8">
        <f>VLOOKUP(InputData[[#This Row],[PRODUCT ID]],MasterData[],5,0)</f>
        <v>89</v>
      </c>
      <c r="K420" s="8">
        <f>VLOOKUP(InputData[[#This Row],[PRODUCT ID]],MasterData[],6,0)</f>
        <v>117.48</v>
      </c>
      <c r="L420" s="8">
        <f>PRODUCT(InputData[[#This Row],[QUANTITY]],InputData[[#This Row],[BUYING PRIZE]])</f>
        <v>1068</v>
      </c>
      <c r="M420" s="8">
        <f>PRODUCT(InputData[[#This Row],[QUANTITY]],InputData[[#This Row],[SELLING PRICE]],(1-InputData[[#This Row],[DISCOUNT %]]))</f>
        <v>1409.76</v>
      </c>
      <c r="N420">
        <f>DAY(InputData[[#This Row],[DATE]])</f>
        <v>8</v>
      </c>
      <c r="O420" s="13" t="str">
        <f t="shared" si="6"/>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 MasterData[],3,0)</f>
        <v>Category03</v>
      </c>
      <c r="I421" t="str">
        <f>VLOOKUP(InputData[[#This Row],[PRODUCT ID]],MasterData[],4,0)</f>
        <v>Ft</v>
      </c>
      <c r="J421" s="8">
        <f>VLOOKUP(InputData[[#This Row],[PRODUCT ID]],MasterData[],5,0)</f>
        <v>126</v>
      </c>
      <c r="K421" s="8">
        <f>VLOOKUP(InputData[[#This Row],[PRODUCT ID]],MasterData[],6,0)</f>
        <v>162.54</v>
      </c>
      <c r="L421" s="8">
        <f>PRODUCT(InputData[[#This Row],[QUANTITY]],InputData[[#This Row],[BUYING PRIZE]])</f>
        <v>1386</v>
      </c>
      <c r="M421" s="8">
        <f>PRODUCT(InputData[[#This Row],[QUANTITY]],InputData[[#This Row],[SELLING PRICE]],(1-InputData[[#This Row],[DISCOUNT %]]))</f>
        <v>1787.9399999999998</v>
      </c>
      <c r="N421">
        <f>DAY(InputData[[#This Row],[DATE]])</f>
        <v>8</v>
      </c>
      <c r="O421" s="13" t="str">
        <f t="shared" si="6"/>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 MasterData[],3,0)</f>
        <v>Category04</v>
      </c>
      <c r="I422" t="str">
        <f>VLOOKUP(InputData[[#This Row],[PRODUCT ID]],MasterData[],4,0)</f>
        <v>Ft</v>
      </c>
      <c r="J422" s="8">
        <f>VLOOKUP(InputData[[#This Row],[PRODUCT ID]],MasterData[],5,0)</f>
        <v>148</v>
      </c>
      <c r="K422" s="8">
        <f>VLOOKUP(InputData[[#This Row],[PRODUCT ID]],MasterData[],6,0)</f>
        <v>201.28</v>
      </c>
      <c r="L422" s="8">
        <f>PRODUCT(InputData[[#This Row],[QUANTITY]],InputData[[#This Row],[BUYING PRIZE]])</f>
        <v>2072</v>
      </c>
      <c r="M422" s="8">
        <f>PRODUCT(InputData[[#This Row],[QUANTITY]],InputData[[#This Row],[SELLING PRICE]],(1-InputData[[#This Row],[DISCOUNT %]]))</f>
        <v>2817.92</v>
      </c>
      <c r="N422">
        <f>DAY(InputData[[#This Row],[DATE]])</f>
        <v>14</v>
      </c>
      <c r="O422" s="13" t="str">
        <f t="shared" si="6"/>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 MasterData[],3,0)</f>
        <v>Category02</v>
      </c>
      <c r="I423" t="str">
        <f>VLOOKUP(InputData[[#This Row],[PRODUCT ID]],MasterData[],4,0)</f>
        <v>Lt</v>
      </c>
      <c r="J423" s="8">
        <f>VLOOKUP(InputData[[#This Row],[PRODUCT ID]],MasterData[],5,0)</f>
        <v>44</v>
      </c>
      <c r="K423" s="8">
        <f>VLOOKUP(InputData[[#This Row],[PRODUCT ID]],MasterData[],6,0)</f>
        <v>48.4</v>
      </c>
      <c r="L423" s="8">
        <f>PRODUCT(InputData[[#This Row],[QUANTITY]],InputData[[#This Row],[BUYING PRIZE]])</f>
        <v>440</v>
      </c>
      <c r="M423" s="8">
        <f>PRODUCT(InputData[[#This Row],[QUANTITY]],InputData[[#This Row],[SELLING PRICE]],(1-InputData[[#This Row],[DISCOUNT %]]))</f>
        <v>484</v>
      </c>
      <c r="N423">
        <f>DAY(InputData[[#This Row],[DATE]])</f>
        <v>15</v>
      </c>
      <c r="O423" s="13" t="str">
        <f t="shared" si="6"/>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 MasterData[],3,0)</f>
        <v>Category02</v>
      </c>
      <c r="I424" t="str">
        <f>VLOOKUP(InputData[[#This Row],[PRODUCT ID]],MasterData[],4,0)</f>
        <v>No.</v>
      </c>
      <c r="J424" s="8">
        <f>VLOOKUP(InputData[[#This Row],[PRODUCT ID]],MasterData[],5,0)</f>
        <v>12</v>
      </c>
      <c r="K424" s="8">
        <f>VLOOKUP(InputData[[#This Row],[PRODUCT ID]],MasterData[],6,0)</f>
        <v>15.719999999999999</v>
      </c>
      <c r="L424" s="8">
        <f>PRODUCT(InputData[[#This Row],[QUANTITY]],InputData[[#This Row],[BUYING PRIZE]])</f>
        <v>84</v>
      </c>
      <c r="M424" s="8">
        <f>PRODUCT(InputData[[#This Row],[QUANTITY]],InputData[[#This Row],[SELLING PRICE]],(1-InputData[[#This Row],[DISCOUNT %]]))</f>
        <v>110.03999999999999</v>
      </c>
      <c r="N424">
        <f>DAY(InputData[[#This Row],[DATE]])</f>
        <v>15</v>
      </c>
      <c r="O424" s="13" t="str">
        <f t="shared" si="6"/>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 MasterData[],3,0)</f>
        <v>Category04</v>
      </c>
      <c r="I425" t="str">
        <f>VLOOKUP(InputData[[#This Row],[PRODUCT ID]],MasterData[],4,0)</f>
        <v>Lt</v>
      </c>
      <c r="J425" s="8">
        <f>VLOOKUP(InputData[[#This Row],[PRODUCT ID]],MasterData[],5,0)</f>
        <v>47</v>
      </c>
      <c r="K425" s="8">
        <f>VLOOKUP(InputData[[#This Row],[PRODUCT ID]],MasterData[],6,0)</f>
        <v>53.11</v>
      </c>
      <c r="L425" s="8">
        <f>PRODUCT(InputData[[#This Row],[QUANTITY]],InputData[[#This Row],[BUYING PRIZE]])</f>
        <v>376</v>
      </c>
      <c r="M425" s="8">
        <f>PRODUCT(InputData[[#This Row],[QUANTITY]],InputData[[#This Row],[SELLING PRICE]],(1-InputData[[#This Row],[DISCOUNT %]]))</f>
        <v>424.88</v>
      </c>
      <c r="N425">
        <f>DAY(InputData[[#This Row],[DATE]])</f>
        <v>18</v>
      </c>
      <c r="O425" s="13" t="str">
        <f t="shared" si="6"/>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 MasterData[],3,0)</f>
        <v>Category02</v>
      </c>
      <c r="I426" t="str">
        <f>VLOOKUP(InputData[[#This Row],[PRODUCT ID]],MasterData[],4,0)</f>
        <v>Ft</v>
      </c>
      <c r="J426" s="8">
        <f>VLOOKUP(InputData[[#This Row],[PRODUCT ID]],MasterData[],5,0)</f>
        <v>148</v>
      </c>
      <c r="K426" s="8">
        <f>VLOOKUP(InputData[[#This Row],[PRODUCT ID]],MasterData[],6,0)</f>
        <v>164.28</v>
      </c>
      <c r="L426" s="8">
        <f>PRODUCT(InputData[[#This Row],[QUANTITY]],InputData[[#This Row],[BUYING PRIZE]])</f>
        <v>296</v>
      </c>
      <c r="M426" s="8">
        <f>PRODUCT(InputData[[#This Row],[QUANTITY]],InputData[[#This Row],[SELLING PRICE]],(1-InputData[[#This Row],[DISCOUNT %]]))</f>
        <v>328.56</v>
      </c>
      <c r="N426">
        <f>DAY(InputData[[#This Row],[DATE]])</f>
        <v>18</v>
      </c>
      <c r="O426" s="13" t="str">
        <f t="shared" si="6"/>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 MasterData[],3,0)</f>
        <v>Category01</v>
      </c>
      <c r="I427" t="str">
        <f>VLOOKUP(InputData[[#This Row],[PRODUCT ID]],MasterData[],4,0)</f>
        <v>Lt</v>
      </c>
      <c r="J427" s="8">
        <f>VLOOKUP(InputData[[#This Row],[PRODUCT ID]],MasterData[],5,0)</f>
        <v>43</v>
      </c>
      <c r="K427" s="8">
        <f>VLOOKUP(InputData[[#This Row],[PRODUCT ID]],MasterData[],6,0)</f>
        <v>47.730000000000004</v>
      </c>
      <c r="L427" s="8">
        <f>PRODUCT(InputData[[#This Row],[QUANTITY]],InputData[[#This Row],[BUYING PRIZE]])</f>
        <v>129</v>
      </c>
      <c r="M427" s="8">
        <f>PRODUCT(InputData[[#This Row],[QUANTITY]],InputData[[#This Row],[SELLING PRICE]],(1-InputData[[#This Row],[DISCOUNT %]]))</f>
        <v>143.19</v>
      </c>
      <c r="N427">
        <f>DAY(InputData[[#This Row],[DATE]])</f>
        <v>19</v>
      </c>
      <c r="O427" s="13" t="str">
        <f t="shared" si="6"/>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 MasterData[],3,0)</f>
        <v>Category03</v>
      </c>
      <c r="I428" t="str">
        <f>VLOOKUP(InputData[[#This Row],[PRODUCT ID]],MasterData[],4,0)</f>
        <v>Ft</v>
      </c>
      <c r="J428" s="8">
        <f>VLOOKUP(InputData[[#This Row],[PRODUCT ID]],MasterData[],5,0)</f>
        <v>141</v>
      </c>
      <c r="K428" s="8">
        <f>VLOOKUP(InputData[[#This Row],[PRODUCT ID]],MasterData[],6,0)</f>
        <v>149.46</v>
      </c>
      <c r="L428" s="8">
        <f>PRODUCT(InputData[[#This Row],[QUANTITY]],InputData[[#This Row],[BUYING PRIZE]])</f>
        <v>1833</v>
      </c>
      <c r="M428" s="8">
        <f>PRODUCT(InputData[[#This Row],[QUANTITY]],InputData[[#This Row],[SELLING PRICE]],(1-InputData[[#This Row],[DISCOUNT %]]))</f>
        <v>1942.98</v>
      </c>
      <c r="N428">
        <f>DAY(InputData[[#This Row],[DATE]])</f>
        <v>20</v>
      </c>
      <c r="O428" s="13" t="str">
        <f t="shared" si="6"/>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 MasterData[],3,0)</f>
        <v>Category04</v>
      </c>
      <c r="I429" t="str">
        <f>VLOOKUP(InputData[[#This Row],[PRODUCT ID]],MasterData[],4,0)</f>
        <v>Kg</v>
      </c>
      <c r="J429" s="8">
        <f>VLOOKUP(InputData[[#This Row],[PRODUCT ID]],MasterData[],5,0)</f>
        <v>95</v>
      </c>
      <c r="K429" s="8">
        <f>VLOOKUP(InputData[[#This Row],[PRODUCT ID]],MasterData[],6,0)</f>
        <v>119.7</v>
      </c>
      <c r="L429" s="8">
        <f>PRODUCT(InputData[[#This Row],[QUANTITY]],InputData[[#This Row],[BUYING PRIZE]])</f>
        <v>1330</v>
      </c>
      <c r="M429" s="8">
        <f>PRODUCT(InputData[[#This Row],[QUANTITY]],InputData[[#This Row],[SELLING PRICE]],(1-InputData[[#This Row],[DISCOUNT %]]))</f>
        <v>1675.8</v>
      </c>
      <c r="N429">
        <f>DAY(InputData[[#This Row],[DATE]])</f>
        <v>20</v>
      </c>
      <c r="O429" s="13" t="str">
        <f t="shared" si="6"/>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 MasterData[],3,0)</f>
        <v>Category02</v>
      </c>
      <c r="I430" t="str">
        <f>VLOOKUP(InputData[[#This Row],[PRODUCT ID]],MasterData[],4,0)</f>
        <v>No.</v>
      </c>
      <c r="J430" s="8">
        <f>VLOOKUP(InputData[[#This Row],[PRODUCT ID]],MasterData[],5,0)</f>
        <v>13</v>
      </c>
      <c r="K430" s="8">
        <f>VLOOKUP(InputData[[#This Row],[PRODUCT ID]],MasterData[],6,0)</f>
        <v>16.64</v>
      </c>
      <c r="L430" s="8">
        <f>PRODUCT(InputData[[#This Row],[QUANTITY]],InputData[[#This Row],[BUYING PRIZE]])</f>
        <v>52</v>
      </c>
      <c r="M430" s="8">
        <f>PRODUCT(InputData[[#This Row],[QUANTITY]],InputData[[#This Row],[SELLING PRICE]],(1-InputData[[#This Row],[DISCOUNT %]]))</f>
        <v>66.56</v>
      </c>
      <c r="N430">
        <f>DAY(InputData[[#This Row],[DATE]])</f>
        <v>21</v>
      </c>
      <c r="O430" s="13" t="str">
        <f t="shared" si="6"/>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 MasterData[],3,0)</f>
        <v>Category05</v>
      </c>
      <c r="I431" t="str">
        <f>VLOOKUP(InputData[[#This Row],[PRODUCT ID]],MasterData[],4,0)</f>
        <v>Kg</v>
      </c>
      <c r="J431" s="8">
        <f>VLOOKUP(InputData[[#This Row],[PRODUCT ID]],MasterData[],5,0)</f>
        <v>76</v>
      </c>
      <c r="K431" s="8">
        <f>VLOOKUP(InputData[[#This Row],[PRODUCT ID]],MasterData[],6,0)</f>
        <v>82.08</v>
      </c>
      <c r="L431" s="8">
        <f>PRODUCT(InputData[[#This Row],[QUANTITY]],InputData[[#This Row],[BUYING PRIZE]])</f>
        <v>836</v>
      </c>
      <c r="M431" s="8">
        <f>PRODUCT(InputData[[#This Row],[QUANTITY]],InputData[[#This Row],[SELLING PRICE]],(1-InputData[[#This Row],[DISCOUNT %]]))</f>
        <v>902.88</v>
      </c>
      <c r="N431">
        <f>DAY(InputData[[#This Row],[DATE]])</f>
        <v>23</v>
      </c>
      <c r="O431" s="13" t="str">
        <f t="shared" si="6"/>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 MasterData[],3,0)</f>
        <v>Category04</v>
      </c>
      <c r="I432" t="str">
        <f>VLOOKUP(InputData[[#This Row],[PRODUCT ID]],MasterData[],4,0)</f>
        <v>Lt</v>
      </c>
      <c r="J432" s="8">
        <f>VLOOKUP(InputData[[#This Row],[PRODUCT ID]],MasterData[],5,0)</f>
        <v>47</v>
      </c>
      <c r="K432" s="8">
        <f>VLOOKUP(InputData[[#This Row],[PRODUCT ID]],MasterData[],6,0)</f>
        <v>53.11</v>
      </c>
      <c r="L432" s="8">
        <f>PRODUCT(InputData[[#This Row],[QUANTITY]],InputData[[#This Row],[BUYING PRIZE]])</f>
        <v>658</v>
      </c>
      <c r="M432" s="8">
        <f>PRODUCT(InputData[[#This Row],[QUANTITY]],InputData[[#This Row],[SELLING PRICE]],(1-InputData[[#This Row],[DISCOUNT %]]))</f>
        <v>743.54</v>
      </c>
      <c r="N432">
        <f>DAY(InputData[[#This Row],[DATE]])</f>
        <v>23</v>
      </c>
      <c r="O432" s="13" t="str">
        <f t="shared" si="6"/>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 MasterData[],3,0)</f>
        <v>Category01</v>
      </c>
      <c r="I433" t="str">
        <f>VLOOKUP(InputData[[#This Row],[PRODUCT ID]],MasterData[],4,0)</f>
        <v>Ft</v>
      </c>
      <c r="J433" s="8">
        <f>VLOOKUP(InputData[[#This Row],[PRODUCT ID]],MasterData[],5,0)</f>
        <v>133</v>
      </c>
      <c r="K433" s="8">
        <f>VLOOKUP(InputData[[#This Row],[PRODUCT ID]],MasterData[],6,0)</f>
        <v>155.61000000000001</v>
      </c>
      <c r="L433" s="8">
        <f>PRODUCT(InputData[[#This Row],[QUANTITY]],InputData[[#This Row],[BUYING PRIZE]])</f>
        <v>665</v>
      </c>
      <c r="M433" s="8">
        <f>PRODUCT(InputData[[#This Row],[QUANTITY]],InputData[[#This Row],[SELLING PRICE]],(1-InputData[[#This Row],[DISCOUNT %]]))</f>
        <v>778.05000000000007</v>
      </c>
      <c r="N433">
        <f>DAY(InputData[[#This Row],[DATE]])</f>
        <v>24</v>
      </c>
      <c r="O433" s="13" t="str">
        <f t="shared" si="6"/>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 MasterData[],3,0)</f>
        <v>Category02</v>
      </c>
      <c r="I434" t="str">
        <f>VLOOKUP(InputData[[#This Row],[PRODUCT ID]],MasterData[],4,0)</f>
        <v>Ft</v>
      </c>
      <c r="J434" s="8">
        <f>VLOOKUP(InputData[[#This Row],[PRODUCT ID]],MasterData[],5,0)</f>
        <v>150</v>
      </c>
      <c r="K434" s="8">
        <f>VLOOKUP(InputData[[#This Row],[PRODUCT ID]],MasterData[],6,0)</f>
        <v>210</v>
      </c>
      <c r="L434" s="8">
        <f>PRODUCT(InputData[[#This Row],[QUANTITY]],InputData[[#This Row],[BUYING PRIZE]])</f>
        <v>1950</v>
      </c>
      <c r="M434" s="8">
        <f>PRODUCT(InputData[[#This Row],[QUANTITY]],InputData[[#This Row],[SELLING PRICE]],(1-InputData[[#This Row],[DISCOUNT %]]))</f>
        <v>2730</v>
      </c>
      <c r="N434">
        <f>DAY(InputData[[#This Row],[DATE]])</f>
        <v>26</v>
      </c>
      <c r="O434" s="13" t="str">
        <f t="shared" si="6"/>
        <v>Sep</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 MasterData[],3,0)</f>
        <v>Category05</v>
      </c>
      <c r="I435" t="str">
        <f>VLOOKUP(InputData[[#This Row],[PRODUCT ID]],MasterData[],4,0)</f>
        <v>Kg</v>
      </c>
      <c r="J435" s="8">
        <f>VLOOKUP(InputData[[#This Row],[PRODUCT ID]],MasterData[],5,0)</f>
        <v>67</v>
      </c>
      <c r="K435" s="8">
        <f>VLOOKUP(InputData[[#This Row],[PRODUCT ID]],MasterData[],6,0)</f>
        <v>85.76</v>
      </c>
      <c r="L435" s="8">
        <f>PRODUCT(InputData[[#This Row],[QUANTITY]],InputData[[#This Row],[BUYING PRIZE]])</f>
        <v>536</v>
      </c>
      <c r="M435" s="8">
        <f>PRODUCT(InputData[[#This Row],[QUANTITY]],InputData[[#This Row],[SELLING PRICE]],(1-InputData[[#This Row],[DISCOUNT %]]))</f>
        <v>686.08</v>
      </c>
      <c r="N435">
        <f>DAY(InputData[[#This Row],[DATE]])</f>
        <v>26</v>
      </c>
      <c r="O435" s="13" t="str">
        <f t="shared" si="6"/>
        <v>Sep</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 MasterData[],3,0)</f>
        <v>Category05</v>
      </c>
      <c r="I436" t="str">
        <f>VLOOKUP(InputData[[#This Row],[PRODUCT ID]],MasterData[],4,0)</f>
        <v>No.</v>
      </c>
      <c r="J436" s="8">
        <f>VLOOKUP(InputData[[#This Row],[PRODUCT ID]],MasterData[],5,0)</f>
        <v>37</v>
      </c>
      <c r="K436" s="8">
        <f>VLOOKUP(InputData[[#This Row],[PRODUCT ID]],MasterData[],6,0)</f>
        <v>42.55</v>
      </c>
      <c r="L436" s="8">
        <f>PRODUCT(InputData[[#This Row],[QUANTITY]],InputData[[#This Row],[BUYING PRIZE]])</f>
        <v>555</v>
      </c>
      <c r="M436" s="8">
        <f>PRODUCT(InputData[[#This Row],[QUANTITY]],InputData[[#This Row],[SELLING PRICE]],(1-InputData[[#This Row],[DISCOUNT %]]))</f>
        <v>638.25</v>
      </c>
      <c r="N436">
        <f>DAY(InputData[[#This Row],[DATE]])</f>
        <v>27</v>
      </c>
      <c r="O436" s="13" t="str">
        <f t="shared" si="6"/>
        <v>Sep</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 MasterData[],3,0)</f>
        <v>Category01</v>
      </c>
      <c r="I437" t="str">
        <f>VLOOKUP(InputData[[#This Row],[PRODUCT ID]],MasterData[],4,0)</f>
        <v>Ft</v>
      </c>
      <c r="J437" s="8">
        <f>VLOOKUP(InputData[[#This Row],[PRODUCT ID]],MasterData[],5,0)</f>
        <v>133</v>
      </c>
      <c r="K437" s="8">
        <f>VLOOKUP(InputData[[#This Row],[PRODUCT ID]],MasterData[],6,0)</f>
        <v>155.61000000000001</v>
      </c>
      <c r="L437" s="8">
        <f>PRODUCT(InputData[[#This Row],[QUANTITY]],InputData[[#This Row],[BUYING PRIZE]])</f>
        <v>1197</v>
      </c>
      <c r="M437" s="8">
        <f>PRODUCT(InputData[[#This Row],[QUANTITY]],InputData[[#This Row],[SELLING PRICE]],(1-InputData[[#This Row],[DISCOUNT %]]))</f>
        <v>1400.4900000000002</v>
      </c>
      <c r="N437">
        <f>DAY(InputData[[#This Row],[DATE]])</f>
        <v>28</v>
      </c>
      <c r="O437" s="13" t="str">
        <f t="shared" si="6"/>
        <v>Sep</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 MasterData[],3,0)</f>
        <v>Category05</v>
      </c>
      <c r="I438" t="str">
        <f>VLOOKUP(InputData[[#This Row],[PRODUCT ID]],MasterData[],4,0)</f>
        <v>No.</v>
      </c>
      <c r="J438" s="8">
        <f>VLOOKUP(InputData[[#This Row],[PRODUCT ID]],MasterData[],5,0)</f>
        <v>37</v>
      </c>
      <c r="K438" s="8">
        <f>VLOOKUP(InputData[[#This Row],[PRODUCT ID]],MasterData[],6,0)</f>
        <v>42.55</v>
      </c>
      <c r="L438" s="8">
        <f>PRODUCT(InputData[[#This Row],[QUANTITY]],InputData[[#This Row],[BUYING PRIZE]])</f>
        <v>185</v>
      </c>
      <c r="M438" s="8">
        <f>PRODUCT(InputData[[#This Row],[QUANTITY]],InputData[[#This Row],[SELLING PRICE]],(1-InputData[[#This Row],[DISCOUNT %]]))</f>
        <v>212.75</v>
      </c>
      <c r="N438">
        <f>DAY(InputData[[#This Row],[DATE]])</f>
        <v>28</v>
      </c>
      <c r="O438" s="13" t="str">
        <f t="shared" si="6"/>
        <v>Sep</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 MasterData[],3,0)</f>
        <v>Category01</v>
      </c>
      <c r="I439" t="str">
        <f>VLOOKUP(InputData[[#This Row],[PRODUCT ID]],MasterData[],4,0)</f>
        <v>Kg</v>
      </c>
      <c r="J439" s="8">
        <f>VLOOKUP(InputData[[#This Row],[PRODUCT ID]],MasterData[],5,0)</f>
        <v>75</v>
      </c>
      <c r="K439" s="8">
        <f>VLOOKUP(InputData[[#This Row],[PRODUCT ID]],MasterData[],6,0)</f>
        <v>85.5</v>
      </c>
      <c r="L439" s="8">
        <f>PRODUCT(InputData[[#This Row],[QUANTITY]],InputData[[#This Row],[BUYING PRIZE]])</f>
        <v>450</v>
      </c>
      <c r="M439" s="8">
        <f>PRODUCT(InputData[[#This Row],[QUANTITY]],InputData[[#This Row],[SELLING PRICE]],(1-InputData[[#This Row],[DISCOUNT %]]))</f>
        <v>513</v>
      </c>
      <c r="N439">
        <f>DAY(InputData[[#This Row],[DATE]])</f>
        <v>30</v>
      </c>
      <c r="O439" s="13" t="str">
        <f t="shared" si="6"/>
        <v>Sep</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 MasterData[],3,0)</f>
        <v>Category05</v>
      </c>
      <c r="I440" t="str">
        <f>VLOOKUP(InputData[[#This Row],[PRODUCT ID]],MasterData[],4,0)</f>
        <v>Kg</v>
      </c>
      <c r="J440" s="8">
        <f>VLOOKUP(InputData[[#This Row],[PRODUCT ID]],MasterData[],5,0)</f>
        <v>67</v>
      </c>
      <c r="K440" s="8">
        <f>VLOOKUP(InputData[[#This Row],[PRODUCT ID]],MasterData[],6,0)</f>
        <v>83.08</v>
      </c>
      <c r="L440" s="8">
        <f>PRODUCT(InputData[[#This Row],[QUANTITY]],InputData[[#This Row],[BUYING PRIZE]])</f>
        <v>402</v>
      </c>
      <c r="M440" s="8">
        <f>PRODUCT(InputData[[#This Row],[QUANTITY]],InputData[[#This Row],[SELLING PRICE]],(1-InputData[[#This Row],[DISCOUNT %]]))</f>
        <v>498.48</v>
      </c>
      <c r="N440">
        <f>DAY(InputData[[#This Row],[DATE]])</f>
        <v>30</v>
      </c>
      <c r="O440" s="13" t="str">
        <f t="shared" si="6"/>
        <v>Sep</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 MasterData[],3,0)</f>
        <v>Category03</v>
      </c>
      <c r="I441" t="str">
        <f>VLOOKUP(InputData[[#This Row],[PRODUCT ID]],MasterData[],4,0)</f>
        <v>No.</v>
      </c>
      <c r="J441" s="8">
        <f>VLOOKUP(InputData[[#This Row],[PRODUCT ID]],MasterData[],5,0)</f>
        <v>7</v>
      </c>
      <c r="K441" s="8">
        <f>VLOOKUP(InputData[[#This Row],[PRODUCT ID]],MasterData[],6,0)</f>
        <v>8.33</v>
      </c>
      <c r="L441" s="8">
        <f>PRODUCT(InputData[[#This Row],[QUANTITY]],InputData[[#This Row],[BUYING PRIZE]])</f>
        <v>35</v>
      </c>
      <c r="M441" s="8">
        <f>PRODUCT(InputData[[#This Row],[QUANTITY]],InputData[[#This Row],[SELLING PRICE]],(1-InputData[[#This Row],[DISCOUNT %]]))</f>
        <v>41.65</v>
      </c>
      <c r="N441">
        <f>DAY(InputData[[#This Row],[DATE]])</f>
        <v>30</v>
      </c>
      <c r="O441" s="13" t="str">
        <f t="shared" si="6"/>
        <v>Sep</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 MasterData[],3,0)</f>
        <v>Category02</v>
      </c>
      <c r="I442" t="str">
        <f>VLOOKUP(InputData[[#This Row],[PRODUCT ID]],MasterData[],4,0)</f>
        <v>No.</v>
      </c>
      <c r="J442" s="8">
        <f>VLOOKUP(InputData[[#This Row],[PRODUCT ID]],MasterData[],5,0)</f>
        <v>12</v>
      </c>
      <c r="K442" s="8">
        <f>VLOOKUP(InputData[[#This Row],[PRODUCT ID]],MasterData[],6,0)</f>
        <v>15.719999999999999</v>
      </c>
      <c r="L442" s="8">
        <f>PRODUCT(InputData[[#This Row],[QUANTITY]],InputData[[#This Row],[BUYING PRIZE]])</f>
        <v>156</v>
      </c>
      <c r="M442" s="8">
        <f>PRODUCT(InputData[[#This Row],[QUANTITY]],InputData[[#This Row],[SELLING PRICE]],(1-InputData[[#This Row],[DISCOUNT %]]))</f>
        <v>204.35999999999999</v>
      </c>
      <c r="N442">
        <f>DAY(InputData[[#This Row],[DATE]])</f>
        <v>31</v>
      </c>
      <c r="O442" s="13" t="str">
        <f t="shared" si="6"/>
        <v>Sep</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 MasterData[],3,0)</f>
        <v>Category01</v>
      </c>
      <c r="I443" t="str">
        <f>VLOOKUP(InputData[[#This Row],[PRODUCT ID]],MasterData[],4,0)</f>
        <v>Kg</v>
      </c>
      <c r="J443" s="8">
        <f>VLOOKUP(InputData[[#This Row],[PRODUCT ID]],MasterData[],5,0)</f>
        <v>105</v>
      </c>
      <c r="K443" s="8">
        <f>VLOOKUP(InputData[[#This Row],[PRODUCT ID]],MasterData[],6,0)</f>
        <v>142.80000000000001</v>
      </c>
      <c r="L443" s="8">
        <f>PRODUCT(InputData[[#This Row],[QUANTITY]],InputData[[#This Row],[BUYING PRIZE]])</f>
        <v>105</v>
      </c>
      <c r="M443" s="8">
        <f>PRODUCT(InputData[[#This Row],[QUANTITY]],InputData[[#This Row],[SELLING PRICE]],(1-InputData[[#This Row],[DISCOUNT %]]))</f>
        <v>142.80000000000001</v>
      </c>
      <c r="N443">
        <f>DAY(InputData[[#This Row],[DATE]])</f>
        <v>4</v>
      </c>
      <c r="O443" s="13" t="str">
        <f t="shared" si="6"/>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 MasterData[],3,0)</f>
        <v>Category01</v>
      </c>
      <c r="I444" t="str">
        <f>VLOOKUP(InputData[[#This Row],[PRODUCT ID]],MasterData[],4,0)</f>
        <v>Ft</v>
      </c>
      <c r="J444" s="8">
        <f>VLOOKUP(InputData[[#This Row],[PRODUCT ID]],MasterData[],5,0)</f>
        <v>133</v>
      </c>
      <c r="K444" s="8">
        <f>VLOOKUP(InputData[[#This Row],[PRODUCT ID]],MasterData[],6,0)</f>
        <v>155.61000000000001</v>
      </c>
      <c r="L444" s="8">
        <f>PRODUCT(InputData[[#This Row],[QUANTITY]],InputData[[#This Row],[BUYING PRIZE]])</f>
        <v>1596</v>
      </c>
      <c r="M444" s="8">
        <f>PRODUCT(InputData[[#This Row],[QUANTITY]],InputData[[#This Row],[SELLING PRICE]],(1-InputData[[#This Row],[DISCOUNT %]]))</f>
        <v>1867.3200000000002</v>
      </c>
      <c r="N444">
        <f>DAY(InputData[[#This Row],[DATE]])</f>
        <v>6</v>
      </c>
      <c r="O444" s="13" t="str">
        <f t="shared" si="6"/>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 MasterData[],3,0)</f>
        <v>Category05</v>
      </c>
      <c r="I445" t="str">
        <f>VLOOKUP(InputData[[#This Row],[PRODUCT ID]],MasterData[],4,0)</f>
        <v>Ft</v>
      </c>
      <c r="J445" s="8">
        <f>VLOOKUP(InputData[[#This Row],[PRODUCT ID]],MasterData[],5,0)</f>
        <v>138</v>
      </c>
      <c r="K445" s="8">
        <f>VLOOKUP(InputData[[#This Row],[PRODUCT ID]],MasterData[],6,0)</f>
        <v>173.88</v>
      </c>
      <c r="L445" s="8">
        <f>PRODUCT(InputData[[#This Row],[QUANTITY]],InputData[[#This Row],[BUYING PRIZE]])</f>
        <v>1242</v>
      </c>
      <c r="M445" s="8">
        <f>PRODUCT(InputData[[#This Row],[QUANTITY]],InputData[[#This Row],[SELLING PRICE]],(1-InputData[[#This Row],[DISCOUNT %]]))</f>
        <v>1564.92</v>
      </c>
      <c r="N445">
        <f>DAY(InputData[[#This Row],[DATE]])</f>
        <v>9</v>
      </c>
      <c r="O445" s="13" t="str">
        <f t="shared" si="6"/>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 MasterData[],3,0)</f>
        <v>Category01</v>
      </c>
      <c r="I446" t="str">
        <f>VLOOKUP(InputData[[#This Row],[PRODUCT ID]],MasterData[],4,0)</f>
        <v>Kg</v>
      </c>
      <c r="J446" s="8">
        <f>VLOOKUP(InputData[[#This Row],[PRODUCT ID]],MasterData[],5,0)</f>
        <v>71</v>
      </c>
      <c r="K446" s="8">
        <f>VLOOKUP(InputData[[#This Row],[PRODUCT ID]],MasterData[],6,0)</f>
        <v>80.94</v>
      </c>
      <c r="L446" s="8">
        <f>PRODUCT(InputData[[#This Row],[QUANTITY]],InputData[[#This Row],[BUYING PRIZE]])</f>
        <v>213</v>
      </c>
      <c r="M446" s="8">
        <f>PRODUCT(InputData[[#This Row],[QUANTITY]],InputData[[#This Row],[SELLING PRICE]],(1-InputData[[#This Row],[DISCOUNT %]]))</f>
        <v>242.82</v>
      </c>
      <c r="N446">
        <f>DAY(InputData[[#This Row],[DATE]])</f>
        <v>9</v>
      </c>
      <c r="O446" s="13" t="str">
        <f t="shared" si="6"/>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 MasterData[],3,0)</f>
        <v>Category04</v>
      </c>
      <c r="I447" t="str">
        <f>VLOOKUP(InputData[[#This Row],[PRODUCT ID]],MasterData[],4,0)</f>
        <v>No.</v>
      </c>
      <c r="J447" s="8">
        <f>VLOOKUP(InputData[[#This Row],[PRODUCT ID]],MasterData[],5,0)</f>
        <v>5</v>
      </c>
      <c r="K447" s="8">
        <f>VLOOKUP(InputData[[#This Row],[PRODUCT ID]],MasterData[],6,0)</f>
        <v>6.7</v>
      </c>
      <c r="L447" s="8">
        <f>PRODUCT(InputData[[#This Row],[QUANTITY]],InputData[[#This Row],[BUYING PRIZE]])</f>
        <v>75</v>
      </c>
      <c r="M447" s="8">
        <f>PRODUCT(InputData[[#This Row],[QUANTITY]],InputData[[#This Row],[SELLING PRICE]],(1-InputData[[#This Row],[DISCOUNT %]]))</f>
        <v>100.5</v>
      </c>
      <c r="N447">
        <f>DAY(InputData[[#This Row],[DATE]])</f>
        <v>10</v>
      </c>
      <c r="O447" s="13" t="str">
        <f t="shared" si="6"/>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 MasterData[],3,0)</f>
        <v>Category05</v>
      </c>
      <c r="I448" t="str">
        <f>VLOOKUP(InputData[[#This Row],[PRODUCT ID]],MasterData[],4,0)</f>
        <v>Kg</v>
      </c>
      <c r="J448" s="8">
        <f>VLOOKUP(InputData[[#This Row],[PRODUCT ID]],MasterData[],5,0)</f>
        <v>72</v>
      </c>
      <c r="K448" s="8">
        <f>VLOOKUP(InputData[[#This Row],[PRODUCT ID]],MasterData[],6,0)</f>
        <v>79.92</v>
      </c>
      <c r="L448" s="8">
        <f>PRODUCT(InputData[[#This Row],[QUANTITY]],InputData[[#This Row],[BUYING PRIZE]])</f>
        <v>288</v>
      </c>
      <c r="M448" s="8">
        <f>PRODUCT(InputData[[#This Row],[QUANTITY]],InputData[[#This Row],[SELLING PRICE]],(1-InputData[[#This Row],[DISCOUNT %]]))</f>
        <v>319.68</v>
      </c>
      <c r="N448">
        <f>DAY(InputData[[#This Row],[DATE]])</f>
        <v>10</v>
      </c>
      <c r="O448" s="13" t="str">
        <f t="shared" si="6"/>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 MasterData[],3,0)</f>
        <v>Category04</v>
      </c>
      <c r="I449" t="str">
        <f>VLOOKUP(InputData[[#This Row],[PRODUCT ID]],MasterData[],4,0)</f>
        <v>Lt</v>
      </c>
      <c r="J449" s="8">
        <f>VLOOKUP(InputData[[#This Row],[PRODUCT ID]],MasterData[],5,0)</f>
        <v>47</v>
      </c>
      <c r="K449" s="8">
        <f>VLOOKUP(InputData[[#This Row],[PRODUCT ID]],MasterData[],6,0)</f>
        <v>53.11</v>
      </c>
      <c r="L449" s="8">
        <f>PRODUCT(InputData[[#This Row],[QUANTITY]],InputData[[#This Row],[BUYING PRIZE]])</f>
        <v>141</v>
      </c>
      <c r="M449" s="8">
        <f>PRODUCT(InputData[[#This Row],[QUANTITY]],InputData[[#This Row],[SELLING PRICE]],(1-InputData[[#This Row],[DISCOUNT %]]))</f>
        <v>159.32999999999998</v>
      </c>
      <c r="N449">
        <f>DAY(InputData[[#This Row],[DATE]])</f>
        <v>14</v>
      </c>
      <c r="O449" s="13" t="str">
        <f t="shared" si="6"/>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 MasterData[],3,0)</f>
        <v>Category05</v>
      </c>
      <c r="I450" t="str">
        <f>VLOOKUP(InputData[[#This Row],[PRODUCT ID]],MasterData[],4,0)</f>
        <v>Kg</v>
      </c>
      <c r="J450" s="8">
        <f>VLOOKUP(InputData[[#This Row],[PRODUCT ID]],MasterData[],5,0)</f>
        <v>67</v>
      </c>
      <c r="K450" s="8">
        <f>VLOOKUP(InputData[[#This Row],[PRODUCT ID]],MasterData[],6,0)</f>
        <v>85.76</v>
      </c>
      <c r="L450" s="8">
        <f>PRODUCT(InputData[[#This Row],[QUANTITY]],InputData[[#This Row],[BUYING PRIZE]])</f>
        <v>1005</v>
      </c>
      <c r="M450" s="8">
        <f>PRODUCT(InputData[[#This Row],[QUANTITY]],InputData[[#This Row],[SELLING PRICE]],(1-InputData[[#This Row],[DISCOUNT %]]))</f>
        <v>1286.4000000000001</v>
      </c>
      <c r="N450">
        <f>DAY(InputData[[#This Row],[DATE]])</f>
        <v>15</v>
      </c>
      <c r="O450" s="13" t="str">
        <f t="shared" ref="O450:O513" si="7">TEXT(A459,"[$-0809]mmm")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 MasterData[],3,0)</f>
        <v>Category04</v>
      </c>
      <c r="I451" t="str">
        <f>VLOOKUP(InputData[[#This Row],[PRODUCT ID]],MasterData[],4,0)</f>
        <v>No.</v>
      </c>
      <c r="J451" s="8">
        <f>VLOOKUP(InputData[[#This Row],[PRODUCT ID]],MasterData[],5,0)</f>
        <v>18</v>
      </c>
      <c r="K451" s="8">
        <f>VLOOKUP(InputData[[#This Row],[PRODUCT ID]],MasterData[],6,0)</f>
        <v>24.66</v>
      </c>
      <c r="L451" s="8">
        <f>PRODUCT(InputData[[#This Row],[QUANTITY]],InputData[[#This Row],[BUYING PRIZE]])</f>
        <v>252</v>
      </c>
      <c r="M451" s="8">
        <f>PRODUCT(InputData[[#This Row],[QUANTITY]],InputData[[#This Row],[SELLING PRICE]],(1-InputData[[#This Row],[DISCOUNT %]]))</f>
        <v>345.24</v>
      </c>
      <c r="N451">
        <f>DAY(InputData[[#This Row],[DATE]])</f>
        <v>18</v>
      </c>
      <c r="O451" s="13" t="str">
        <f t="shared" si="7"/>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 MasterData[],3,0)</f>
        <v>Category04</v>
      </c>
      <c r="I452" t="str">
        <f>VLOOKUP(InputData[[#This Row],[PRODUCT ID]],MasterData[],4,0)</f>
        <v>Kg</v>
      </c>
      <c r="J452" s="8">
        <f>VLOOKUP(InputData[[#This Row],[PRODUCT ID]],MasterData[],5,0)</f>
        <v>95</v>
      </c>
      <c r="K452" s="8">
        <f>VLOOKUP(InputData[[#This Row],[PRODUCT ID]],MasterData[],6,0)</f>
        <v>119.7</v>
      </c>
      <c r="L452" s="8">
        <f>PRODUCT(InputData[[#This Row],[QUANTITY]],InputData[[#This Row],[BUYING PRIZE]])</f>
        <v>760</v>
      </c>
      <c r="M452" s="8">
        <f>PRODUCT(InputData[[#This Row],[QUANTITY]],InputData[[#This Row],[SELLING PRICE]],(1-InputData[[#This Row],[DISCOUNT %]]))</f>
        <v>957.6</v>
      </c>
      <c r="N452">
        <f>DAY(InputData[[#This Row],[DATE]])</f>
        <v>19</v>
      </c>
      <c r="O452" s="13" t="str">
        <f t="shared" si="7"/>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 MasterData[],3,0)</f>
        <v>Category04</v>
      </c>
      <c r="I453" t="str">
        <f>VLOOKUP(InputData[[#This Row],[PRODUCT ID]],MasterData[],4,0)</f>
        <v>Kg</v>
      </c>
      <c r="J453" s="8">
        <f>VLOOKUP(InputData[[#This Row],[PRODUCT ID]],MasterData[],5,0)</f>
        <v>95</v>
      </c>
      <c r="K453" s="8">
        <f>VLOOKUP(InputData[[#This Row],[PRODUCT ID]],MasterData[],6,0)</f>
        <v>119.7</v>
      </c>
      <c r="L453" s="8">
        <f>PRODUCT(InputData[[#This Row],[QUANTITY]],InputData[[#This Row],[BUYING PRIZE]])</f>
        <v>570</v>
      </c>
      <c r="M453" s="8">
        <f>PRODUCT(InputData[[#This Row],[QUANTITY]],InputData[[#This Row],[SELLING PRICE]],(1-InputData[[#This Row],[DISCOUNT %]]))</f>
        <v>718.2</v>
      </c>
      <c r="N453">
        <f>DAY(InputData[[#This Row],[DATE]])</f>
        <v>20</v>
      </c>
      <c r="O453" s="13" t="str">
        <f t="shared" si="7"/>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 MasterData[],3,0)</f>
        <v>Category01</v>
      </c>
      <c r="I454" t="str">
        <f>VLOOKUP(InputData[[#This Row],[PRODUCT ID]],MasterData[],4,0)</f>
        <v>Kg</v>
      </c>
      <c r="J454" s="8">
        <f>VLOOKUP(InputData[[#This Row],[PRODUCT ID]],MasterData[],5,0)</f>
        <v>98</v>
      </c>
      <c r="K454" s="8">
        <f>VLOOKUP(InputData[[#This Row],[PRODUCT ID]],MasterData[],6,0)</f>
        <v>103.88</v>
      </c>
      <c r="L454" s="8">
        <f>PRODUCT(InputData[[#This Row],[QUANTITY]],InputData[[#This Row],[BUYING PRIZE]])</f>
        <v>980</v>
      </c>
      <c r="M454" s="8">
        <f>PRODUCT(InputData[[#This Row],[QUANTITY]],InputData[[#This Row],[SELLING PRICE]],(1-InputData[[#This Row],[DISCOUNT %]]))</f>
        <v>1038.8</v>
      </c>
      <c r="N454">
        <f>DAY(InputData[[#This Row],[DATE]])</f>
        <v>20</v>
      </c>
      <c r="O454" s="13" t="str">
        <f t="shared" si="7"/>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 MasterData[],3,0)</f>
        <v>Category02</v>
      </c>
      <c r="I455" t="str">
        <f>VLOOKUP(InputData[[#This Row],[PRODUCT ID]],MasterData[],4,0)</f>
        <v>No.</v>
      </c>
      <c r="J455" s="8">
        <f>VLOOKUP(InputData[[#This Row],[PRODUCT ID]],MasterData[],5,0)</f>
        <v>37</v>
      </c>
      <c r="K455" s="8">
        <f>VLOOKUP(InputData[[#This Row],[PRODUCT ID]],MasterData[],6,0)</f>
        <v>49.21</v>
      </c>
      <c r="L455" s="8">
        <f>PRODUCT(InputData[[#This Row],[QUANTITY]],InputData[[#This Row],[BUYING PRIZE]])</f>
        <v>518</v>
      </c>
      <c r="M455" s="8">
        <f>PRODUCT(InputData[[#This Row],[QUANTITY]],InputData[[#This Row],[SELLING PRICE]],(1-InputData[[#This Row],[DISCOUNT %]]))</f>
        <v>688.94</v>
      </c>
      <c r="N455">
        <f>DAY(InputData[[#This Row],[DATE]])</f>
        <v>21</v>
      </c>
      <c r="O455" s="13" t="str">
        <f t="shared" si="7"/>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 MasterData[],3,0)</f>
        <v>Category04</v>
      </c>
      <c r="I456" t="str">
        <f>VLOOKUP(InputData[[#This Row],[PRODUCT ID]],MasterData[],4,0)</f>
        <v>No.</v>
      </c>
      <c r="J456" s="8">
        <f>VLOOKUP(InputData[[#This Row],[PRODUCT ID]],MasterData[],5,0)</f>
        <v>18</v>
      </c>
      <c r="K456" s="8">
        <f>VLOOKUP(InputData[[#This Row],[PRODUCT ID]],MasterData[],6,0)</f>
        <v>24.66</v>
      </c>
      <c r="L456" s="8">
        <f>PRODUCT(InputData[[#This Row],[QUANTITY]],InputData[[#This Row],[BUYING PRIZE]])</f>
        <v>90</v>
      </c>
      <c r="M456" s="8">
        <f>PRODUCT(InputData[[#This Row],[QUANTITY]],InputData[[#This Row],[SELLING PRICE]],(1-InputData[[#This Row],[DISCOUNT %]]))</f>
        <v>123.3</v>
      </c>
      <c r="N456">
        <f>DAY(InputData[[#This Row],[DATE]])</f>
        <v>21</v>
      </c>
      <c r="O456" s="13" t="str">
        <f t="shared" si="7"/>
        <v>Oct</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 MasterData[],3,0)</f>
        <v>Category05</v>
      </c>
      <c r="I457" t="str">
        <f>VLOOKUP(InputData[[#This Row],[PRODUCT ID]],MasterData[],4,0)</f>
        <v>Kg</v>
      </c>
      <c r="J457" s="8">
        <f>VLOOKUP(InputData[[#This Row],[PRODUCT ID]],MasterData[],5,0)</f>
        <v>67</v>
      </c>
      <c r="K457" s="8">
        <f>VLOOKUP(InputData[[#This Row],[PRODUCT ID]],MasterData[],6,0)</f>
        <v>83.08</v>
      </c>
      <c r="L457" s="8">
        <f>PRODUCT(InputData[[#This Row],[QUANTITY]],InputData[[#This Row],[BUYING PRIZE]])</f>
        <v>804</v>
      </c>
      <c r="M457" s="8">
        <f>PRODUCT(InputData[[#This Row],[QUANTITY]],InputData[[#This Row],[SELLING PRICE]],(1-InputData[[#This Row],[DISCOUNT %]]))</f>
        <v>996.96</v>
      </c>
      <c r="N457">
        <f>DAY(InputData[[#This Row],[DATE]])</f>
        <v>22</v>
      </c>
      <c r="O457" s="13" t="str">
        <f t="shared" si="7"/>
        <v>Oct</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 MasterData[],3,0)</f>
        <v>Category02</v>
      </c>
      <c r="I458" t="str">
        <f>VLOOKUP(InputData[[#This Row],[PRODUCT ID]],MasterData[],4,0)</f>
        <v>Kg</v>
      </c>
      <c r="J458" s="8">
        <f>VLOOKUP(InputData[[#This Row],[PRODUCT ID]],MasterData[],5,0)</f>
        <v>73</v>
      </c>
      <c r="K458" s="8">
        <f>VLOOKUP(InputData[[#This Row],[PRODUCT ID]],MasterData[],6,0)</f>
        <v>94.17</v>
      </c>
      <c r="L458" s="8">
        <f>PRODUCT(InputData[[#This Row],[QUANTITY]],InputData[[#This Row],[BUYING PRIZE]])</f>
        <v>876</v>
      </c>
      <c r="M458" s="8">
        <f>PRODUCT(InputData[[#This Row],[QUANTITY]],InputData[[#This Row],[SELLING PRICE]],(1-InputData[[#This Row],[DISCOUNT %]]))</f>
        <v>1130.04</v>
      </c>
      <c r="N458">
        <f>DAY(InputData[[#This Row],[DATE]])</f>
        <v>23</v>
      </c>
      <c r="O458" s="13" t="str">
        <f t="shared" si="7"/>
        <v>Oct</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 MasterData[],3,0)</f>
        <v>Category04</v>
      </c>
      <c r="I459" t="str">
        <f>VLOOKUP(InputData[[#This Row],[PRODUCT ID]],MasterData[],4,0)</f>
        <v>Kg</v>
      </c>
      <c r="J459" s="8">
        <f>VLOOKUP(InputData[[#This Row],[PRODUCT ID]],MasterData[],5,0)</f>
        <v>89</v>
      </c>
      <c r="K459" s="8">
        <f>VLOOKUP(InputData[[#This Row],[PRODUCT ID]],MasterData[],6,0)</f>
        <v>117.48</v>
      </c>
      <c r="L459" s="8">
        <f>PRODUCT(InputData[[#This Row],[QUANTITY]],InputData[[#This Row],[BUYING PRIZE]])</f>
        <v>1246</v>
      </c>
      <c r="M459" s="8">
        <f>PRODUCT(InputData[[#This Row],[QUANTITY]],InputData[[#This Row],[SELLING PRICE]],(1-InputData[[#This Row],[DISCOUNT %]]))</f>
        <v>1644.72</v>
      </c>
      <c r="N459">
        <f>DAY(InputData[[#This Row],[DATE]])</f>
        <v>24</v>
      </c>
      <c r="O459" s="13" t="str">
        <f t="shared" si="7"/>
        <v>Oct</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 MasterData[],3,0)</f>
        <v>Category04</v>
      </c>
      <c r="I460" t="str">
        <f>VLOOKUP(InputData[[#This Row],[PRODUCT ID]],MasterData[],4,0)</f>
        <v>Kg</v>
      </c>
      <c r="J460" s="8">
        <f>VLOOKUP(InputData[[#This Row],[PRODUCT ID]],MasterData[],5,0)</f>
        <v>89</v>
      </c>
      <c r="K460" s="8">
        <f>VLOOKUP(InputData[[#This Row],[PRODUCT ID]],MasterData[],6,0)</f>
        <v>117.48</v>
      </c>
      <c r="L460" s="8">
        <f>PRODUCT(InputData[[#This Row],[QUANTITY]],InputData[[#This Row],[BUYING PRIZE]])</f>
        <v>712</v>
      </c>
      <c r="M460" s="8">
        <f>PRODUCT(InputData[[#This Row],[QUANTITY]],InputData[[#This Row],[SELLING PRICE]],(1-InputData[[#This Row],[DISCOUNT %]]))</f>
        <v>939.84</v>
      </c>
      <c r="N460">
        <f>DAY(InputData[[#This Row],[DATE]])</f>
        <v>24</v>
      </c>
      <c r="O460" s="13" t="str">
        <f t="shared" si="7"/>
        <v>Oct</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 MasterData[],3,0)</f>
        <v>Category04</v>
      </c>
      <c r="I461" t="str">
        <f>VLOOKUP(InputData[[#This Row],[PRODUCT ID]],MasterData[],4,0)</f>
        <v>Kg</v>
      </c>
      <c r="J461" s="8">
        <f>VLOOKUP(InputData[[#This Row],[PRODUCT ID]],MasterData[],5,0)</f>
        <v>90</v>
      </c>
      <c r="K461" s="8">
        <f>VLOOKUP(InputData[[#This Row],[PRODUCT ID]],MasterData[],6,0)</f>
        <v>96.3</v>
      </c>
      <c r="L461" s="8">
        <f>PRODUCT(InputData[[#This Row],[QUANTITY]],InputData[[#This Row],[BUYING PRIZE]])</f>
        <v>360</v>
      </c>
      <c r="M461" s="8">
        <f>PRODUCT(InputData[[#This Row],[QUANTITY]],InputData[[#This Row],[SELLING PRICE]],(1-InputData[[#This Row],[DISCOUNT %]]))</f>
        <v>385.2</v>
      </c>
      <c r="N461">
        <f>DAY(InputData[[#This Row],[DATE]])</f>
        <v>27</v>
      </c>
      <c r="O461" s="13" t="str">
        <f t="shared" si="7"/>
        <v>Oct</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 MasterData[],3,0)</f>
        <v>Category05</v>
      </c>
      <c r="I462" t="str">
        <f>VLOOKUP(InputData[[#This Row],[PRODUCT ID]],MasterData[],4,0)</f>
        <v>Kg</v>
      </c>
      <c r="J462" s="8">
        <f>VLOOKUP(InputData[[#This Row],[PRODUCT ID]],MasterData[],5,0)</f>
        <v>76</v>
      </c>
      <c r="K462" s="8">
        <f>VLOOKUP(InputData[[#This Row],[PRODUCT ID]],MasterData[],6,0)</f>
        <v>82.08</v>
      </c>
      <c r="L462" s="8">
        <f>PRODUCT(InputData[[#This Row],[QUANTITY]],InputData[[#This Row],[BUYING PRIZE]])</f>
        <v>684</v>
      </c>
      <c r="M462" s="8">
        <f>PRODUCT(InputData[[#This Row],[QUANTITY]],InputData[[#This Row],[SELLING PRICE]],(1-InputData[[#This Row],[DISCOUNT %]]))</f>
        <v>738.72</v>
      </c>
      <c r="N462">
        <f>DAY(InputData[[#This Row],[DATE]])</f>
        <v>27</v>
      </c>
      <c r="O462" s="13" t="str">
        <f t="shared" si="7"/>
        <v>Oct</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 MasterData[],3,0)</f>
        <v>Category05</v>
      </c>
      <c r="I463" t="str">
        <f>VLOOKUP(InputData[[#This Row],[PRODUCT ID]],MasterData[],4,0)</f>
        <v>Kg</v>
      </c>
      <c r="J463" s="8">
        <f>VLOOKUP(InputData[[#This Row],[PRODUCT ID]],MasterData[],5,0)</f>
        <v>72</v>
      </c>
      <c r="K463" s="8">
        <f>VLOOKUP(InputData[[#This Row],[PRODUCT ID]],MasterData[],6,0)</f>
        <v>79.92</v>
      </c>
      <c r="L463" s="8">
        <f>PRODUCT(InputData[[#This Row],[QUANTITY]],InputData[[#This Row],[BUYING PRIZE]])</f>
        <v>216</v>
      </c>
      <c r="M463" s="8">
        <f>PRODUCT(InputData[[#This Row],[QUANTITY]],InputData[[#This Row],[SELLING PRICE]],(1-InputData[[#This Row],[DISCOUNT %]]))</f>
        <v>239.76</v>
      </c>
      <c r="N463">
        <f>DAY(InputData[[#This Row],[DATE]])</f>
        <v>27</v>
      </c>
      <c r="O463" s="13" t="str">
        <f t="shared" si="7"/>
        <v>Oct</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 MasterData[],3,0)</f>
        <v>Category04</v>
      </c>
      <c r="I464" t="str">
        <f>VLOOKUP(InputData[[#This Row],[PRODUCT ID]],MasterData[],4,0)</f>
        <v>Lt</v>
      </c>
      <c r="J464" s="8">
        <f>VLOOKUP(InputData[[#This Row],[PRODUCT ID]],MasterData[],5,0)</f>
        <v>55</v>
      </c>
      <c r="K464" s="8">
        <f>VLOOKUP(InputData[[#This Row],[PRODUCT ID]],MasterData[],6,0)</f>
        <v>58.3</v>
      </c>
      <c r="L464" s="8">
        <f>PRODUCT(InputData[[#This Row],[QUANTITY]],InputData[[#This Row],[BUYING PRIZE]])</f>
        <v>715</v>
      </c>
      <c r="M464" s="8">
        <f>PRODUCT(InputData[[#This Row],[QUANTITY]],InputData[[#This Row],[SELLING PRICE]],(1-InputData[[#This Row],[DISCOUNT %]]))</f>
        <v>757.9</v>
      </c>
      <c r="N464">
        <f>DAY(InputData[[#This Row],[DATE]])</f>
        <v>29</v>
      </c>
      <c r="O464" s="13" t="str">
        <f t="shared" si="7"/>
        <v>Oct</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 MasterData[],3,0)</f>
        <v>Category02</v>
      </c>
      <c r="I465" t="str">
        <f>VLOOKUP(InputData[[#This Row],[PRODUCT ID]],MasterData[],4,0)</f>
        <v>Lt</v>
      </c>
      <c r="J465" s="8">
        <f>VLOOKUP(InputData[[#This Row],[PRODUCT ID]],MasterData[],5,0)</f>
        <v>44</v>
      </c>
      <c r="K465" s="8">
        <f>VLOOKUP(InputData[[#This Row],[PRODUCT ID]],MasterData[],6,0)</f>
        <v>48.4</v>
      </c>
      <c r="L465" s="8">
        <f>PRODUCT(InputData[[#This Row],[QUANTITY]],InputData[[#This Row],[BUYING PRIZE]])</f>
        <v>220</v>
      </c>
      <c r="M465" s="8">
        <f>PRODUCT(InputData[[#This Row],[QUANTITY]],InputData[[#This Row],[SELLING PRICE]],(1-InputData[[#This Row],[DISCOUNT %]]))</f>
        <v>242</v>
      </c>
      <c r="N465">
        <f>DAY(InputData[[#This Row],[DATE]])</f>
        <v>3</v>
      </c>
      <c r="O465" s="13" t="str">
        <f t="shared" si="7"/>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 MasterData[],3,0)</f>
        <v>Category01</v>
      </c>
      <c r="I466" t="str">
        <f>VLOOKUP(InputData[[#This Row],[PRODUCT ID]],MasterData[],4,0)</f>
        <v>Lt</v>
      </c>
      <c r="J466" s="8">
        <f>VLOOKUP(InputData[[#This Row],[PRODUCT ID]],MasterData[],5,0)</f>
        <v>43</v>
      </c>
      <c r="K466" s="8">
        <f>VLOOKUP(InputData[[#This Row],[PRODUCT ID]],MasterData[],6,0)</f>
        <v>47.730000000000004</v>
      </c>
      <c r="L466" s="8">
        <f>PRODUCT(InputData[[#This Row],[QUANTITY]],InputData[[#This Row],[BUYING PRIZE]])</f>
        <v>645</v>
      </c>
      <c r="M466" s="8">
        <f>PRODUCT(InputData[[#This Row],[QUANTITY]],InputData[[#This Row],[SELLING PRICE]],(1-InputData[[#This Row],[DISCOUNT %]]))</f>
        <v>715.95</v>
      </c>
      <c r="N466">
        <f>DAY(InputData[[#This Row],[DATE]])</f>
        <v>4</v>
      </c>
      <c r="O466" s="13" t="str">
        <f t="shared" si="7"/>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 MasterData[],3,0)</f>
        <v>Category04</v>
      </c>
      <c r="I467" t="str">
        <f>VLOOKUP(InputData[[#This Row],[PRODUCT ID]],MasterData[],4,0)</f>
        <v>No.</v>
      </c>
      <c r="J467" s="8">
        <f>VLOOKUP(InputData[[#This Row],[PRODUCT ID]],MasterData[],5,0)</f>
        <v>5</v>
      </c>
      <c r="K467" s="8">
        <f>VLOOKUP(InputData[[#This Row],[PRODUCT ID]],MasterData[],6,0)</f>
        <v>6.7</v>
      </c>
      <c r="L467" s="8">
        <f>PRODUCT(InputData[[#This Row],[QUANTITY]],InputData[[#This Row],[BUYING PRIZE]])</f>
        <v>5</v>
      </c>
      <c r="M467" s="8">
        <f>PRODUCT(InputData[[#This Row],[QUANTITY]],InputData[[#This Row],[SELLING PRICE]],(1-InputData[[#This Row],[DISCOUNT %]]))</f>
        <v>6.7</v>
      </c>
      <c r="N467">
        <f>DAY(InputData[[#This Row],[DATE]])</f>
        <v>6</v>
      </c>
      <c r="O467" s="13" t="str">
        <f t="shared" si="7"/>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 MasterData[],3,0)</f>
        <v>Category05</v>
      </c>
      <c r="I468" t="str">
        <f>VLOOKUP(InputData[[#This Row],[PRODUCT ID]],MasterData[],4,0)</f>
        <v>Kg</v>
      </c>
      <c r="J468" s="8">
        <f>VLOOKUP(InputData[[#This Row],[PRODUCT ID]],MasterData[],5,0)</f>
        <v>72</v>
      </c>
      <c r="K468" s="8">
        <f>VLOOKUP(InputData[[#This Row],[PRODUCT ID]],MasterData[],6,0)</f>
        <v>79.92</v>
      </c>
      <c r="L468" s="8">
        <f>PRODUCT(InputData[[#This Row],[QUANTITY]],InputData[[#This Row],[BUYING PRIZE]])</f>
        <v>1008</v>
      </c>
      <c r="M468" s="8">
        <f>PRODUCT(InputData[[#This Row],[QUANTITY]],InputData[[#This Row],[SELLING PRICE]],(1-InputData[[#This Row],[DISCOUNT %]]))</f>
        <v>1118.8800000000001</v>
      </c>
      <c r="N468">
        <f>DAY(InputData[[#This Row],[DATE]])</f>
        <v>9</v>
      </c>
      <c r="O468" s="13" t="str">
        <f t="shared" si="7"/>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 MasterData[],3,0)</f>
        <v>Category02</v>
      </c>
      <c r="I469" t="str">
        <f>VLOOKUP(InputData[[#This Row],[PRODUCT ID]],MasterData[],4,0)</f>
        <v>Ft</v>
      </c>
      <c r="J469" s="8">
        <f>VLOOKUP(InputData[[#This Row],[PRODUCT ID]],MasterData[],5,0)</f>
        <v>150</v>
      </c>
      <c r="K469" s="8">
        <f>VLOOKUP(InputData[[#This Row],[PRODUCT ID]],MasterData[],6,0)</f>
        <v>210</v>
      </c>
      <c r="L469" s="8">
        <f>PRODUCT(InputData[[#This Row],[QUANTITY]],InputData[[#This Row],[BUYING PRIZE]])</f>
        <v>1350</v>
      </c>
      <c r="M469" s="8">
        <f>PRODUCT(InputData[[#This Row],[QUANTITY]],InputData[[#This Row],[SELLING PRICE]],(1-InputData[[#This Row],[DISCOUNT %]]))</f>
        <v>1890</v>
      </c>
      <c r="N469">
        <f>DAY(InputData[[#This Row],[DATE]])</f>
        <v>10</v>
      </c>
      <c r="O469" s="13" t="str">
        <f t="shared" si="7"/>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 MasterData[],3,0)</f>
        <v>Category05</v>
      </c>
      <c r="I470" t="str">
        <f>VLOOKUP(InputData[[#This Row],[PRODUCT ID]],MasterData[],4,0)</f>
        <v>Kg</v>
      </c>
      <c r="J470" s="8">
        <f>VLOOKUP(InputData[[#This Row],[PRODUCT ID]],MasterData[],5,0)</f>
        <v>76</v>
      </c>
      <c r="K470" s="8">
        <f>VLOOKUP(InputData[[#This Row],[PRODUCT ID]],MasterData[],6,0)</f>
        <v>82.08</v>
      </c>
      <c r="L470" s="8">
        <f>PRODUCT(InputData[[#This Row],[QUANTITY]],InputData[[#This Row],[BUYING PRIZE]])</f>
        <v>912</v>
      </c>
      <c r="M470" s="8">
        <f>PRODUCT(InputData[[#This Row],[QUANTITY]],InputData[[#This Row],[SELLING PRICE]],(1-InputData[[#This Row],[DISCOUNT %]]))</f>
        <v>984.96</v>
      </c>
      <c r="N470">
        <f>DAY(InputData[[#This Row],[DATE]])</f>
        <v>10</v>
      </c>
      <c r="O470" s="13" t="str">
        <f t="shared" si="7"/>
        <v>Nov</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 MasterData[],3,0)</f>
        <v>Category01</v>
      </c>
      <c r="I471" t="str">
        <f>VLOOKUP(InputData[[#This Row],[PRODUCT ID]],MasterData[],4,0)</f>
        <v>Kg</v>
      </c>
      <c r="J471" s="8">
        <f>VLOOKUP(InputData[[#This Row],[PRODUCT ID]],MasterData[],5,0)</f>
        <v>83</v>
      </c>
      <c r="K471" s="8">
        <f>VLOOKUP(InputData[[#This Row],[PRODUCT ID]],MasterData[],6,0)</f>
        <v>94.62</v>
      </c>
      <c r="L471" s="8">
        <f>PRODUCT(InputData[[#This Row],[QUANTITY]],InputData[[#This Row],[BUYING PRIZE]])</f>
        <v>830</v>
      </c>
      <c r="M471" s="8">
        <f>PRODUCT(InputData[[#This Row],[QUANTITY]],InputData[[#This Row],[SELLING PRICE]],(1-InputData[[#This Row],[DISCOUNT %]]))</f>
        <v>946.2</v>
      </c>
      <c r="N471">
        <f>DAY(InputData[[#This Row],[DATE]])</f>
        <v>11</v>
      </c>
      <c r="O471" s="13" t="str">
        <f t="shared" si="7"/>
        <v>Nov</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 MasterData[],3,0)</f>
        <v>Category01</v>
      </c>
      <c r="I472" t="str">
        <f>VLOOKUP(InputData[[#This Row],[PRODUCT ID]],MasterData[],4,0)</f>
        <v>Kg</v>
      </c>
      <c r="J472" s="8">
        <f>VLOOKUP(InputData[[#This Row],[PRODUCT ID]],MasterData[],5,0)</f>
        <v>105</v>
      </c>
      <c r="K472" s="8">
        <f>VLOOKUP(InputData[[#This Row],[PRODUCT ID]],MasterData[],6,0)</f>
        <v>142.80000000000001</v>
      </c>
      <c r="L472" s="8">
        <f>PRODUCT(InputData[[#This Row],[QUANTITY]],InputData[[#This Row],[BUYING PRIZE]])</f>
        <v>1575</v>
      </c>
      <c r="M472" s="8">
        <f>PRODUCT(InputData[[#This Row],[QUANTITY]],InputData[[#This Row],[SELLING PRICE]],(1-InputData[[#This Row],[DISCOUNT %]]))</f>
        <v>2142</v>
      </c>
      <c r="N472">
        <f>DAY(InputData[[#This Row],[DATE]])</f>
        <v>13</v>
      </c>
      <c r="O472" s="13" t="str">
        <f t="shared" si="7"/>
        <v>Nov</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 MasterData[],3,0)</f>
        <v>Category05</v>
      </c>
      <c r="I473" t="str">
        <f>VLOOKUP(InputData[[#This Row],[PRODUCT ID]],MasterData[],4,0)</f>
        <v>Kg</v>
      </c>
      <c r="J473" s="8">
        <f>VLOOKUP(InputData[[#This Row],[PRODUCT ID]],MasterData[],5,0)</f>
        <v>76</v>
      </c>
      <c r="K473" s="8">
        <f>VLOOKUP(InputData[[#This Row],[PRODUCT ID]],MasterData[],6,0)</f>
        <v>82.08</v>
      </c>
      <c r="L473" s="8">
        <f>PRODUCT(InputData[[#This Row],[QUANTITY]],InputData[[#This Row],[BUYING PRIZE]])</f>
        <v>1140</v>
      </c>
      <c r="M473" s="8">
        <f>PRODUCT(InputData[[#This Row],[QUANTITY]],InputData[[#This Row],[SELLING PRICE]],(1-InputData[[#This Row],[DISCOUNT %]]))</f>
        <v>1231.2</v>
      </c>
      <c r="N473">
        <f>DAY(InputData[[#This Row],[DATE]])</f>
        <v>14</v>
      </c>
      <c r="O473" s="13" t="str">
        <f t="shared" si="7"/>
        <v>Nov</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 MasterData[],3,0)</f>
        <v>Category02</v>
      </c>
      <c r="I474" t="str">
        <f>VLOOKUP(InputData[[#This Row],[PRODUCT ID]],MasterData[],4,0)</f>
        <v>No.</v>
      </c>
      <c r="J474" s="8">
        <f>VLOOKUP(InputData[[#This Row],[PRODUCT ID]],MasterData[],5,0)</f>
        <v>12</v>
      </c>
      <c r="K474" s="8">
        <f>VLOOKUP(InputData[[#This Row],[PRODUCT ID]],MasterData[],6,0)</f>
        <v>15.719999999999999</v>
      </c>
      <c r="L474" s="8">
        <f>PRODUCT(InputData[[#This Row],[QUANTITY]],InputData[[#This Row],[BUYING PRIZE]])</f>
        <v>120</v>
      </c>
      <c r="M474" s="8">
        <f>PRODUCT(InputData[[#This Row],[QUANTITY]],InputData[[#This Row],[SELLING PRICE]],(1-InputData[[#This Row],[DISCOUNT %]]))</f>
        <v>157.19999999999999</v>
      </c>
      <c r="N474">
        <f>DAY(InputData[[#This Row],[DATE]])</f>
        <v>15</v>
      </c>
      <c r="O474" s="13" t="str">
        <f t="shared" si="7"/>
        <v>Nov</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 MasterData[],3,0)</f>
        <v>Category04</v>
      </c>
      <c r="I475" t="str">
        <f>VLOOKUP(InputData[[#This Row],[PRODUCT ID]],MasterData[],4,0)</f>
        <v>Kg</v>
      </c>
      <c r="J475" s="8">
        <f>VLOOKUP(InputData[[#This Row],[PRODUCT ID]],MasterData[],5,0)</f>
        <v>90</v>
      </c>
      <c r="K475" s="8">
        <f>VLOOKUP(InputData[[#This Row],[PRODUCT ID]],MasterData[],6,0)</f>
        <v>96.3</v>
      </c>
      <c r="L475" s="8">
        <f>PRODUCT(InputData[[#This Row],[QUANTITY]],InputData[[#This Row],[BUYING PRIZE]])</f>
        <v>270</v>
      </c>
      <c r="M475" s="8">
        <f>PRODUCT(InputData[[#This Row],[QUANTITY]],InputData[[#This Row],[SELLING PRICE]],(1-InputData[[#This Row],[DISCOUNT %]]))</f>
        <v>288.89999999999998</v>
      </c>
      <c r="N475">
        <f>DAY(InputData[[#This Row],[DATE]])</f>
        <v>16</v>
      </c>
      <c r="O475" s="13" t="str">
        <f t="shared" si="7"/>
        <v>Nov</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 MasterData[],3,0)</f>
        <v>Category03</v>
      </c>
      <c r="I476" t="str">
        <f>VLOOKUP(InputData[[#This Row],[PRODUCT ID]],MasterData[],4,0)</f>
        <v>Ft</v>
      </c>
      <c r="J476" s="8">
        <f>VLOOKUP(InputData[[#This Row],[PRODUCT ID]],MasterData[],5,0)</f>
        <v>144</v>
      </c>
      <c r="K476" s="8">
        <f>VLOOKUP(InputData[[#This Row],[PRODUCT ID]],MasterData[],6,0)</f>
        <v>156.96</v>
      </c>
      <c r="L476" s="8">
        <f>PRODUCT(InputData[[#This Row],[QUANTITY]],InputData[[#This Row],[BUYING PRIZE]])</f>
        <v>2016</v>
      </c>
      <c r="M476" s="8">
        <f>PRODUCT(InputData[[#This Row],[QUANTITY]],InputData[[#This Row],[SELLING PRICE]],(1-InputData[[#This Row],[DISCOUNT %]]))</f>
        <v>2197.44</v>
      </c>
      <c r="N476">
        <f>DAY(InputData[[#This Row],[DATE]])</f>
        <v>23</v>
      </c>
      <c r="O476" s="13" t="str">
        <f t="shared" si="7"/>
        <v>Nov</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 MasterData[],3,0)</f>
        <v>Category05</v>
      </c>
      <c r="I477" t="str">
        <f>VLOOKUP(InputData[[#This Row],[PRODUCT ID]],MasterData[],4,0)</f>
        <v>Ft</v>
      </c>
      <c r="J477" s="8">
        <f>VLOOKUP(InputData[[#This Row],[PRODUCT ID]],MasterData[],5,0)</f>
        <v>120</v>
      </c>
      <c r="K477" s="8">
        <f>VLOOKUP(InputData[[#This Row],[PRODUCT ID]],MasterData[],6,0)</f>
        <v>162</v>
      </c>
      <c r="L477" s="8">
        <f>PRODUCT(InputData[[#This Row],[QUANTITY]],InputData[[#This Row],[BUYING PRIZE]])</f>
        <v>360</v>
      </c>
      <c r="M477" s="8">
        <f>PRODUCT(InputData[[#This Row],[QUANTITY]],InputData[[#This Row],[SELLING PRICE]],(1-InputData[[#This Row],[DISCOUNT %]]))</f>
        <v>486</v>
      </c>
      <c r="N477">
        <f>DAY(InputData[[#This Row],[DATE]])</f>
        <v>30</v>
      </c>
      <c r="O477" s="13" t="str">
        <f t="shared" si="7"/>
        <v>Nov</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 MasterData[],3,0)</f>
        <v>Category05</v>
      </c>
      <c r="I478" t="str">
        <f>VLOOKUP(InputData[[#This Row],[PRODUCT ID]],MasterData[],4,0)</f>
        <v>Kg</v>
      </c>
      <c r="J478" s="8">
        <f>VLOOKUP(InputData[[#This Row],[PRODUCT ID]],MasterData[],5,0)</f>
        <v>72</v>
      </c>
      <c r="K478" s="8">
        <f>VLOOKUP(InputData[[#This Row],[PRODUCT ID]],MasterData[],6,0)</f>
        <v>79.92</v>
      </c>
      <c r="L478" s="8">
        <f>PRODUCT(InputData[[#This Row],[QUANTITY]],InputData[[#This Row],[BUYING PRIZE]])</f>
        <v>576</v>
      </c>
      <c r="M478" s="8">
        <f>PRODUCT(InputData[[#This Row],[QUANTITY]],InputData[[#This Row],[SELLING PRICE]],(1-InputData[[#This Row],[DISCOUNT %]]))</f>
        <v>639.36</v>
      </c>
      <c r="N478">
        <f>DAY(InputData[[#This Row],[DATE]])</f>
        <v>31</v>
      </c>
      <c r="O478" s="13" t="str">
        <f t="shared" si="7"/>
        <v>Nov</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 MasterData[],3,0)</f>
        <v>Category02</v>
      </c>
      <c r="I479" t="str">
        <f>VLOOKUP(InputData[[#This Row],[PRODUCT ID]],MasterData[],4,0)</f>
        <v>Kg</v>
      </c>
      <c r="J479" s="8">
        <f>VLOOKUP(InputData[[#This Row],[PRODUCT ID]],MasterData[],5,0)</f>
        <v>73</v>
      </c>
      <c r="K479" s="8">
        <f>VLOOKUP(InputData[[#This Row],[PRODUCT ID]],MasterData[],6,0)</f>
        <v>94.17</v>
      </c>
      <c r="L479" s="8">
        <f>PRODUCT(InputData[[#This Row],[QUANTITY]],InputData[[#This Row],[BUYING PRIZE]])</f>
        <v>1095</v>
      </c>
      <c r="M479" s="8">
        <f>PRODUCT(InputData[[#This Row],[QUANTITY]],InputData[[#This Row],[SELLING PRICE]],(1-InputData[[#This Row],[DISCOUNT %]]))</f>
        <v>1412.55</v>
      </c>
      <c r="N479">
        <f>DAY(InputData[[#This Row],[DATE]])</f>
        <v>1</v>
      </c>
      <c r="O479" s="13" t="str">
        <f t="shared" si="7"/>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 MasterData[],3,0)</f>
        <v>Category02</v>
      </c>
      <c r="I480" t="str">
        <f>VLOOKUP(InputData[[#This Row],[PRODUCT ID]],MasterData[],4,0)</f>
        <v>No.</v>
      </c>
      <c r="J480" s="8">
        <f>VLOOKUP(InputData[[#This Row],[PRODUCT ID]],MasterData[],5,0)</f>
        <v>12</v>
      </c>
      <c r="K480" s="8">
        <f>VLOOKUP(InputData[[#This Row],[PRODUCT ID]],MasterData[],6,0)</f>
        <v>15.719999999999999</v>
      </c>
      <c r="L480" s="8">
        <f>PRODUCT(InputData[[#This Row],[QUANTITY]],InputData[[#This Row],[BUYING PRIZE]])</f>
        <v>180</v>
      </c>
      <c r="M480" s="8">
        <f>PRODUCT(InputData[[#This Row],[QUANTITY]],InputData[[#This Row],[SELLING PRICE]],(1-InputData[[#This Row],[DISCOUNT %]]))</f>
        <v>235.79999999999998</v>
      </c>
      <c r="N480">
        <f>DAY(InputData[[#This Row],[DATE]])</f>
        <v>2</v>
      </c>
      <c r="O480" s="13" t="str">
        <f t="shared" si="7"/>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 MasterData[],3,0)</f>
        <v>Category04</v>
      </c>
      <c r="I481" t="str">
        <f>VLOOKUP(InputData[[#This Row],[PRODUCT ID]],MasterData[],4,0)</f>
        <v>Ft</v>
      </c>
      <c r="J481" s="8">
        <f>VLOOKUP(InputData[[#This Row],[PRODUCT ID]],MasterData[],5,0)</f>
        <v>148</v>
      </c>
      <c r="K481" s="8">
        <f>VLOOKUP(InputData[[#This Row],[PRODUCT ID]],MasterData[],6,0)</f>
        <v>201.28</v>
      </c>
      <c r="L481" s="8">
        <f>PRODUCT(InputData[[#This Row],[QUANTITY]],InputData[[#This Row],[BUYING PRIZE]])</f>
        <v>2220</v>
      </c>
      <c r="M481" s="8">
        <f>PRODUCT(InputData[[#This Row],[QUANTITY]],InputData[[#This Row],[SELLING PRICE]],(1-InputData[[#This Row],[DISCOUNT %]]))</f>
        <v>3019.2</v>
      </c>
      <c r="N481">
        <f>DAY(InputData[[#This Row],[DATE]])</f>
        <v>2</v>
      </c>
      <c r="O481" s="13" t="str">
        <f t="shared" si="7"/>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 MasterData[],3,0)</f>
        <v>Category04</v>
      </c>
      <c r="I482" t="str">
        <f>VLOOKUP(InputData[[#This Row],[PRODUCT ID]],MasterData[],4,0)</f>
        <v>No.</v>
      </c>
      <c r="J482" s="8">
        <f>VLOOKUP(InputData[[#This Row],[PRODUCT ID]],MasterData[],5,0)</f>
        <v>5</v>
      </c>
      <c r="K482" s="8">
        <f>VLOOKUP(InputData[[#This Row],[PRODUCT ID]],MasterData[],6,0)</f>
        <v>6.7</v>
      </c>
      <c r="L482" s="8">
        <f>PRODUCT(InputData[[#This Row],[QUANTITY]],InputData[[#This Row],[BUYING PRIZE]])</f>
        <v>25</v>
      </c>
      <c r="M482" s="8">
        <f>PRODUCT(InputData[[#This Row],[QUANTITY]],InputData[[#This Row],[SELLING PRICE]],(1-InputData[[#This Row],[DISCOUNT %]]))</f>
        <v>33.5</v>
      </c>
      <c r="N482">
        <f>DAY(InputData[[#This Row],[DATE]])</f>
        <v>2</v>
      </c>
      <c r="O482" s="13" t="str">
        <f t="shared" si="7"/>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 MasterData[],3,0)</f>
        <v>Category03</v>
      </c>
      <c r="I483" t="str">
        <f>VLOOKUP(InputData[[#This Row],[PRODUCT ID]],MasterData[],4,0)</f>
        <v>Lt</v>
      </c>
      <c r="J483" s="8">
        <f>VLOOKUP(InputData[[#This Row],[PRODUCT ID]],MasterData[],5,0)</f>
        <v>61</v>
      </c>
      <c r="K483" s="8">
        <f>VLOOKUP(InputData[[#This Row],[PRODUCT ID]],MasterData[],6,0)</f>
        <v>76.25</v>
      </c>
      <c r="L483" s="8">
        <f>PRODUCT(InputData[[#This Row],[QUANTITY]],InputData[[#This Row],[BUYING PRIZE]])</f>
        <v>671</v>
      </c>
      <c r="M483" s="8">
        <f>PRODUCT(InputData[[#This Row],[QUANTITY]],InputData[[#This Row],[SELLING PRICE]],(1-InputData[[#This Row],[DISCOUNT %]]))</f>
        <v>838.75</v>
      </c>
      <c r="N483">
        <f>DAY(InputData[[#This Row],[DATE]])</f>
        <v>3</v>
      </c>
      <c r="O483" s="13" t="str">
        <f t="shared" si="7"/>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 MasterData[],3,0)</f>
        <v>Category01</v>
      </c>
      <c r="I484" t="str">
        <f>VLOOKUP(InputData[[#This Row],[PRODUCT ID]],MasterData[],4,0)</f>
        <v>Kg</v>
      </c>
      <c r="J484" s="8">
        <f>VLOOKUP(InputData[[#This Row],[PRODUCT ID]],MasterData[],5,0)</f>
        <v>83</v>
      </c>
      <c r="K484" s="8">
        <f>VLOOKUP(InputData[[#This Row],[PRODUCT ID]],MasterData[],6,0)</f>
        <v>94.62</v>
      </c>
      <c r="L484" s="8">
        <f>PRODUCT(InputData[[#This Row],[QUANTITY]],InputData[[#This Row],[BUYING PRIZE]])</f>
        <v>830</v>
      </c>
      <c r="M484" s="8">
        <f>PRODUCT(InputData[[#This Row],[QUANTITY]],InputData[[#This Row],[SELLING PRICE]],(1-InputData[[#This Row],[DISCOUNT %]]))</f>
        <v>946.2</v>
      </c>
      <c r="N484">
        <f>DAY(InputData[[#This Row],[DATE]])</f>
        <v>4</v>
      </c>
      <c r="O484" s="13" t="str">
        <f t="shared" si="7"/>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 MasterData[],3,0)</f>
        <v>Category02</v>
      </c>
      <c r="I485" t="str">
        <f>VLOOKUP(InputData[[#This Row],[PRODUCT ID]],MasterData[],4,0)</f>
        <v>Ft</v>
      </c>
      <c r="J485" s="8">
        <f>VLOOKUP(InputData[[#This Row],[PRODUCT ID]],MasterData[],5,0)</f>
        <v>150</v>
      </c>
      <c r="K485" s="8">
        <f>VLOOKUP(InputData[[#This Row],[PRODUCT ID]],MasterData[],6,0)</f>
        <v>210</v>
      </c>
      <c r="L485" s="8">
        <f>PRODUCT(InputData[[#This Row],[QUANTITY]],InputData[[#This Row],[BUYING PRIZE]])</f>
        <v>2250</v>
      </c>
      <c r="M485" s="8">
        <f>PRODUCT(InputData[[#This Row],[QUANTITY]],InputData[[#This Row],[SELLING PRICE]],(1-InputData[[#This Row],[DISCOUNT %]]))</f>
        <v>3150</v>
      </c>
      <c r="N485">
        <f>DAY(InputData[[#This Row],[DATE]])</f>
        <v>5</v>
      </c>
      <c r="O485" s="13" t="str">
        <f t="shared" si="7"/>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 MasterData[],3,0)</f>
        <v>Category05</v>
      </c>
      <c r="I486" t="str">
        <f>VLOOKUP(InputData[[#This Row],[PRODUCT ID]],MasterData[],4,0)</f>
        <v>Kg</v>
      </c>
      <c r="J486" s="8">
        <f>VLOOKUP(InputData[[#This Row],[PRODUCT ID]],MasterData[],5,0)</f>
        <v>67</v>
      </c>
      <c r="K486" s="8">
        <f>VLOOKUP(InputData[[#This Row],[PRODUCT ID]],MasterData[],6,0)</f>
        <v>83.08</v>
      </c>
      <c r="L486" s="8">
        <f>PRODUCT(InputData[[#This Row],[QUANTITY]],InputData[[#This Row],[BUYING PRIZE]])</f>
        <v>871</v>
      </c>
      <c r="M486" s="8">
        <f>PRODUCT(InputData[[#This Row],[QUANTITY]],InputData[[#This Row],[SELLING PRICE]],(1-InputData[[#This Row],[DISCOUNT %]]))</f>
        <v>1080.04</v>
      </c>
      <c r="N486">
        <f>DAY(InputData[[#This Row],[DATE]])</f>
        <v>6</v>
      </c>
      <c r="O486" s="13" t="str">
        <f t="shared" si="7"/>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 MasterData[],3,0)</f>
        <v>Category02</v>
      </c>
      <c r="I487" t="str">
        <f>VLOOKUP(InputData[[#This Row],[PRODUCT ID]],MasterData[],4,0)</f>
        <v>No.</v>
      </c>
      <c r="J487" s="8">
        <f>VLOOKUP(InputData[[#This Row],[PRODUCT ID]],MasterData[],5,0)</f>
        <v>12</v>
      </c>
      <c r="K487" s="8">
        <f>VLOOKUP(InputData[[#This Row],[PRODUCT ID]],MasterData[],6,0)</f>
        <v>15.719999999999999</v>
      </c>
      <c r="L487" s="8">
        <f>PRODUCT(InputData[[#This Row],[QUANTITY]],InputData[[#This Row],[BUYING PRIZE]])</f>
        <v>156</v>
      </c>
      <c r="M487" s="8">
        <f>PRODUCT(InputData[[#This Row],[QUANTITY]],InputData[[#This Row],[SELLING PRICE]],(1-InputData[[#This Row],[DISCOUNT %]]))</f>
        <v>204.35999999999999</v>
      </c>
      <c r="N487">
        <f>DAY(InputData[[#This Row],[DATE]])</f>
        <v>6</v>
      </c>
      <c r="O487" s="13" t="str">
        <f t="shared" si="7"/>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 MasterData[],3,0)</f>
        <v>Category05</v>
      </c>
      <c r="I488" t="str">
        <f>VLOOKUP(InputData[[#This Row],[PRODUCT ID]],MasterData[],4,0)</f>
        <v>Ft</v>
      </c>
      <c r="J488" s="8">
        <f>VLOOKUP(InputData[[#This Row],[PRODUCT ID]],MasterData[],5,0)</f>
        <v>120</v>
      </c>
      <c r="K488" s="8">
        <f>VLOOKUP(InputData[[#This Row],[PRODUCT ID]],MasterData[],6,0)</f>
        <v>162</v>
      </c>
      <c r="L488" s="8">
        <f>PRODUCT(InputData[[#This Row],[QUANTITY]],InputData[[#This Row],[BUYING PRIZE]])</f>
        <v>1560</v>
      </c>
      <c r="M488" s="8">
        <f>PRODUCT(InputData[[#This Row],[QUANTITY]],InputData[[#This Row],[SELLING PRICE]],(1-InputData[[#This Row],[DISCOUNT %]]))</f>
        <v>2106</v>
      </c>
      <c r="N488">
        <f>DAY(InputData[[#This Row],[DATE]])</f>
        <v>6</v>
      </c>
      <c r="O488" s="13" t="str">
        <f t="shared" si="7"/>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 MasterData[],3,0)</f>
        <v>Category05</v>
      </c>
      <c r="I489" t="str">
        <f>VLOOKUP(InputData[[#This Row],[PRODUCT ID]],MasterData[],4,0)</f>
        <v>Kg</v>
      </c>
      <c r="J489" s="8">
        <f>VLOOKUP(InputData[[#This Row],[PRODUCT ID]],MasterData[],5,0)</f>
        <v>90</v>
      </c>
      <c r="K489" s="8">
        <f>VLOOKUP(InputData[[#This Row],[PRODUCT ID]],MasterData[],6,0)</f>
        <v>115.2</v>
      </c>
      <c r="L489" s="8">
        <f>PRODUCT(InputData[[#This Row],[QUANTITY]],InputData[[#This Row],[BUYING PRIZE]])</f>
        <v>1170</v>
      </c>
      <c r="M489" s="8">
        <f>PRODUCT(InputData[[#This Row],[QUANTITY]],InputData[[#This Row],[SELLING PRICE]],(1-InputData[[#This Row],[DISCOUNT %]]))</f>
        <v>1497.6000000000001</v>
      </c>
      <c r="N489">
        <f>DAY(InputData[[#This Row],[DATE]])</f>
        <v>7</v>
      </c>
      <c r="O489" s="13" t="str">
        <f t="shared" si="7"/>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 MasterData[],3,0)</f>
        <v>Category04</v>
      </c>
      <c r="I490" t="str">
        <f>VLOOKUP(InputData[[#This Row],[PRODUCT ID]],MasterData[],4,0)</f>
        <v>Kg</v>
      </c>
      <c r="J490" s="8">
        <f>VLOOKUP(InputData[[#This Row],[PRODUCT ID]],MasterData[],5,0)</f>
        <v>90</v>
      </c>
      <c r="K490" s="8">
        <f>VLOOKUP(InputData[[#This Row],[PRODUCT ID]],MasterData[],6,0)</f>
        <v>96.3</v>
      </c>
      <c r="L490" s="8">
        <f>PRODUCT(InputData[[#This Row],[QUANTITY]],InputData[[#This Row],[BUYING PRIZE]])</f>
        <v>990</v>
      </c>
      <c r="M490" s="8">
        <f>PRODUCT(InputData[[#This Row],[QUANTITY]],InputData[[#This Row],[SELLING PRICE]],(1-InputData[[#This Row],[DISCOUNT %]]))</f>
        <v>1059.3</v>
      </c>
      <c r="N490">
        <f>DAY(InputData[[#This Row],[DATE]])</f>
        <v>8</v>
      </c>
      <c r="O490" s="13" t="str">
        <f t="shared" si="7"/>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 MasterData[],3,0)</f>
        <v>Category02</v>
      </c>
      <c r="I491" t="str">
        <f>VLOOKUP(InputData[[#This Row],[PRODUCT ID]],MasterData[],4,0)</f>
        <v>Ft</v>
      </c>
      <c r="J491" s="8">
        <f>VLOOKUP(InputData[[#This Row],[PRODUCT ID]],MasterData[],5,0)</f>
        <v>150</v>
      </c>
      <c r="K491" s="8">
        <f>VLOOKUP(InputData[[#This Row],[PRODUCT ID]],MasterData[],6,0)</f>
        <v>210</v>
      </c>
      <c r="L491" s="8">
        <f>PRODUCT(InputData[[#This Row],[QUANTITY]],InputData[[#This Row],[BUYING PRIZE]])</f>
        <v>1500</v>
      </c>
      <c r="M491" s="8">
        <f>PRODUCT(InputData[[#This Row],[QUANTITY]],InputData[[#This Row],[SELLING PRICE]],(1-InputData[[#This Row],[DISCOUNT %]]))</f>
        <v>2100</v>
      </c>
      <c r="N491">
        <f>DAY(InputData[[#This Row],[DATE]])</f>
        <v>8</v>
      </c>
      <c r="O491" s="13" t="str">
        <f t="shared" si="7"/>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 MasterData[],3,0)</f>
        <v>Category04</v>
      </c>
      <c r="I492" t="str">
        <f>VLOOKUP(InputData[[#This Row],[PRODUCT ID]],MasterData[],4,0)</f>
        <v>Lt</v>
      </c>
      <c r="J492" s="8">
        <f>VLOOKUP(InputData[[#This Row],[PRODUCT ID]],MasterData[],5,0)</f>
        <v>48</v>
      </c>
      <c r="K492" s="8">
        <f>VLOOKUP(InputData[[#This Row],[PRODUCT ID]],MasterData[],6,0)</f>
        <v>57.120000000000005</v>
      </c>
      <c r="L492" s="8">
        <f>PRODUCT(InputData[[#This Row],[QUANTITY]],InputData[[#This Row],[BUYING PRIZE]])</f>
        <v>384</v>
      </c>
      <c r="M492" s="8">
        <f>PRODUCT(InputData[[#This Row],[QUANTITY]],InputData[[#This Row],[SELLING PRICE]],(1-InputData[[#This Row],[DISCOUNT %]]))</f>
        <v>456.96000000000004</v>
      </c>
      <c r="N492">
        <f>DAY(InputData[[#This Row],[DATE]])</f>
        <v>9</v>
      </c>
      <c r="O492" s="13" t="str">
        <f t="shared" si="7"/>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 MasterData[],3,0)</f>
        <v>Category02</v>
      </c>
      <c r="I493" t="str">
        <f>VLOOKUP(InputData[[#This Row],[PRODUCT ID]],MasterData[],4,0)</f>
        <v>No.</v>
      </c>
      <c r="J493" s="8">
        <f>VLOOKUP(InputData[[#This Row],[PRODUCT ID]],MasterData[],5,0)</f>
        <v>37</v>
      </c>
      <c r="K493" s="8">
        <f>VLOOKUP(InputData[[#This Row],[PRODUCT ID]],MasterData[],6,0)</f>
        <v>49.21</v>
      </c>
      <c r="L493" s="8">
        <f>PRODUCT(InputData[[#This Row],[QUANTITY]],InputData[[#This Row],[BUYING PRIZE]])</f>
        <v>259</v>
      </c>
      <c r="M493" s="8">
        <f>PRODUCT(InputData[[#This Row],[QUANTITY]],InputData[[#This Row],[SELLING PRICE]],(1-InputData[[#This Row],[DISCOUNT %]]))</f>
        <v>344.47</v>
      </c>
      <c r="N493">
        <f>DAY(InputData[[#This Row],[DATE]])</f>
        <v>10</v>
      </c>
      <c r="O493" s="13" t="str">
        <f t="shared" si="7"/>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 MasterData[],3,0)</f>
        <v>Category04</v>
      </c>
      <c r="I494" t="str">
        <f>VLOOKUP(InputData[[#This Row],[PRODUCT ID]],MasterData[],4,0)</f>
        <v>Lt</v>
      </c>
      <c r="J494" s="8">
        <f>VLOOKUP(InputData[[#This Row],[PRODUCT ID]],MasterData[],5,0)</f>
        <v>48</v>
      </c>
      <c r="K494" s="8">
        <f>VLOOKUP(InputData[[#This Row],[PRODUCT ID]],MasterData[],6,0)</f>
        <v>57.120000000000005</v>
      </c>
      <c r="L494" s="8">
        <f>PRODUCT(InputData[[#This Row],[QUANTITY]],InputData[[#This Row],[BUYING PRIZE]])</f>
        <v>480</v>
      </c>
      <c r="M494" s="8">
        <f>PRODUCT(InputData[[#This Row],[QUANTITY]],InputData[[#This Row],[SELLING PRICE]],(1-InputData[[#This Row],[DISCOUNT %]]))</f>
        <v>571.20000000000005</v>
      </c>
      <c r="N494">
        <f>DAY(InputData[[#This Row],[DATE]])</f>
        <v>13</v>
      </c>
      <c r="O494" s="13" t="str">
        <f t="shared" si="7"/>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 MasterData[],3,0)</f>
        <v>Category01</v>
      </c>
      <c r="I495" t="str">
        <f>VLOOKUP(InputData[[#This Row],[PRODUCT ID]],MasterData[],4,0)</f>
        <v>Kg</v>
      </c>
      <c r="J495" s="8">
        <f>VLOOKUP(InputData[[#This Row],[PRODUCT ID]],MasterData[],5,0)</f>
        <v>105</v>
      </c>
      <c r="K495" s="8">
        <f>VLOOKUP(InputData[[#This Row],[PRODUCT ID]],MasterData[],6,0)</f>
        <v>142.80000000000001</v>
      </c>
      <c r="L495" s="8">
        <f>PRODUCT(InputData[[#This Row],[QUANTITY]],InputData[[#This Row],[BUYING PRIZE]])</f>
        <v>105</v>
      </c>
      <c r="M495" s="8">
        <f>PRODUCT(InputData[[#This Row],[QUANTITY]],InputData[[#This Row],[SELLING PRICE]],(1-InputData[[#This Row],[DISCOUNT %]]))</f>
        <v>142.80000000000001</v>
      </c>
      <c r="N495">
        <f>DAY(InputData[[#This Row],[DATE]])</f>
        <v>14</v>
      </c>
      <c r="O495" s="13" t="str">
        <f t="shared" si="7"/>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 MasterData[],3,0)</f>
        <v>Category02</v>
      </c>
      <c r="I496" t="str">
        <f>VLOOKUP(InputData[[#This Row],[PRODUCT ID]],MasterData[],4,0)</f>
        <v>Kg</v>
      </c>
      <c r="J496" s="8">
        <f>VLOOKUP(InputData[[#This Row],[PRODUCT ID]],MasterData[],5,0)</f>
        <v>73</v>
      </c>
      <c r="K496" s="8">
        <f>VLOOKUP(InputData[[#This Row],[PRODUCT ID]],MasterData[],6,0)</f>
        <v>94.17</v>
      </c>
      <c r="L496" s="8">
        <f>PRODUCT(InputData[[#This Row],[QUANTITY]],InputData[[#This Row],[BUYING PRIZE]])</f>
        <v>1022</v>
      </c>
      <c r="M496" s="8">
        <f>PRODUCT(InputData[[#This Row],[QUANTITY]],InputData[[#This Row],[SELLING PRICE]],(1-InputData[[#This Row],[DISCOUNT %]]))</f>
        <v>1318.38</v>
      </c>
      <c r="N496">
        <f>DAY(InputData[[#This Row],[DATE]])</f>
        <v>15</v>
      </c>
      <c r="O496" s="13" t="str">
        <f t="shared" si="7"/>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 MasterData[],3,0)</f>
        <v>Category02</v>
      </c>
      <c r="I497" t="str">
        <f>VLOOKUP(InputData[[#This Row],[PRODUCT ID]],MasterData[],4,0)</f>
        <v>Ft</v>
      </c>
      <c r="J497" s="8">
        <f>VLOOKUP(InputData[[#This Row],[PRODUCT ID]],MasterData[],5,0)</f>
        <v>134</v>
      </c>
      <c r="K497" s="8">
        <f>VLOOKUP(InputData[[#This Row],[PRODUCT ID]],MasterData[],6,0)</f>
        <v>156.78</v>
      </c>
      <c r="L497" s="8">
        <f>PRODUCT(InputData[[#This Row],[QUANTITY]],InputData[[#This Row],[BUYING PRIZE]])</f>
        <v>1072</v>
      </c>
      <c r="M497" s="8">
        <f>PRODUCT(InputData[[#This Row],[QUANTITY]],InputData[[#This Row],[SELLING PRICE]],(1-InputData[[#This Row],[DISCOUNT %]]))</f>
        <v>1254.24</v>
      </c>
      <c r="N497">
        <f>DAY(InputData[[#This Row],[DATE]])</f>
        <v>16</v>
      </c>
      <c r="O497" s="13" t="str">
        <f t="shared" si="7"/>
        <v>Dec</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 MasterData[],3,0)</f>
        <v>Category04</v>
      </c>
      <c r="I498" t="str">
        <f>VLOOKUP(InputData[[#This Row],[PRODUCT ID]],MasterData[],4,0)</f>
        <v>Lt</v>
      </c>
      <c r="J498" s="8">
        <f>VLOOKUP(InputData[[#This Row],[PRODUCT ID]],MasterData[],5,0)</f>
        <v>55</v>
      </c>
      <c r="K498" s="8">
        <f>VLOOKUP(InputData[[#This Row],[PRODUCT ID]],MasterData[],6,0)</f>
        <v>58.3</v>
      </c>
      <c r="L498" s="8">
        <f>PRODUCT(InputData[[#This Row],[QUANTITY]],InputData[[#This Row],[BUYING PRIZE]])</f>
        <v>440</v>
      </c>
      <c r="M498" s="8">
        <f>PRODUCT(InputData[[#This Row],[QUANTITY]],InputData[[#This Row],[SELLING PRICE]],(1-InputData[[#This Row],[DISCOUNT %]]))</f>
        <v>466.4</v>
      </c>
      <c r="N498">
        <f>DAY(InputData[[#This Row],[DATE]])</f>
        <v>18</v>
      </c>
      <c r="O498" s="13" t="str">
        <f t="shared" si="7"/>
        <v>Dec</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 MasterData[],3,0)</f>
        <v>Category03</v>
      </c>
      <c r="I499" t="str">
        <f>VLOOKUP(InputData[[#This Row],[PRODUCT ID]],MasterData[],4,0)</f>
        <v>Lt</v>
      </c>
      <c r="J499" s="8">
        <f>VLOOKUP(InputData[[#This Row],[PRODUCT ID]],MasterData[],5,0)</f>
        <v>61</v>
      </c>
      <c r="K499" s="8">
        <f>VLOOKUP(InputData[[#This Row],[PRODUCT ID]],MasterData[],6,0)</f>
        <v>76.25</v>
      </c>
      <c r="L499" s="8">
        <f>PRODUCT(InputData[[#This Row],[QUANTITY]],InputData[[#This Row],[BUYING PRIZE]])</f>
        <v>366</v>
      </c>
      <c r="M499" s="8">
        <f>PRODUCT(InputData[[#This Row],[QUANTITY]],InputData[[#This Row],[SELLING PRICE]],(1-InputData[[#This Row],[DISCOUNT %]]))</f>
        <v>457.5</v>
      </c>
      <c r="N499">
        <f>DAY(InputData[[#This Row],[DATE]])</f>
        <v>21</v>
      </c>
      <c r="O499" s="13" t="str">
        <f t="shared" si="7"/>
        <v>Dec</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 MasterData[],3,0)</f>
        <v>Category04</v>
      </c>
      <c r="I500" t="str">
        <f>VLOOKUP(InputData[[#This Row],[PRODUCT ID]],MasterData[],4,0)</f>
        <v>Kg</v>
      </c>
      <c r="J500" s="8">
        <f>VLOOKUP(InputData[[#This Row],[PRODUCT ID]],MasterData[],5,0)</f>
        <v>90</v>
      </c>
      <c r="K500" s="8">
        <f>VLOOKUP(InputData[[#This Row],[PRODUCT ID]],MasterData[],6,0)</f>
        <v>96.3</v>
      </c>
      <c r="L500" s="8">
        <f>PRODUCT(InputData[[#This Row],[QUANTITY]],InputData[[#This Row],[BUYING PRIZE]])</f>
        <v>1080</v>
      </c>
      <c r="M500" s="8">
        <f>PRODUCT(InputData[[#This Row],[QUANTITY]],InputData[[#This Row],[SELLING PRICE]],(1-InputData[[#This Row],[DISCOUNT %]]))</f>
        <v>1155.5999999999999</v>
      </c>
      <c r="N500">
        <f>DAY(InputData[[#This Row],[DATE]])</f>
        <v>23</v>
      </c>
      <c r="O500" s="13" t="str">
        <f t="shared" si="7"/>
        <v>Dec</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 MasterData[],3,0)</f>
        <v>Category01</v>
      </c>
      <c r="I501" t="str">
        <f>VLOOKUP(InputData[[#This Row],[PRODUCT ID]],MasterData[],4,0)</f>
        <v>Lt</v>
      </c>
      <c r="J501" s="8">
        <f>VLOOKUP(InputData[[#This Row],[PRODUCT ID]],MasterData[],5,0)</f>
        <v>44</v>
      </c>
      <c r="K501" s="8">
        <f>VLOOKUP(InputData[[#This Row],[PRODUCT ID]],MasterData[],6,0)</f>
        <v>48.84</v>
      </c>
      <c r="L501" s="8">
        <f>PRODUCT(InputData[[#This Row],[QUANTITY]],InputData[[#This Row],[BUYING PRIZE]])</f>
        <v>220</v>
      </c>
      <c r="M501" s="8">
        <f>PRODUCT(InputData[[#This Row],[QUANTITY]],InputData[[#This Row],[SELLING PRICE]],(1-InputData[[#This Row],[DISCOUNT %]]))</f>
        <v>244.20000000000002</v>
      </c>
      <c r="N501">
        <f>DAY(InputData[[#This Row],[DATE]])</f>
        <v>25</v>
      </c>
      <c r="O501" s="13" t="str">
        <f t="shared" si="7"/>
        <v>Dec</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 MasterData[],3,0)</f>
        <v>Category04</v>
      </c>
      <c r="I502" t="str">
        <f>VLOOKUP(InputData[[#This Row],[PRODUCT ID]],MasterData[],4,0)</f>
        <v>Kg</v>
      </c>
      <c r="J502" s="8">
        <f>VLOOKUP(InputData[[#This Row],[PRODUCT ID]],MasterData[],5,0)</f>
        <v>89</v>
      </c>
      <c r="K502" s="8">
        <f>VLOOKUP(InputData[[#This Row],[PRODUCT ID]],MasterData[],6,0)</f>
        <v>117.48</v>
      </c>
      <c r="L502" s="8">
        <f>PRODUCT(InputData[[#This Row],[QUANTITY]],InputData[[#This Row],[BUYING PRIZE]])</f>
        <v>445</v>
      </c>
      <c r="M502" s="8">
        <f>PRODUCT(InputData[[#This Row],[QUANTITY]],InputData[[#This Row],[SELLING PRICE]],(1-InputData[[#This Row],[DISCOUNT %]]))</f>
        <v>587.4</v>
      </c>
      <c r="N502">
        <f>DAY(InputData[[#This Row],[DATE]])</f>
        <v>26</v>
      </c>
      <c r="O502" s="13" t="str">
        <f t="shared" si="7"/>
        <v>Dec</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 MasterData[],3,0)</f>
        <v>Category04</v>
      </c>
      <c r="I503" t="str">
        <f>VLOOKUP(InputData[[#This Row],[PRODUCT ID]],MasterData[],4,0)</f>
        <v>Lt</v>
      </c>
      <c r="J503" s="8">
        <f>VLOOKUP(InputData[[#This Row],[PRODUCT ID]],MasterData[],5,0)</f>
        <v>55</v>
      </c>
      <c r="K503" s="8">
        <f>VLOOKUP(InputData[[#This Row],[PRODUCT ID]],MasterData[],6,0)</f>
        <v>58.3</v>
      </c>
      <c r="L503" s="8">
        <f>PRODUCT(InputData[[#This Row],[QUANTITY]],InputData[[#This Row],[BUYING PRIZE]])</f>
        <v>825</v>
      </c>
      <c r="M503" s="8">
        <f>PRODUCT(InputData[[#This Row],[QUANTITY]],InputData[[#This Row],[SELLING PRICE]],(1-InputData[[#This Row],[DISCOUNT %]]))</f>
        <v>874.5</v>
      </c>
      <c r="N503">
        <f>DAY(InputData[[#This Row],[DATE]])</f>
        <v>27</v>
      </c>
      <c r="O503" s="13" t="str">
        <f t="shared" si="7"/>
        <v>Dec</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 MasterData[],3,0)</f>
        <v>Category04</v>
      </c>
      <c r="I504" t="str">
        <f>VLOOKUP(InputData[[#This Row],[PRODUCT ID]],MasterData[],4,0)</f>
        <v>Kg</v>
      </c>
      <c r="J504" s="8">
        <f>VLOOKUP(InputData[[#This Row],[PRODUCT ID]],MasterData[],5,0)</f>
        <v>93</v>
      </c>
      <c r="K504" s="8">
        <f>VLOOKUP(InputData[[#This Row],[PRODUCT ID]],MasterData[],6,0)</f>
        <v>104.16</v>
      </c>
      <c r="L504" s="8">
        <f>PRODUCT(InputData[[#This Row],[QUANTITY]],InputData[[#This Row],[BUYING PRIZE]])</f>
        <v>744</v>
      </c>
      <c r="M504" s="8">
        <f>PRODUCT(InputData[[#This Row],[QUANTITY]],InputData[[#This Row],[SELLING PRICE]],(1-InputData[[#This Row],[DISCOUNT %]]))</f>
        <v>833.28</v>
      </c>
      <c r="N504">
        <f>DAY(InputData[[#This Row],[DATE]])</f>
        <v>28</v>
      </c>
      <c r="O504" s="13" t="str">
        <f t="shared" si="7"/>
        <v>Dec</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 MasterData[],3,0)</f>
        <v>Category02</v>
      </c>
      <c r="I505" t="str">
        <f>VLOOKUP(InputData[[#This Row],[PRODUCT ID]],MasterData[],4,0)</f>
        <v>No.</v>
      </c>
      <c r="J505" s="8">
        <f>VLOOKUP(InputData[[#This Row],[PRODUCT ID]],MasterData[],5,0)</f>
        <v>12</v>
      </c>
      <c r="K505" s="8">
        <f>VLOOKUP(InputData[[#This Row],[PRODUCT ID]],MasterData[],6,0)</f>
        <v>15.719999999999999</v>
      </c>
      <c r="L505" s="8">
        <f>PRODUCT(InputData[[#This Row],[QUANTITY]],InputData[[#This Row],[BUYING PRIZE]])</f>
        <v>24</v>
      </c>
      <c r="M505" s="8">
        <f>PRODUCT(InputData[[#This Row],[QUANTITY]],InputData[[#This Row],[SELLING PRICE]],(1-InputData[[#This Row],[DISCOUNT %]]))</f>
        <v>31.439999999999998</v>
      </c>
      <c r="N505">
        <f>DAY(InputData[[#This Row],[DATE]])</f>
        <v>30</v>
      </c>
      <c r="O505" s="13" t="str">
        <f t="shared" si="7"/>
        <v>Dec</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 MasterData[],3,0)</f>
        <v>Category04</v>
      </c>
      <c r="I506" t="str">
        <f>VLOOKUP(InputData[[#This Row],[PRODUCT ID]],MasterData[],4,0)</f>
        <v>No.</v>
      </c>
      <c r="J506" s="8">
        <f>VLOOKUP(InputData[[#This Row],[PRODUCT ID]],MasterData[],5,0)</f>
        <v>37</v>
      </c>
      <c r="K506" s="8">
        <f>VLOOKUP(InputData[[#This Row],[PRODUCT ID]],MasterData[],6,0)</f>
        <v>41.81</v>
      </c>
      <c r="L506" s="8">
        <f>PRODUCT(InputData[[#This Row],[QUANTITY]],InputData[[#This Row],[BUYING PRIZE]])</f>
        <v>185</v>
      </c>
      <c r="M506" s="8">
        <f>PRODUCT(InputData[[#This Row],[QUANTITY]],InputData[[#This Row],[SELLING PRICE]],(1-InputData[[#This Row],[DISCOUNT %]]))</f>
        <v>209.05</v>
      </c>
      <c r="N506">
        <f>DAY(InputData[[#This Row],[DATE]])</f>
        <v>3</v>
      </c>
      <c r="O506" s="13" t="str">
        <f t="shared" si="7"/>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 MasterData[],3,0)</f>
        <v>Category04</v>
      </c>
      <c r="I507" t="str">
        <f>VLOOKUP(InputData[[#This Row],[PRODUCT ID]],MasterData[],4,0)</f>
        <v>No.</v>
      </c>
      <c r="J507" s="8">
        <f>VLOOKUP(InputData[[#This Row],[PRODUCT ID]],MasterData[],5,0)</f>
        <v>18</v>
      </c>
      <c r="K507" s="8">
        <f>VLOOKUP(InputData[[#This Row],[PRODUCT ID]],MasterData[],6,0)</f>
        <v>24.66</v>
      </c>
      <c r="L507" s="8">
        <f>PRODUCT(InputData[[#This Row],[QUANTITY]],InputData[[#This Row],[BUYING PRIZE]])</f>
        <v>180</v>
      </c>
      <c r="M507" s="8">
        <f>PRODUCT(InputData[[#This Row],[QUANTITY]],InputData[[#This Row],[SELLING PRICE]],(1-InputData[[#This Row],[DISCOUNT %]]))</f>
        <v>246.6</v>
      </c>
      <c r="N507">
        <f>DAY(InputData[[#This Row],[DATE]])</f>
        <v>4</v>
      </c>
      <c r="O507" s="13" t="str">
        <f t="shared" si="7"/>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 MasterData[],3,0)</f>
        <v>Category05</v>
      </c>
      <c r="I508" t="str">
        <f>VLOOKUP(InputData[[#This Row],[PRODUCT ID]],MasterData[],4,0)</f>
        <v>Kg</v>
      </c>
      <c r="J508" s="8">
        <f>VLOOKUP(InputData[[#This Row],[PRODUCT ID]],MasterData[],5,0)</f>
        <v>76</v>
      </c>
      <c r="K508" s="8">
        <f>VLOOKUP(InputData[[#This Row],[PRODUCT ID]],MasterData[],6,0)</f>
        <v>82.08</v>
      </c>
      <c r="L508" s="8">
        <f>PRODUCT(InputData[[#This Row],[QUANTITY]],InputData[[#This Row],[BUYING PRIZE]])</f>
        <v>1140</v>
      </c>
      <c r="M508" s="8">
        <f>PRODUCT(InputData[[#This Row],[QUANTITY]],InputData[[#This Row],[SELLING PRICE]],(1-InputData[[#This Row],[DISCOUNT %]]))</f>
        <v>1231.2</v>
      </c>
      <c r="N508">
        <f>DAY(InputData[[#This Row],[DATE]])</f>
        <v>4</v>
      </c>
      <c r="O508" s="13" t="str">
        <f t="shared" si="7"/>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 MasterData[],3,0)</f>
        <v>Category05</v>
      </c>
      <c r="I509" t="str">
        <f>VLOOKUP(InputData[[#This Row],[PRODUCT ID]],MasterData[],4,0)</f>
        <v>Kg</v>
      </c>
      <c r="J509" s="8">
        <f>VLOOKUP(InputData[[#This Row],[PRODUCT ID]],MasterData[],5,0)</f>
        <v>72</v>
      </c>
      <c r="K509" s="8">
        <f>VLOOKUP(InputData[[#This Row],[PRODUCT ID]],MasterData[],6,0)</f>
        <v>79.92</v>
      </c>
      <c r="L509" s="8">
        <f>PRODUCT(InputData[[#This Row],[QUANTITY]],InputData[[#This Row],[BUYING PRIZE]])</f>
        <v>864</v>
      </c>
      <c r="M509" s="8">
        <f>PRODUCT(InputData[[#This Row],[QUANTITY]],InputData[[#This Row],[SELLING PRICE]],(1-InputData[[#This Row],[DISCOUNT %]]))</f>
        <v>959.04</v>
      </c>
      <c r="N509">
        <f>DAY(InputData[[#This Row],[DATE]])</f>
        <v>7</v>
      </c>
      <c r="O509" s="13" t="str">
        <f t="shared" si="7"/>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 MasterData[],3,0)</f>
        <v>Category02</v>
      </c>
      <c r="I510" t="str">
        <f>VLOOKUP(InputData[[#This Row],[PRODUCT ID]],MasterData[],4,0)</f>
        <v>No.</v>
      </c>
      <c r="J510" s="8">
        <f>VLOOKUP(InputData[[#This Row],[PRODUCT ID]],MasterData[],5,0)</f>
        <v>13</v>
      </c>
      <c r="K510" s="8">
        <f>VLOOKUP(InputData[[#This Row],[PRODUCT ID]],MasterData[],6,0)</f>
        <v>16.64</v>
      </c>
      <c r="L510" s="8">
        <f>PRODUCT(InputData[[#This Row],[QUANTITY]],InputData[[#This Row],[BUYING PRIZE]])</f>
        <v>169</v>
      </c>
      <c r="M510" s="8">
        <f>PRODUCT(InputData[[#This Row],[QUANTITY]],InputData[[#This Row],[SELLING PRICE]],(1-InputData[[#This Row],[DISCOUNT %]]))</f>
        <v>216.32</v>
      </c>
      <c r="N510">
        <f>DAY(InputData[[#This Row],[DATE]])</f>
        <v>7</v>
      </c>
      <c r="O510" s="13" t="str">
        <f t="shared" si="7"/>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 MasterData[],3,0)</f>
        <v>Category05</v>
      </c>
      <c r="I511" t="str">
        <f>VLOOKUP(InputData[[#This Row],[PRODUCT ID]],MasterData[],4,0)</f>
        <v>Kg</v>
      </c>
      <c r="J511" s="8">
        <f>VLOOKUP(InputData[[#This Row],[PRODUCT ID]],MasterData[],5,0)</f>
        <v>72</v>
      </c>
      <c r="K511" s="8">
        <f>VLOOKUP(InputData[[#This Row],[PRODUCT ID]],MasterData[],6,0)</f>
        <v>79.92</v>
      </c>
      <c r="L511" s="8">
        <f>PRODUCT(InputData[[#This Row],[QUANTITY]],InputData[[#This Row],[BUYING PRIZE]])</f>
        <v>360</v>
      </c>
      <c r="M511" s="8">
        <f>PRODUCT(InputData[[#This Row],[QUANTITY]],InputData[[#This Row],[SELLING PRICE]],(1-InputData[[#This Row],[DISCOUNT %]]))</f>
        <v>399.6</v>
      </c>
      <c r="N511">
        <f>DAY(InputData[[#This Row],[DATE]])</f>
        <v>7</v>
      </c>
      <c r="O511" s="13" t="str">
        <f t="shared" si="7"/>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 MasterData[],3,0)</f>
        <v>Category04</v>
      </c>
      <c r="I512" t="str">
        <f>VLOOKUP(InputData[[#This Row],[PRODUCT ID]],MasterData[],4,0)</f>
        <v>Lt</v>
      </c>
      <c r="J512" s="8">
        <f>VLOOKUP(InputData[[#This Row],[PRODUCT ID]],MasterData[],5,0)</f>
        <v>48</v>
      </c>
      <c r="K512" s="8">
        <f>VLOOKUP(InputData[[#This Row],[PRODUCT ID]],MasterData[],6,0)</f>
        <v>57.120000000000005</v>
      </c>
      <c r="L512" s="8">
        <f>PRODUCT(InputData[[#This Row],[QUANTITY]],InputData[[#This Row],[BUYING PRIZE]])</f>
        <v>240</v>
      </c>
      <c r="M512" s="8">
        <f>PRODUCT(InputData[[#This Row],[QUANTITY]],InputData[[#This Row],[SELLING PRICE]],(1-InputData[[#This Row],[DISCOUNT %]]))</f>
        <v>285.60000000000002</v>
      </c>
      <c r="N512">
        <f>DAY(InputData[[#This Row],[DATE]])</f>
        <v>11</v>
      </c>
      <c r="O512" s="13" t="str">
        <f t="shared" si="7"/>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 MasterData[],3,0)</f>
        <v>Category02</v>
      </c>
      <c r="I513" t="str">
        <f>VLOOKUP(InputData[[#This Row],[PRODUCT ID]],MasterData[],4,0)</f>
        <v>Kg</v>
      </c>
      <c r="J513" s="8">
        <f>VLOOKUP(InputData[[#This Row],[PRODUCT ID]],MasterData[],5,0)</f>
        <v>112</v>
      </c>
      <c r="K513" s="8">
        <f>VLOOKUP(InputData[[#This Row],[PRODUCT ID]],MasterData[],6,0)</f>
        <v>122.08</v>
      </c>
      <c r="L513" s="8">
        <f>PRODUCT(InputData[[#This Row],[QUANTITY]],InputData[[#This Row],[BUYING PRIZE]])</f>
        <v>1008</v>
      </c>
      <c r="M513" s="8">
        <f>PRODUCT(InputData[[#This Row],[QUANTITY]],InputData[[#This Row],[SELLING PRICE]],(1-InputData[[#This Row],[DISCOUNT %]]))</f>
        <v>1098.72</v>
      </c>
      <c r="N513">
        <f>DAY(InputData[[#This Row],[DATE]])</f>
        <v>11</v>
      </c>
      <c r="O513" s="13" t="str">
        <f t="shared" si="7"/>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 MasterData[],3,0)</f>
        <v>Category02</v>
      </c>
      <c r="I514" t="str">
        <f>VLOOKUP(InputData[[#This Row],[PRODUCT ID]],MasterData[],4,0)</f>
        <v>Kg</v>
      </c>
      <c r="J514" s="8">
        <f>VLOOKUP(InputData[[#This Row],[PRODUCT ID]],MasterData[],5,0)</f>
        <v>112</v>
      </c>
      <c r="K514" s="8">
        <f>VLOOKUP(InputData[[#This Row],[PRODUCT ID]],MasterData[],6,0)</f>
        <v>146.72</v>
      </c>
      <c r="L514" s="8">
        <f>PRODUCT(InputData[[#This Row],[QUANTITY]],InputData[[#This Row],[BUYING PRIZE]])</f>
        <v>1120</v>
      </c>
      <c r="M514" s="8">
        <f>PRODUCT(InputData[[#This Row],[QUANTITY]],InputData[[#This Row],[SELLING PRICE]],(1-InputData[[#This Row],[DISCOUNT %]]))</f>
        <v>1467.2</v>
      </c>
      <c r="N514">
        <f>DAY(InputData[[#This Row],[DATE]])</f>
        <v>11</v>
      </c>
      <c r="O514" s="13" t="str">
        <f t="shared" ref="O514:O577" si="8">TEXT(A523,"[$-0809]mmm")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 MasterData[],3,0)</f>
        <v>Category04</v>
      </c>
      <c r="I515" t="str">
        <f>VLOOKUP(InputData[[#This Row],[PRODUCT ID]],MasterData[],4,0)</f>
        <v>Ft</v>
      </c>
      <c r="J515" s="8">
        <f>VLOOKUP(InputData[[#This Row],[PRODUCT ID]],MasterData[],5,0)</f>
        <v>148</v>
      </c>
      <c r="K515" s="8">
        <f>VLOOKUP(InputData[[#This Row],[PRODUCT ID]],MasterData[],6,0)</f>
        <v>201.28</v>
      </c>
      <c r="L515" s="8">
        <f>PRODUCT(InputData[[#This Row],[QUANTITY]],InputData[[#This Row],[BUYING PRIZE]])</f>
        <v>1332</v>
      </c>
      <c r="M515" s="8">
        <f>PRODUCT(InputData[[#This Row],[QUANTITY]],InputData[[#This Row],[SELLING PRICE]],(1-InputData[[#This Row],[DISCOUNT %]]))</f>
        <v>1811.52</v>
      </c>
      <c r="N515">
        <f>DAY(InputData[[#This Row],[DATE]])</f>
        <v>12</v>
      </c>
      <c r="O515" s="13" t="str">
        <f t="shared" si="8"/>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 MasterData[],3,0)</f>
        <v>Category05</v>
      </c>
      <c r="I516" t="str">
        <f>VLOOKUP(InputData[[#This Row],[PRODUCT ID]],MasterData[],4,0)</f>
        <v>Ft</v>
      </c>
      <c r="J516" s="8">
        <f>VLOOKUP(InputData[[#This Row],[PRODUCT ID]],MasterData[],5,0)</f>
        <v>138</v>
      </c>
      <c r="K516" s="8">
        <f>VLOOKUP(InputData[[#This Row],[PRODUCT ID]],MasterData[],6,0)</f>
        <v>173.88</v>
      </c>
      <c r="L516" s="8">
        <f>PRODUCT(InputData[[#This Row],[QUANTITY]],InputData[[#This Row],[BUYING PRIZE]])</f>
        <v>1380</v>
      </c>
      <c r="M516" s="8">
        <f>PRODUCT(InputData[[#This Row],[QUANTITY]],InputData[[#This Row],[SELLING PRICE]],(1-InputData[[#This Row],[DISCOUNT %]]))</f>
        <v>1738.8</v>
      </c>
      <c r="N516">
        <f>DAY(InputData[[#This Row],[DATE]])</f>
        <v>12</v>
      </c>
      <c r="O516" s="13" t="str">
        <f t="shared" si="8"/>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 MasterData[],3,0)</f>
        <v>Category01</v>
      </c>
      <c r="I517" t="str">
        <f>VLOOKUP(InputData[[#This Row],[PRODUCT ID]],MasterData[],4,0)</f>
        <v>Ft</v>
      </c>
      <c r="J517" s="8">
        <f>VLOOKUP(InputData[[#This Row],[PRODUCT ID]],MasterData[],5,0)</f>
        <v>133</v>
      </c>
      <c r="K517" s="8">
        <f>VLOOKUP(InputData[[#This Row],[PRODUCT ID]],MasterData[],6,0)</f>
        <v>155.61000000000001</v>
      </c>
      <c r="L517" s="8">
        <f>PRODUCT(InputData[[#This Row],[QUANTITY]],InputData[[#This Row],[BUYING PRIZE]])</f>
        <v>532</v>
      </c>
      <c r="M517" s="8">
        <f>PRODUCT(InputData[[#This Row],[QUANTITY]],InputData[[#This Row],[SELLING PRICE]],(1-InputData[[#This Row],[DISCOUNT %]]))</f>
        <v>622.44000000000005</v>
      </c>
      <c r="N517">
        <f>DAY(InputData[[#This Row],[DATE]])</f>
        <v>14</v>
      </c>
      <c r="O517" s="13" t="str">
        <f t="shared" si="8"/>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 MasterData[],3,0)</f>
        <v>Category01</v>
      </c>
      <c r="I518" t="str">
        <f>VLOOKUP(InputData[[#This Row],[PRODUCT ID]],MasterData[],4,0)</f>
        <v>No.</v>
      </c>
      <c r="J518" s="8">
        <f>VLOOKUP(InputData[[#This Row],[PRODUCT ID]],MasterData[],5,0)</f>
        <v>6</v>
      </c>
      <c r="K518" s="8">
        <f>VLOOKUP(InputData[[#This Row],[PRODUCT ID]],MasterData[],6,0)</f>
        <v>7.8599999999999994</v>
      </c>
      <c r="L518" s="8">
        <f>PRODUCT(InputData[[#This Row],[QUANTITY]],InputData[[#This Row],[BUYING PRIZE]])</f>
        <v>78</v>
      </c>
      <c r="M518" s="8">
        <f>PRODUCT(InputData[[#This Row],[QUANTITY]],InputData[[#This Row],[SELLING PRICE]],(1-InputData[[#This Row],[DISCOUNT %]]))</f>
        <v>102.17999999999999</v>
      </c>
      <c r="N518">
        <f>DAY(InputData[[#This Row],[DATE]])</f>
        <v>15</v>
      </c>
      <c r="O518" s="13" t="str">
        <f t="shared" si="8"/>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 MasterData[],3,0)</f>
        <v>Category05</v>
      </c>
      <c r="I519" t="str">
        <f>VLOOKUP(InputData[[#This Row],[PRODUCT ID]],MasterData[],4,0)</f>
        <v>Kg</v>
      </c>
      <c r="J519" s="8">
        <f>VLOOKUP(InputData[[#This Row],[PRODUCT ID]],MasterData[],5,0)</f>
        <v>76</v>
      </c>
      <c r="K519" s="8">
        <f>VLOOKUP(InputData[[#This Row],[PRODUCT ID]],MasterData[],6,0)</f>
        <v>82.08</v>
      </c>
      <c r="L519" s="8">
        <f>PRODUCT(InputData[[#This Row],[QUANTITY]],InputData[[#This Row],[BUYING PRIZE]])</f>
        <v>532</v>
      </c>
      <c r="M519" s="8">
        <f>PRODUCT(InputData[[#This Row],[QUANTITY]],InputData[[#This Row],[SELLING PRICE]],(1-InputData[[#This Row],[DISCOUNT %]]))</f>
        <v>574.55999999999995</v>
      </c>
      <c r="N519">
        <f>DAY(InputData[[#This Row],[DATE]])</f>
        <v>19</v>
      </c>
      <c r="O519" s="13" t="str">
        <f t="shared" si="8"/>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 MasterData[],3,0)</f>
        <v>Category02</v>
      </c>
      <c r="I520" t="str">
        <f>VLOOKUP(InputData[[#This Row],[PRODUCT ID]],MasterData[],4,0)</f>
        <v>Lt</v>
      </c>
      <c r="J520" s="8">
        <f>VLOOKUP(InputData[[#This Row],[PRODUCT ID]],MasterData[],5,0)</f>
        <v>44</v>
      </c>
      <c r="K520" s="8">
        <f>VLOOKUP(InputData[[#This Row],[PRODUCT ID]],MasterData[],6,0)</f>
        <v>48.4</v>
      </c>
      <c r="L520" s="8">
        <f>PRODUCT(InputData[[#This Row],[QUANTITY]],InputData[[#This Row],[BUYING PRIZE]])</f>
        <v>616</v>
      </c>
      <c r="M520" s="8">
        <f>PRODUCT(InputData[[#This Row],[QUANTITY]],InputData[[#This Row],[SELLING PRICE]],(1-InputData[[#This Row],[DISCOUNT %]]))</f>
        <v>677.6</v>
      </c>
      <c r="N520">
        <f>DAY(InputData[[#This Row],[DATE]])</f>
        <v>19</v>
      </c>
      <c r="O520" s="13" t="str">
        <f t="shared" si="8"/>
        <v>Jan</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 MasterData[],3,0)</f>
        <v>Category01</v>
      </c>
      <c r="I521" t="str">
        <f>VLOOKUP(InputData[[#This Row],[PRODUCT ID]],MasterData[],4,0)</f>
        <v>No.</v>
      </c>
      <c r="J521" s="8">
        <f>VLOOKUP(InputData[[#This Row],[PRODUCT ID]],MasterData[],5,0)</f>
        <v>6</v>
      </c>
      <c r="K521" s="8">
        <f>VLOOKUP(InputData[[#This Row],[PRODUCT ID]],MasterData[],6,0)</f>
        <v>7.8599999999999994</v>
      </c>
      <c r="L521" s="8">
        <f>PRODUCT(InputData[[#This Row],[QUANTITY]],InputData[[#This Row],[BUYING PRIZE]])</f>
        <v>66</v>
      </c>
      <c r="M521" s="8">
        <f>PRODUCT(InputData[[#This Row],[QUANTITY]],InputData[[#This Row],[SELLING PRICE]],(1-InputData[[#This Row],[DISCOUNT %]]))</f>
        <v>86.46</v>
      </c>
      <c r="N521">
        <f>DAY(InputData[[#This Row],[DATE]])</f>
        <v>19</v>
      </c>
      <c r="O521" s="13" t="str">
        <f t="shared" si="8"/>
        <v>Jan</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 MasterData[],3,0)</f>
        <v>Category01</v>
      </c>
      <c r="I522" t="str">
        <f>VLOOKUP(InputData[[#This Row],[PRODUCT ID]],MasterData[],4,0)</f>
        <v>Kg</v>
      </c>
      <c r="J522" s="8">
        <f>VLOOKUP(InputData[[#This Row],[PRODUCT ID]],MasterData[],5,0)</f>
        <v>75</v>
      </c>
      <c r="K522" s="8">
        <f>VLOOKUP(InputData[[#This Row],[PRODUCT ID]],MasterData[],6,0)</f>
        <v>85.5</v>
      </c>
      <c r="L522" s="8">
        <f>PRODUCT(InputData[[#This Row],[QUANTITY]],InputData[[#This Row],[BUYING PRIZE]])</f>
        <v>750</v>
      </c>
      <c r="M522" s="8">
        <f>PRODUCT(InputData[[#This Row],[QUANTITY]],InputData[[#This Row],[SELLING PRICE]],(1-InputData[[#This Row],[DISCOUNT %]]))</f>
        <v>855</v>
      </c>
      <c r="N522">
        <f>DAY(InputData[[#This Row],[DATE]])</f>
        <v>21</v>
      </c>
      <c r="O522" s="13" t="str">
        <f t="shared" si="8"/>
        <v>Jan</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 MasterData[],3,0)</f>
        <v>Category01</v>
      </c>
      <c r="I523" t="str">
        <f>VLOOKUP(InputData[[#This Row],[PRODUCT ID]],MasterData[],4,0)</f>
        <v>Kg</v>
      </c>
      <c r="J523" s="8">
        <f>VLOOKUP(InputData[[#This Row],[PRODUCT ID]],MasterData[],5,0)</f>
        <v>83</v>
      </c>
      <c r="K523" s="8">
        <f>VLOOKUP(InputData[[#This Row],[PRODUCT ID]],MasterData[],6,0)</f>
        <v>94.62</v>
      </c>
      <c r="L523" s="8">
        <f>PRODUCT(InputData[[#This Row],[QUANTITY]],InputData[[#This Row],[BUYING PRIZE]])</f>
        <v>1245</v>
      </c>
      <c r="M523" s="8">
        <f>PRODUCT(InputData[[#This Row],[QUANTITY]],InputData[[#This Row],[SELLING PRICE]],(1-InputData[[#This Row],[DISCOUNT %]]))</f>
        <v>1419.3000000000002</v>
      </c>
      <c r="N523">
        <f>DAY(InputData[[#This Row],[DATE]])</f>
        <v>29</v>
      </c>
      <c r="O523" s="13" t="str">
        <f t="shared" si="8"/>
        <v>Jan</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 MasterData[],3,0)</f>
        <v>Category05</v>
      </c>
      <c r="I524" t="str">
        <f>VLOOKUP(InputData[[#This Row],[PRODUCT ID]],MasterData[],4,0)</f>
        <v>Ft</v>
      </c>
      <c r="J524" s="8">
        <f>VLOOKUP(InputData[[#This Row],[PRODUCT ID]],MasterData[],5,0)</f>
        <v>120</v>
      </c>
      <c r="K524" s="8">
        <f>VLOOKUP(InputData[[#This Row],[PRODUCT ID]],MasterData[],6,0)</f>
        <v>162</v>
      </c>
      <c r="L524" s="8">
        <f>PRODUCT(InputData[[#This Row],[QUANTITY]],InputData[[#This Row],[BUYING PRIZE]])</f>
        <v>120</v>
      </c>
      <c r="M524" s="8">
        <f>PRODUCT(InputData[[#This Row],[QUANTITY]],InputData[[#This Row],[SELLING PRICE]],(1-InputData[[#This Row],[DISCOUNT %]]))</f>
        <v>162</v>
      </c>
      <c r="N524">
        <f>DAY(InputData[[#This Row],[DATE]])</f>
        <v>29</v>
      </c>
      <c r="O524" s="13" t="str">
        <f t="shared" si="8"/>
        <v>Jan</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 MasterData[],3,0)</f>
        <v>Category05</v>
      </c>
      <c r="I525" t="str">
        <f>VLOOKUP(InputData[[#This Row],[PRODUCT ID]],MasterData[],4,0)</f>
        <v>Ft</v>
      </c>
      <c r="J525" s="8">
        <f>VLOOKUP(InputData[[#This Row],[PRODUCT ID]],MasterData[],5,0)</f>
        <v>138</v>
      </c>
      <c r="K525" s="8">
        <f>VLOOKUP(InputData[[#This Row],[PRODUCT ID]],MasterData[],6,0)</f>
        <v>173.88</v>
      </c>
      <c r="L525" s="8">
        <f>PRODUCT(InputData[[#This Row],[QUANTITY]],InputData[[#This Row],[BUYING PRIZE]])</f>
        <v>1932</v>
      </c>
      <c r="M525" s="8">
        <f>PRODUCT(InputData[[#This Row],[QUANTITY]],InputData[[#This Row],[SELLING PRICE]],(1-InputData[[#This Row],[DISCOUNT %]]))</f>
        <v>2434.3199999999997</v>
      </c>
      <c r="N525">
        <f>DAY(InputData[[#This Row],[DATE]])</f>
        <v>30</v>
      </c>
      <c r="O525" s="13" t="str">
        <f t="shared" si="8"/>
        <v>Jan</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 MasterData[],3,0)</f>
        <v>Category04</v>
      </c>
      <c r="I526" t="str">
        <f>VLOOKUP(InputData[[#This Row],[PRODUCT ID]],MasterData[],4,0)</f>
        <v>Kg</v>
      </c>
      <c r="J526" s="8">
        <f>VLOOKUP(InputData[[#This Row],[PRODUCT ID]],MasterData[],5,0)</f>
        <v>95</v>
      </c>
      <c r="K526" s="8">
        <f>VLOOKUP(InputData[[#This Row],[PRODUCT ID]],MasterData[],6,0)</f>
        <v>119.7</v>
      </c>
      <c r="L526" s="8">
        <f>PRODUCT(InputData[[#This Row],[QUANTITY]],InputData[[#This Row],[BUYING PRIZE]])</f>
        <v>1140</v>
      </c>
      <c r="M526" s="8">
        <f>PRODUCT(InputData[[#This Row],[QUANTITY]],InputData[[#This Row],[SELLING PRICE]],(1-InputData[[#This Row],[DISCOUNT %]]))</f>
        <v>1436.4</v>
      </c>
      <c r="N526">
        <f>DAY(InputData[[#This Row],[DATE]])</f>
        <v>31</v>
      </c>
      <c r="O526" s="13" t="str">
        <f t="shared" si="8"/>
        <v>Jan</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 MasterData[],3,0)</f>
        <v>Category02</v>
      </c>
      <c r="I527" t="str">
        <f>VLOOKUP(InputData[[#This Row],[PRODUCT ID]],MasterData[],4,0)</f>
        <v>Lt</v>
      </c>
      <c r="J527" s="8">
        <f>VLOOKUP(InputData[[#This Row],[PRODUCT ID]],MasterData[],5,0)</f>
        <v>44</v>
      </c>
      <c r="K527" s="8">
        <f>VLOOKUP(InputData[[#This Row],[PRODUCT ID]],MasterData[],6,0)</f>
        <v>48.4</v>
      </c>
      <c r="L527" s="8">
        <f>PRODUCT(InputData[[#This Row],[QUANTITY]],InputData[[#This Row],[BUYING PRIZE]])</f>
        <v>264</v>
      </c>
      <c r="M527" s="8">
        <f>PRODUCT(InputData[[#This Row],[QUANTITY]],InputData[[#This Row],[SELLING PRICE]],(1-InputData[[#This Row],[DISCOUNT %]]))</f>
        <v>290.39999999999998</v>
      </c>
      <c r="N527">
        <f>DAY(InputData[[#This Row],[DATE]])</f>
        <v>31</v>
      </c>
      <c r="O527" s="13" t="str">
        <f t="shared" si="8"/>
        <v>Jan</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 MasterData[],3,0)</f>
        <v>Category02</v>
      </c>
      <c r="I528" t="str">
        <f>VLOOKUP(InputData[[#This Row],[PRODUCT ID]],MasterData[],4,0)</f>
        <v>Lt</v>
      </c>
      <c r="J528" s="8">
        <f>VLOOKUP(InputData[[#This Row],[PRODUCT ID]],MasterData[],5,0)</f>
        <v>44</v>
      </c>
      <c r="K528" s="8">
        <f>VLOOKUP(InputData[[#This Row],[PRODUCT ID]],MasterData[],6,0)</f>
        <v>48.4</v>
      </c>
      <c r="L528" s="8">
        <f>PRODUCT(InputData[[#This Row],[QUANTITY]],InputData[[#This Row],[BUYING PRIZE]])</f>
        <v>132</v>
      </c>
      <c r="M528" s="8">
        <f>PRODUCT(InputData[[#This Row],[QUANTITY]],InputData[[#This Row],[SELLING PRICE]],(1-InputData[[#This Row],[DISCOUNT %]]))</f>
        <v>145.19999999999999</v>
      </c>
      <c r="N528">
        <f>DAY(InputData[[#This Row],[DATE]])</f>
        <v>31</v>
      </c>
      <c r="O528" s="13" t="str">
        <f t="shared" si="8"/>
        <v>Jan</v>
      </c>
      <c r="P528">
        <f>YEAR(InputData[[#This Row],[DATE]])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sqref="A1:F1"/>
    </sheetView>
  </sheetViews>
  <sheetFormatPr defaultRowHeight="13.8" x14ac:dyDescent="0.25"/>
  <cols>
    <col min="1" max="1" width="15.8984375" bestFit="1" customWidth="1"/>
    <col min="2" max="2" width="13.69921875" bestFit="1" customWidth="1"/>
    <col min="3" max="3" width="14.3984375" bestFit="1" customWidth="1"/>
    <col min="4" max="4" width="9.8984375" bestFit="1" customWidth="1"/>
    <col min="5" max="5" width="17.19921875" bestFit="1" customWidth="1"/>
    <col min="6" max="6" width="17.796875" bestFit="1" customWidth="1"/>
  </cols>
  <sheetData>
    <row r="1" spans="1:6" ht="14.4"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Mon3m</cp:lastModifiedBy>
  <dcterms:created xsi:type="dcterms:W3CDTF">2021-11-03T11:40:02Z</dcterms:created>
  <dcterms:modified xsi:type="dcterms:W3CDTF">2022-12-18T05:28:46Z</dcterms:modified>
</cp:coreProperties>
</file>