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natega\"/>
    </mc:Choice>
  </mc:AlternateContent>
  <xr:revisionPtr revIDLastSave="0" documentId="13_ncr:1_{F730030D-B936-4524-935F-A7A53109FC41}" xr6:coauthVersionLast="47" xr6:coauthVersionMax="47" xr10:uidLastSave="{00000000-0000-0000-0000-000000000000}"/>
  <bookViews>
    <workbookView xWindow="-108" yWindow="-108" windowWidth="23256" windowHeight="12576" tabRatio="629" activeTab="2" xr2:uid="{EAC7F26A-24AC-4EBF-B65D-0FE431110D14}"/>
  </bookViews>
  <sheets>
    <sheet name="result" sheetId="5" r:id="rId1"/>
    <sheet name="Report" sheetId="7" r:id="rId2"/>
    <sheet name="natega" sheetId="8" r:id="rId3"/>
    <sheet name="Charts" sheetId="9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8" l="1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K21" i="7"/>
  <c r="H11" i="7"/>
  <c r="B12" i="8"/>
  <c r="H7" i="7"/>
  <c r="G7" i="7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F20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F32" i="7"/>
  <c r="F31" i="7"/>
  <c r="F30" i="7"/>
  <c r="F29" i="7"/>
  <c r="F28" i="7"/>
  <c r="F27" i="7"/>
  <c r="F14" i="7"/>
  <c r="H14" i="7"/>
  <c r="G14" i="7"/>
  <c r="F26" i="7"/>
  <c r="F25" i="7"/>
  <c r="F24" i="7"/>
  <c r="F23" i="7"/>
  <c r="F22" i="7"/>
  <c r="F21" i="7"/>
  <c r="G11" i="7"/>
  <c r="F11" i="7"/>
  <c r="E11" i="7"/>
  <c r="F7" i="7"/>
  <c r="E7" i="7"/>
  <c r="N9" i="7" l="1"/>
  <c r="N15" i="7"/>
  <c r="L8" i="7"/>
  <c r="K8" i="7"/>
  <c r="L12" i="7"/>
  <c r="L11" i="7"/>
  <c r="L10" i="7"/>
  <c r="M12" i="7"/>
  <c r="K9" i="7"/>
  <c r="K15" i="7"/>
  <c r="N14" i="7"/>
  <c r="K14" i="7"/>
  <c r="L17" i="7"/>
  <c r="L9" i="7"/>
  <c r="M11" i="7"/>
  <c r="N13" i="7"/>
  <c r="K13" i="7"/>
  <c r="L16" i="7"/>
  <c r="M8" i="7"/>
  <c r="M10" i="7"/>
  <c r="N12" i="7"/>
  <c r="K12" i="7"/>
  <c r="L15" i="7"/>
  <c r="M17" i="7"/>
  <c r="M9" i="7"/>
  <c r="N11" i="7"/>
  <c r="K11" i="7"/>
  <c r="L14" i="7"/>
  <c r="M16" i="7"/>
  <c r="N8" i="7"/>
  <c r="N10" i="7"/>
  <c r="K10" i="7"/>
  <c r="L13" i="7"/>
  <c r="M15" i="7"/>
  <c r="N17" i="7"/>
  <c r="K17" i="7"/>
  <c r="M14" i="7"/>
  <c r="N16" i="7"/>
  <c r="K16" i="7"/>
  <c r="M13" i="7"/>
  <c r="F15" i="7"/>
  <c r="H15" i="7"/>
  <c r="G23" i="7"/>
  <c r="G28" i="7"/>
  <c r="G25" i="7"/>
  <c r="G26" i="7"/>
  <c r="G31" i="7"/>
  <c r="G15" i="7"/>
  <c r="G24" i="7"/>
  <c r="G29" i="7"/>
  <c r="G30" i="7"/>
  <c r="G32" i="7"/>
  <c r="G20" i="7"/>
  <c r="G21" i="7"/>
  <c r="G22" i="7"/>
  <c r="G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DC167-2828-4C0F-9C14-FB53D086056A}" odcFile="C:\Users\Ahmed Taha\OneDrive - fci.kfs.edu.eg\المستندات\My Data Sources\DESKTOP-A5INBFL Bikes customers.odc" keepAlive="1" name="DESKTOP-A5INBFL Bikes customers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2" xr16:uid="{C2D8C015-E9B6-4AF9-B46A-234DEF526E20}" odcFile="C:\Users\Ahmed Taha\OneDrive - fci.kfs.edu.eg\المستندات\My Data Sources\DESKTOP-A5INBFL Bikes customers.odc" keepAlive="1" name="DESKTOP-A5INBFL Bikes customers1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3" xr16:uid="{983C7653-C296-4A97-ACAA-D864DF7ACCB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DF9EDF9C-F402-48B5-9CEC-65FB4460E5C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<sst xmlns="http://schemas.openxmlformats.org/spreadsheetml/2006/main" count="1812" uniqueCount="269">
  <si>
    <t>غير مقرر</t>
  </si>
  <si>
    <t>رقم الجلوس</t>
  </si>
  <si>
    <t>الاسم</t>
  </si>
  <si>
    <t>المجموع</t>
  </si>
  <si>
    <t>النسبة</t>
  </si>
  <si>
    <t>حالة الطالب</t>
  </si>
  <si>
    <t>عربي</t>
  </si>
  <si>
    <t>اللغة الأجنبية الثانية</t>
  </si>
  <si>
    <t>اللغة الأجنبية الثانية2</t>
  </si>
  <si>
    <t>التاريخ</t>
  </si>
  <si>
    <t>الجغرافيا</t>
  </si>
  <si>
    <t>الفلسفة والمنطق</t>
  </si>
  <si>
    <t>علم النفس والاجتماع</t>
  </si>
  <si>
    <t>الكيمياء</t>
  </si>
  <si>
    <t>الأحياء </t>
  </si>
  <si>
    <t>الجيولوجيا وعلوم البيئة</t>
  </si>
  <si>
    <t>الفيزياء </t>
  </si>
  <si>
    <t>مجموع الرياضيات البحتة</t>
  </si>
  <si>
    <t>الرياضيات التطبيقية</t>
  </si>
  <si>
    <t>رحمه ابراهيم عبدالعزيز موسى العيسوي</t>
  </si>
  <si>
    <t>ناجح</t>
  </si>
  <si>
    <t>ايه ايمن علي صالح يوسف</t>
  </si>
  <si>
    <t>رحمه ابراهيم عبد القادر السيد احمد</t>
  </si>
  <si>
    <t>رحمه احمد جمال الدين مصطفى الأبس</t>
  </si>
  <si>
    <t>خلود محمد حسين على فخرالدين</t>
  </si>
  <si>
    <t>اماني عبدالحليم عبدالفتاح عبدالحليم</t>
  </si>
  <si>
    <t>مرام محمد صادق جمعه حسن</t>
  </si>
  <si>
    <t>رحمه هيثم محمد احمد عبدالمقصود</t>
  </si>
  <si>
    <t>مرام صالح المتولى صالح حسن</t>
  </si>
  <si>
    <t>امانى أيمن مصطفى أبو شعيشع على</t>
  </si>
  <si>
    <t>دعاء عبدالفتاح محمد عبدالفتاح</t>
  </si>
  <si>
    <t>اسماء صديق محمد احمد والي</t>
  </si>
  <si>
    <t>حنين ابراهيم فتحي حسن عبد الله</t>
  </si>
  <si>
    <t>هبه كامل مجاهد العوضى سلام</t>
  </si>
  <si>
    <t>امال جهاد السيد احمد فودة</t>
  </si>
  <si>
    <t>رنا عبدالحي وجدي محمد طافح</t>
  </si>
  <si>
    <t>دينا محمد عبدالعزيز السيد عبدالله</t>
  </si>
  <si>
    <t>نورا عبدالرشيد الدمرداش حامد</t>
  </si>
  <si>
    <t>فاطمة منير موسى عبدالفتاح محمود</t>
  </si>
  <si>
    <t>رحمة على حافظ على</t>
  </si>
  <si>
    <t>شهد عوض حمدى عبدالقادر عبدالمقصود</t>
  </si>
  <si>
    <t>رضوى محمد الدمرداش علي البرنوجي</t>
  </si>
  <si>
    <t>بسمله علي محمد احمد الشناوي</t>
  </si>
  <si>
    <t>لطيفه مصطفى محمد سعد محمد عوض</t>
  </si>
  <si>
    <t>منى كامل حلمى ابراهيم كامل</t>
  </si>
  <si>
    <t>شهد محمد محمد عثمان السيد الرفاعى</t>
  </si>
  <si>
    <t>رؤى رفعت عبد الغني الرفاعي عبد الله</t>
  </si>
  <si>
    <t>فاطمه اشرف محمد عبدالوهاب بدر</t>
  </si>
  <si>
    <t>رحمه عبدالمعطي احمد محمد يوسف</t>
  </si>
  <si>
    <t>ايمان الذكير سعد الصاوى</t>
  </si>
  <si>
    <t>ريهام فتحي السيد ابواليزيد المغني</t>
  </si>
  <si>
    <t>ايه السيد احمد فؤاد عبدالغني</t>
  </si>
  <si>
    <t>اميره محمد السيد محمد بلاطه</t>
  </si>
  <si>
    <t>منةالله صفوت محمود حافظ عوض</t>
  </si>
  <si>
    <t>رضوى رضا حامد حسن عمر</t>
  </si>
  <si>
    <t>مريم محمد عبدالرؤف محمد الدسوقي</t>
  </si>
  <si>
    <t>منه الله السيد عبداللطيف محمد</t>
  </si>
  <si>
    <t>ندى تامر محمد عبدالعزيز سليمان</t>
  </si>
  <si>
    <t>روان يوسف عبدالمحسن يوسف حماد</t>
  </si>
  <si>
    <t>حسناء خيري عبدالمقصود عبده زهري</t>
  </si>
  <si>
    <t>ايه خالد محمد يوسف محمد العيسوي</t>
  </si>
  <si>
    <t>ياسمين محمود عبدالحميد عبدالله حجه</t>
  </si>
  <si>
    <t>شيماء السيد البيلي السيد صالح</t>
  </si>
  <si>
    <t>هدير ناصر سعد الصاوى كشكه</t>
  </si>
  <si>
    <t>سارة محمود مسعود محمود حسنين</t>
  </si>
  <si>
    <t>مريم طارق محمد عبد القادر عبدالمقصود</t>
  </si>
  <si>
    <t>هبه محمد علي عبدالفتاح مرزوق</t>
  </si>
  <si>
    <t>الاء معوض فتحي معوض على رزق</t>
  </si>
  <si>
    <t>منه زهري مصطفى يوسف زهري</t>
  </si>
  <si>
    <t>منه رضا عبدالعزيز مصطفى احمد</t>
  </si>
  <si>
    <t>منه رضا عبدالغفور عبدالرازق المغازي</t>
  </si>
  <si>
    <t>منى محمد عبدالحق سيداحمد الشناوي</t>
  </si>
  <si>
    <t>ياسمين سعيد عبدالله متولي عبدالله</t>
  </si>
  <si>
    <t>اسراء عيد محمد محمد البيلي</t>
  </si>
  <si>
    <t>دور ثاني</t>
  </si>
  <si>
    <t>روان محمد محمد السعيد محمد يوسف</t>
  </si>
  <si>
    <t>ندى محمود فتوح اسماعيل محمد</t>
  </si>
  <si>
    <t>شهد ممدوح كامل عبدالحميد احمد</t>
  </si>
  <si>
    <t>فاطمه فراج الالفى فرحات محمد الالفى</t>
  </si>
  <si>
    <t>يارا عبدالمعبود نبيه كامل مسلم</t>
  </si>
  <si>
    <t>فاطمه احمد محمد النبوي محمد</t>
  </si>
  <si>
    <t>ولاء صلاح الدين أنور عبد الفتاح</t>
  </si>
  <si>
    <t>ندى رضا محمود السيد النواجي</t>
  </si>
  <si>
    <t>منه حمدي عبدالحليم حامد ماضي</t>
  </si>
  <si>
    <t>رباب احمد عبدالعزيز علي بدر</t>
  </si>
  <si>
    <t>يارا سعيد عبدالله متولي عبدالله</t>
  </si>
  <si>
    <t>حبيبه عبد الحميد ماهر الصباحى</t>
  </si>
  <si>
    <t>نورهان احمد عاطف محمد محمد البيلي</t>
  </si>
  <si>
    <t>اسراء حمدي عبدالعاطي البسطويسي المرسي</t>
  </si>
  <si>
    <t>هاجر محمد مصطفى محمود رضوان</t>
  </si>
  <si>
    <t>نيفين محمد علي حسن</t>
  </si>
  <si>
    <t>منه السيد عبدالعزيز عبدالفتاح محمد</t>
  </si>
  <si>
    <t>فريده اشرف السيد ابراهيم ابراهيم</t>
  </si>
  <si>
    <t>رحمه محمد ابراهيم احمد</t>
  </si>
  <si>
    <t>هبه عصام الشحات الدسوقي محمد</t>
  </si>
  <si>
    <t>روان عماد محمد محمد البيلي</t>
  </si>
  <si>
    <t>هناء طارق عبدالحق المغازي علي</t>
  </si>
  <si>
    <t>فاطمه عادل جمال الدين مصطفى الابس</t>
  </si>
  <si>
    <t>ياسمين حسين عبدالعزيز السيد محمود</t>
  </si>
  <si>
    <t>منار الشحات محمد السيد عبدالهادي</t>
  </si>
  <si>
    <t>منه رمضان السيد محمد بلاطه</t>
  </si>
  <si>
    <t>اسراء حسين احمد عبداللطيف البيلي</t>
  </si>
  <si>
    <t>شهد رضا محمود مصطفى محمود</t>
  </si>
  <si>
    <t>منه ابراهيم عبد المنعم ابراهيم غالى</t>
  </si>
  <si>
    <t>هدير محمد مصطفى محمود رضوان</t>
  </si>
  <si>
    <t>اسماء جمال حسين محمد محمد خليل</t>
  </si>
  <si>
    <t>هانم محمود محمد السيد</t>
  </si>
  <si>
    <t>شهد حسين رمضان احمدعبدالفتاح</t>
  </si>
  <si>
    <t>مى السيد سمير مصطفى</t>
  </si>
  <si>
    <t>سعاد وليد عبدالدايم موسى العيسوي</t>
  </si>
  <si>
    <t>جيهان ماهر شفيق عبد الحميد على حمادة</t>
  </si>
  <si>
    <t>اسماء اشرف السيد ابراهيم ابراهيم</t>
  </si>
  <si>
    <t>هند رضا مصطفى أبو شعيشع احمد</t>
  </si>
  <si>
    <t>وداد عوض عبد الرحمن عوض حموده</t>
  </si>
  <si>
    <t>احلام محمد البيومى محمود بدران</t>
  </si>
  <si>
    <t>رحمه وليد على محمدعلي حسن</t>
  </si>
  <si>
    <t>سارة محمد عبد العزيز على حسن</t>
  </si>
  <si>
    <t>يمنى طارق جميل محمد الدسوقي</t>
  </si>
  <si>
    <t>ياسمين مصطفى عمر عبدالمعبود علي علي داود</t>
  </si>
  <si>
    <t>دنيا منير مصطفى عبدالحق الشناوى</t>
  </si>
  <si>
    <t>ساره مصطفى عبدالفتاح محمد يوسف</t>
  </si>
  <si>
    <t>هاجر زغلول عبد الحليم أبو شعيشع جاد الله</t>
  </si>
  <si>
    <t>هند علي العرابي محمد السيد</t>
  </si>
  <si>
    <t>ندى عبد الرحمن سليمان على حسن</t>
  </si>
  <si>
    <t>هاجر ياسر فتحي مصطفى يوسف</t>
  </si>
  <si>
    <t>ايه رضا علي عبدالرحيم اللبيشي</t>
  </si>
  <si>
    <t>هناء مصطفى احمد جاد جاد</t>
  </si>
  <si>
    <t>هبه احمد السيد علي محمد عبدالعال</t>
  </si>
  <si>
    <t>هاجر ابراهيم محمود السيد عطية</t>
  </si>
  <si>
    <t>اسماء رضا محمود السعيد ابراهيم</t>
  </si>
  <si>
    <t>سلوى محمد المتولي عبدالعظيم حسن</t>
  </si>
  <si>
    <t>فاطمه عبدالمحسن عبدالفتاح احمد غازي</t>
  </si>
  <si>
    <t>نورا محمد ممدوح ابراهيم محمد</t>
  </si>
  <si>
    <t>اسماء السيد صلاح السيد المغازي</t>
  </si>
  <si>
    <t>ريحانه وليد عطيه محمدالعزب</t>
  </si>
  <si>
    <t>ريهام رمضان أنور عبد الحميد قنديل</t>
  </si>
  <si>
    <t>مروه الشحات عبد الله احمد محمد متولى</t>
  </si>
  <si>
    <t>لبنى رضا على ابراهيم القبلاوي</t>
  </si>
  <si>
    <t>منى المتولى حسن الغريب ابراهيم</t>
  </si>
  <si>
    <t>دعاء محمد السيد فايد السيد محمد</t>
  </si>
  <si>
    <t>دعاء محمود سالم محمود مصطفى</t>
  </si>
  <si>
    <t>ندى ذكي عبدالوهاب محمد السيد</t>
  </si>
  <si>
    <t>نوران نجاح انور عبد العال البيلى</t>
  </si>
  <si>
    <t>بشرى حامد ابراهيم سعيد ناصر</t>
  </si>
  <si>
    <t>نسمه امن يوسف محمد يوسف</t>
  </si>
  <si>
    <t>محمود احمد محمود علي محمد سلامة</t>
  </si>
  <si>
    <t>محمود احمد عبدالمنعم مصطفى متولى</t>
  </si>
  <si>
    <t>مصطفى حمادة عطية محمود السيد</t>
  </si>
  <si>
    <t>محمد الشوادفى انور عبد العال البيلى</t>
  </si>
  <si>
    <t>عبد الرحمن بكر عبد ربه السعيد غازى</t>
  </si>
  <si>
    <t>كريم عبدالعزيز السيد محمد عبدالعزيز</t>
  </si>
  <si>
    <t>محمد نجاح السيد على سمك</t>
  </si>
  <si>
    <t>محمود فاروق عطيه المتولي موسى</t>
  </si>
  <si>
    <t>عمر حسن عبدالعزيز عبدالخالق</t>
  </si>
  <si>
    <t>خالد بركات فؤاد بركات البسطويسى</t>
  </si>
  <si>
    <t>احمد خطيب توفيق محمد على</t>
  </si>
  <si>
    <t>احمد محمد السيد عبدالعزيز علي</t>
  </si>
  <si>
    <t>محمود اسامه محمود عبده سليمان</t>
  </si>
  <si>
    <t>مصطفى عبده ابوالفتوح عبدالله درويش</t>
  </si>
  <si>
    <t>مصباح احمد مصباح محمود بركه</t>
  </si>
  <si>
    <t>كريم محمد عبدالحليم السيد</t>
  </si>
  <si>
    <t>عبدالله الحسينى عبدالله الشحات</t>
  </si>
  <si>
    <t>بركات عبدالحميد بركات عبدالحميد ابوزيد</t>
  </si>
  <si>
    <t>عمر عبد الله محمود محمد على يسين</t>
  </si>
  <si>
    <t>احمد محمد سعيد البسطويسي</t>
  </si>
  <si>
    <t>احمد جمال احمد ابوزيد احمد</t>
  </si>
  <si>
    <t>عمار رضا طه الشوادفى الامام</t>
  </si>
  <si>
    <t>فارس عبد الوهاب نجيب عبد الرحمن السعيد</t>
  </si>
  <si>
    <t>عمرو محمد عنتر الغريب عبدالقادر</t>
  </si>
  <si>
    <t>عبداللطيف محمد عبداللطيف محمد علي</t>
  </si>
  <si>
    <t>على فريد عبدالمنعم احمد</t>
  </si>
  <si>
    <t>احمد صديق محمد احمد والي</t>
  </si>
  <si>
    <t>محمد عبدالمنعم احمد يوسف مروان</t>
  </si>
  <si>
    <t>صلاح عبدالعزيز صلاح حامد تمام</t>
  </si>
  <si>
    <t>سامي سعد احمد سعد عثمان</t>
  </si>
  <si>
    <t>احمد مدحت بدير يوسف المنزلاوي</t>
  </si>
  <si>
    <t>عبدالرحمن محمد احمد رشوان علي</t>
  </si>
  <si>
    <t>محمد ابراهيم محمد محمد صالح</t>
  </si>
  <si>
    <t>على السيد ابراهيم الحسانين ابراهيم</t>
  </si>
  <si>
    <t>احمد محمود عبدالعزيز علي بدر</t>
  </si>
  <si>
    <t>عبدالرحمن ابراهيم الشحات احمد ابراهيم</t>
  </si>
  <si>
    <t>محمد رمضان السيد محمد بلاطه</t>
  </si>
  <si>
    <t>احمد يوسف عبداللطيف محمد الصاوي</t>
  </si>
  <si>
    <t>احمد رجب احمد عبداللطيف البيلي</t>
  </si>
  <si>
    <t>احمد عبدالفتاح السيد الامام حسن</t>
  </si>
  <si>
    <t>هاشم ياسر ابراهيم الشحات عبدالهادي</t>
  </si>
  <si>
    <t>احمد حسام الدين بدير بدير الجيار</t>
  </si>
  <si>
    <t>عبدالمحسن السيد محمد مرزوق عطية</t>
  </si>
  <si>
    <t>احمد رجب شفيق محمد محمود علام</t>
  </si>
  <si>
    <t>محمد الشحات مجاهد محمد السلاموني</t>
  </si>
  <si>
    <t>محمد زين محمد احمد عبد الجواد</t>
  </si>
  <si>
    <t>احمد مصطفى محمد عباس علي</t>
  </si>
  <si>
    <t>محمد رضا محمد المغاورى</t>
  </si>
  <si>
    <t>هيثم احمد عبد الغنى عبد الحميد محى الدين</t>
  </si>
  <si>
    <t>خالد ابواليزيد جمال حسنين السيد على</t>
  </si>
  <si>
    <t>زياد عبدالفتاح مختار ابراهيم صالح</t>
  </si>
  <si>
    <t>محمد سيد احمد سيد احمد ابراهيم ندا</t>
  </si>
  <si>
    <t>عبدالفتاح وليد عبدالفتاح السيد محمد</t>
  </si>
  <si>
    <t>محمد السعيد سمير مصطفى متولى</t>
  </si>
  <si>
    <t>محمد السيد محمد عبدالعزيز</t>
  </si>
  <si>
    <t>منصور سعد محمد سعد عوض</t>
  </si>
  <si>
    <t>السيد محمد محمد حماد اسماعيل</t>
  </si>
  <si>
    <t>مصطفي عوض ابراهيم البرعي محمد</t>
  </si>
  <si>
    <t>احمد عبده محمود عبده سليمان</t>
  </si>
  <si>
    <t>محمد مصباح محمد ابو الغيط عبد ربه</t>
  </si>
  <si>
    <t>عمار صبري محمد احمد سيد احمد</t>
  </si>
  <si>
    <t>علي مدحت علي ابراهيم محمد</t>
  </si>
  <si>
    <t>يوسف محمد يوسف النبوي عبدالحليم</t>
  </si>
  <si>
    <t>احمد ابراهيم سعيد متولى شحاتة</t>
  </si>
  <si>
    <t>محمد يوسف فتحى حسن البهنسى</t>
  </si>
  <si>
    <t>محمد محمود عبدالمنعم محمد داود</t>
  </si>
  <si>
    <t>محمد فريد محمود محمد</t>
  </si>
  <si>
    <t>يوسف شعبان عبدالمحسن يوسف حماد</t>
  </si>
  <si>
    <t>عبدالمحسن حماده عبدالمحسن ابوالعنين السيد</t>
  </si>
  <si>
    <t>خالد الشحات سليمان عطية ابراهيم</t>
  </si>
  <si>
    <t>ياسر عبدالناصر السيد علي قنديل</t>
  </si>
  <si>
    <t>احمد اشرف ذكي ابواليزيد المغني</t>
  </si>
  <si>
    <t>محمد وحيد فتحى حسن</t>
  </si>
  <si>
    <t>محمد مصطفى احمد غازي عصر</t>
  </si>
  <si>
    <t>محمد ياسر فرحات السيد مصطفي</t>
  </si>
  <si>
    <t>مصطفى رضا مصطفى أبو شعيشع احمد</t>
  </si>
  <si>
    <t>كريم عبدالله المتولى عيسى غزال</t>
  </si>
  <si>
    <t>محمود محمد ابراهيم محمد الجناينى</t>
  </si>
  <si>
    <t>محمد علي حسن الغريب</t>
  </si>
  <si>
    <t>مصطفى الشحات كامل أبو شعيشع على</t>
  </si>
  <si>
    <t>علي محمد صبري حسن مصطفى</t>
  </si>
  <si>
    <t>عبدالرحمن محمد السيد احمد محمد بغدوده</t>
  </si>
  <si>
    <t>مصطفى عبدالقادر عبدالرحمن عبدالقادرغزال</t>
  </si>
  <si>
    <t>عمر محمد احمد محمد علي سليمان</t>
  </si>
  <si>
    <t>محمد وائل حسن محمد حسن</t>
  </si>
  <si>
    <t>خالد اشرف محمد طه محمد</t>
  </si>
  <si>
    <t>محمود عادل الشحات احمد محمد البلقاسى</t>
  </si>
  <si>
    <t>امجد عبدالفتاح فتحي عبدالفتاح الصاوي</t>
  </si>
  <si>
    <t>فارس عبدالنبي محمد عثمان خضر</t>
  </si>
  <si>
    <t>احمد رضا عبداللطيف عبدالحافظ</t>
  </si>
  <si>
    <t>زياد فرج السعيد فرج السعيد</t>
  </si>
  <si>
    <t>عدد طلاب المدرسة</t>
  </si>
  <si>
    <t>عدد الطلاب الناجحين</t>
  </si>
  <si>
    <t>عدد طلاب الدور الثاني</t>
  </si>
  <si>
    <t>الأوائل</t>
  </si>
  <si>
    <t>الشعبة</t>
  </si>
  <si>
    <t>عدد الطلاب الذين حصلوا علي نسبة &lt; %90</t>
  </si>
  <si>
    <t>عدد الطلاب الذين حصلوا علي نسبة ما بين %70 الي %90</t>
  </si>
  <si>
    <t>عدد الطلاب الذين حصلوا علي نسبة ما بين %50 الي %70</t>
  </si>
  <si>
    <t xml:space="preserve">عدد الطلاب الذين حصلوا علي نسبة أقل %50 </t>
  </si>
  <si>
    <t>علمي علوم</t>
  </si>
  <si>
    <t xml:space="preserve"> شعبة الأدبي</t>
  </si>
  <si>
    <t>علمي رياضة</t>
  </si>
  <si>
    <t>عدد الطلاب في كل شعبة</t>
  </si>
  <si>
    <t xml:space="preserve">نسبة الطلاب </t>
  </si>
  <si>
    <t xml:space="preserve"> الرياضيات التطبيقية</t>
  </si>
  <si>
    <t xml:space="preserve"> الفيزياء</t>
  </si>
  <si>
    <t xml:space="preserve"> الرياضيات البحتة</t>
  </si>
  <si>
    <t xml:space="preserve"> التاريخ</t>
  </si>
  <si>
    <t xml:space="preserve"> الجغرافيا</t>
  </si>
  <si>
    <t>المواد</t>
  </si>
  <si>
    <t xml:space="preserve">عدد الناجحين في كل مادة </t>
  </si>
  <si>
    <t>نسبة النجاح في كل مادة</t>
  </si>
  <si>
    <t xml:space="preserve"> اللغة العربية</t>
  </si>
  <si>
    <t xml:space="preserve"> اللغة الأنجليزية</t>
  </si>
  <si>
    <t xml:space="preserve"> اللغة الفرنسية</t>
  </si>
  <si>
    <t xml:space="preserve"> الكيمياء</t>
  </si>
  <si>
    <t xml:space="preserve"> الأحياء</t>
  </si>
  <si>
    <t>الترتيب</t>
  </si>
  <si>
    <t>الأسم</t>
  </si>
  <si>
    <t xml:space="preserve"> </t>
  </si>
  <si>
    <t>عدد الطلاب الراسبيين</t>
  </si>
  <si>
    <t>نتيجة الصف الثالث الثانوي 2023</t>
  </si>
  <si>
    <t>متوسط المجاميع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</si>
</sst>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Greta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4472C4"/>
        <bgColor rgb="FF4472C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3" borderId="0" xfId="0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1" applyNumberFormat="1" applyFont="1" applyFill="1" applyBorder="1"/>
    <xf numFmtId="164" fontId="4" fillId="0" borderId="1" xfId="1" applyNumberFormat="1" applyFont="1" applyBorder="1" applyAlignment="1">
      <alignment horizontal="center" vertical="center"/>
    </xf>
    <xf numFmtId="0" fontId="0" fillId="9" borderId="1" xfId="0" applyFill="1" applyBorder="1"/>
    <xf numFmtId="0" fontId="0" fillId="9" borderId="3" xfId="0" applyFill="1" applyBorder="1"/>
    <xf numFmtId="0" fontId="0" fillId="9" borderId="2" xfId="0" applyFill="1" applyBorder="1"/>
    <xf numFmtId="0" fontId="8" fillId="3" borderId="10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 wrapText="1" readingOrder="2"/>
    </xf>
    <xf numFmtId="0" fontId="9" fillId="10" borderId="11" xfId="0" applyFont="1" applyFill="1" applyBorder="1" applyAlignment="1">
      <alignment horizontal="center" vertical="center" wrapText="1" readingOrder="2"/>
    </xf>
    <xf numFmtId="0" fontId="10" fillId="10" borderId="11" xfId="0" applyFont="1" applyFill="1" applyBorder="1" applyAlignment="1">
      <alignment horizontal="center" vertical="center" wrapText="1" readingOrder="2"/>
    </xf>
    <xf numFmtId="0" fontId="11" fillId="0" borderId="0" xfId="0" applyFont="1" applyAlignment="1">
      <alignment horizontal="center" vertical="center" wrapText="1"/>
    </xf>
    <xf numFmtId="10" fontId="11" fillId="0" borderId="0" xfId="1" applyNumberFormat="1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10" fontId="4" fillId="0" borderId="7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Report!$E$9:$H$9</c:f>
              <c:strCache>
                <c:ptCount val="4"/>
                <c:pt idx="0">
                  <c:v>عدد الطلاب الذين حصلوا علي نسبة &lt; %90</c:v>
                </c:pt>
                <c:pt idx="1">
                  <c:v>عدد الطلاب الذين حصلوا علي نسبة ما بين %70 الي %90</c:v>
                </c:pt>
                <c:pt idx="2">
                  <c:v>عدد الطلاب الذين حصلوا علي نسبة ما بين %50 الي %70</c:v>
                </c:pt>
                <c:pt idx="3">
                  <c:v>عدد الطلاب الذين حصلوا علي نسبة أقل %50 </c:v>
                </c:pt>
              </c:strCache>
            </c:strRef>
          </c:cat>
          <c:val>
            <c:numRef>
              <c:f>Report!$E$11:$H$11</c:f>
              <c:numCache>
                <c:formatCode>General</c:formatCode>
                <c:ptCount val="4"/>
                <c:pt idx="0">
                  <c:v>9</c:v>
                </c:pt>
                <c:pt idx="1">
                  <c:v>114</c:v>
                </c:pt>
                <c:pt idx="2">
                  <c:v>90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4996-89D4-4A7D9AD9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1291152"/>
        <c:axId val="1739443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Report!$E$9:$H$9</c15:sqref>
                        </c15:formulaRef>
                      </c:ext>
                    </c:extLst>
                    <c:strCache>
                      <c:ptCount val="4"/>
                      <c:pt idx="0">
                        <c:v>عدد الطلاب الذين حصلوا علي نسبة &lt; %90</c:v>
                      </c:pt>
                      <c:pt idx="1">
                        <c:v>عدد الطلاب الذين حصلوا علي نسبة ما بين %70 الي %90</c:v>
                      </c:pt>
                      <c:pt idx="2">
                        <c:v>عدد الطلاب الذين حصلوا علي نسبة ما بين %50 الي %70</c:v>
                      </c:pt>
                      <c:pt idx="3">
                        <c:v>عدد الطلاب الذين حصلوا علي نسبة أقل %50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Report!$E$10:$H$10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9E-4996-89D4-4A7D9AD9B1C2}"/>
                  </c:ext>
                </c:extLst>
              </c15:ser>
            </c15:filteredBarSeries>
          </c:ext>
        </c:extLst>
      </c:barChart>
      <c:catAx>
        <c:axId val="180129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43344"/>
        <c:crosses val="autoZero"/>
        <c:auto val="1"/>
        <c:lblAlgn val="ctr"/>
        <c:lblOffset val="100"/>
        <c:noMultiLvlLbl val="0"/>
      </c:catAx>
      <c:valAx>
        <c:axId val="17394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Report!$E$14</c:f>
              <c:strCache>
                <c:ptCount val="1"/>
                <c:pt idx="0">
                  <c:v>عدد الطلاب في كل شعبة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B1-4EF5-BDF0-A47D102D15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B1-4EF5-BDF0-A47D102D15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B1-4EF5-BDF0-A47D102D15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Report!$F$13:$H$13</c:f>
              <c:strCache>
                <c:ptCount val="3"/>
                <c:pt idx="0">
                  <c:v>علمي علوم</c:v>
                </c:pt>
                <c:pt idx="1">
                  <c:v> شعبة الأدبي</c:v>
                </c:pt>
                <c:pt idx="2">
                  <c:v>علمي رياضة</c:v>
                </c:pt>
              </c:strCache>
            </c:strRef>
          </c:cat>
          <c:val>
            <c:numRef>
              <c:f>Report!$F$14:$H$14</c:f>
              <c:numCache>
                <c:formatCode>General</c:formatCode>
                <c:ptCount val="3"/>
                <c:pt idx="0">
                  <c:v>148</c:v>
                </c:pt>
                <c:pt idx="1">
                  <c:v>41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1-4EF5-BDF0-A47D102D15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Report!$F$37</c:f>
              <c:strCache>
                <c:ptCount val="1"/>
                <c:pt idx="0">
                  <c:v>نسبة النجاح في كل مادة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Report!$E$38:$E$50</c:f>
              <c:strCache>
                <c:ptCount val="13"/>
                <c:pt idx="0">
                  <c:v> الأحياء</c:v>
                </c:pt>
                <c:pt idx="1">
                  <c:v> الرياضيات التطبيقية</c:v>
                </c:pt>
                <c:pt idx="2">
                  <c:v> التاريخ</c:v>
                </c:pt>
                <c:pt idx="3">
                  <c:v> الجغرافيا</c:v>
                </c:pt>
                <c:pt idx="4">
                  <c:v>الفلسفة والمنطق</c:v>
                </c:pt>
                <c:pt idx="5">
                  <c:v> اللغة الفرنسية</c:v>
                </c:pt>
                <c:pt idx="6">
                  <c:v>الجيولوجيا وعلوم البيئة</c:v>
                </c:pt>
                <c:pt idx="7">
                  <c:v> الفيزياء</c:v>
                </c:pt>
                <c:pt idx="8">
                  <c:v> الكيمياء</c:v>
                </c:pt>
                <c:pt idx="9">
                  <c:v>علم النفس والاجتماع</c:v>
                </c:pt>
                <c:pt idx="10">
                  <c:v> اللغة العربية</c:v>
                </c:pt>
                <c:pt idx="11">
                  <c:v> الرياضيات البحتة</c:v>
                </c:pt>
                <c:pt idx="12">
                  <c:v> اللغة الأنجليزية</c:v>
                </c:pt>
              </c:strCache>
            </c:strRef>
          </c:cat>
          <c:val>
            <c:numRef>
              <c:f>Report!$F$38:$F$50</c:f>
              <c:numCache>
                <c:formatCode>0.0%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0.99534883720930234</c:v>
                </c:pt>
                <c:pt idx="6">
                  <c:v>0.9932432432432432</c:v>
                </c:pt>
                <c:pt idx="7">
                  <c:v>0.98275862068965514</c:v>
                </c:pt>
                <c:pt idx="8">
                  <c:v>0.97701149425287359</c:v>
                </c:pt>
                <c:pt idx="9">
                  <c:v>0.97560975609756095</c:v>
                </c:pt>
                <c:pt idx="10">
                  <c:v>0.96744186046511627</c:v>
                </c:pt>
                <c:pt idx="11">
                  <c:v>0.92307692307692313</c:v>
                </c:pt>
                <c:pt idx="12">
                  <c:v>0.8651162790697674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488B-9FB8-24B4F58EA2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7930304"/>
        <c:axId val="1886593984"/>
      </c:barChart>
      <c:catAx>
        <c:axId val="18979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3984"/>
        <c:crosses val="autoZero"/>
        <c:auto val="1"/>
        <c:lblAlgn val="ctr"/>
        <c:lblOffset val="100"/>
        <c:noMultiLvlLbl val="0"/>
      </c:catAx>
      <c:valAx>
        <c:axId val="18865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عدد</a:t>
            </a:r>
            <a:r>
              <a:rPr lang="ar-EG" baseline="0"/>
              <a:t> الطلاب الناجحين و الراسيبين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Report!$F$5:$G$5</c:f>
              <c:strCache>
                <c:ptCount val="2"/>
                <c:pt idx="0">
                  <c:v>عدد الطلاب الناجحين</c:v>
                </c:pt>
                <c:pt idx="1">
                  <c:v>عدد طلاب الدور الثاني</c:v>
                </c:pt>
              </c:strCache>
            </c:strRef>
          </c:cat>
          <c:val>
            <c:numRef>
              <c:f>Report!$F$7:$G$7</c:f>
              <c:numCache>
                <c:formatCode>General</c:formatCode>
                <c:ptCount val="2"/>
                <c:pt idx="0">
                  <c:v>196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4699-B655-BA7444E6B5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073536"/>
        <c:axId val="1802515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Report!$F$5:$G$5</c15:sqref>
                        </c15:formulaRef>
                      </c:ext>
                    </c:extLst>
                    <c:strCache>
                      <c:ptCount val="2"/>
                      <c:pt idx="0">
                        <c:v>عدد الطلاب الناجحين</c:v>
                      </c:pt>
                      <c:pt idx="1">
                        <c:v>عدد طلاب الدور الثاني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Report!$F$6:$G$6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0-4699-B655-BA7444E6B5A1}"/>
                  </c:ext>
                </c:extLst>
              </c15:ser>
            </c15:filteredBarSeries>
          </c:ext>
        </c:extLst>
      </c:barChart>
      <c:catAx>
        <c:axId val="18890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15520"/>
        <c:crosses val="autoZero"/>
        <c:auto val="1"/>
        <c:lblAlgn val="ctr"/>
        <c:lblOffset val="100"/>
        <c:noMultiLvlLbl val="0"/>
      </c:catAx>
      <c:valAx>
        <c:axId val="1802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487680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D0CD8-9A3B-4CCA-A623-BA08298E1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0</xdr:row>
      <xdr:rowOff>0</xdr:rowOff>
    </xdr:from>
    <xdr:to>
      <xdr:col>15</xdr:col>
      <xdr:colOff>266700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20E40-E8BC-4A6A-B17A-665016686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12</xdr:col>
      <xdr:colOff>480060</xdr:colOff>
      <xdr:row>34</xdr:row>
      <xdr:rowOff>36407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E8E97-FF3E-426A-BD5F-3445F5F7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518160</xdr:colOff>
      <xdr:row>17</xdr:row>
      <xdr:rowOff>144780</xdr:rowOff>
    </xdr:from>
    <xdr:to>
      <xdr:col>17</xdr:col>
      <xdr:colOff>563880</xdr:colOff>
      <xdr:row>34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C4A04-F9E6-4D1F-A884-8C3BFE55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3146B-A0D9-49BF-9160-43C3EBEE53A3}" name="Table4" displayName="Table4" ref="A1:T216" totalsRowShown="0" headerRowDxfId="55" dataDxfId="54" tableBorderDxfId="53">
  <autoFilter ref="A1:T216" xr:uid="{3483146B-A0D9-49BF-9160-43C3EBEE53A3}"/>
  <sortState xmlns:xlrd2="http://schemas.microsoft.com/office/spreadsheetml/2017/richdata2" ref="B2:T216">
    <sortCondition descending="1" ref="F1:F216"/>
  </sortState>
  <tableColumns count="20">
    <tableColumn id="22" xr3:uid="{0F3064A8-98B5-4AC5-93C3-6D5B4C18C79B}" name="الترتيب" dataDxfId="52">
      <calculatedColumnFormula>RANK(E2,Table4[المجموع],0)</calculatedColumnFormula>
    </tableColumn>
    <tableColumn id="1" xr3:uid="{FB9BEBD0-73D4-4060-90B2-FD33F34FA985}" name="رقم الجلوس" dataDxfId="51"/>
    <tableColumn id="2" xr3:uid="{4017F537-8E2F-4327-9964-33B86B4B57B6}" name="الاسم" dataDxfId="50"/>
    <tableColumn id="21" xr3:uid="{1CB4C85B-1580-4C79-92DC-1AE0CE466E6B}" name="الشعبة" dataDxfId="49">
      <calculatedColumnFormula>IF(AND(K2="غير مقرر",P2="غير مقرر"),"عملي رياضة",IF(AND(S2="غير مقرر",K2="غير مقرر"),"عملي علوم","أدبي"))</calculatedColumnFormula>
    </tableColumn>
    <tableColumn id="3" xr3:uid="{80BF4982-D241-4A60-B03F-55341FBB7C87}" name="المجموع" dataDxfId="48"/>
    <tableColumn id="4" xr3:uid="{A6C15A73-2288-49A2-B06B-8104E3051477}" name="النسبة" dataDxfId="47" dataCellStyle="Percent"/>
    <tableColumn id="5" xr3:uid="{1981E47B-C62E-4D97-B31E-F6559E8429F3}" name="حالة الطالب" dataDxfId="46"/>
    <tableColumn id="6" xr3:uid="{8D20EA8E-C10C-437E-BAEC-DCB98CB1241C}" name="عربي" dataDxfId="45"/>
    <tableColumn id="7" xr3:uid="{CCE73CDB-E9D8-49DF-BC7D-9797D1FF6C5E}" name="اللغة الأجنبية الثانية" dataDxfId="44"/>
    <tableColumn id="8" xr3:uid="{DCE9EA0A-FC90-41F6-956B-E699CED56884}" name="اللغة الأجنبية الثانية2" dataDxfId="43"/>
    <tableColumn id="9" xr3:uid="{BB572589-7B1B-4869-A9B3-8BCD884BB88A}" name="التاريخ" dataDxfId="42"/>
    <tableColumn id="10" xr3:uid="{7006C58F-3D5C-49F4-BED1-7DF7E9CF9B33}" name="الجغرافيا" dataDxfId="41"/>
    <tableColumn id="11" xr3:uid="{5D0ED948-87E3-4516-B2AD-FB7561D480D3}" name="الفلسفة والمنطق" dataDxfId="40"/>
    <tableColumn id="12" xr3:uid="{BF0F91FF-5DAB-4C2B-A8B6-03CE731666D5}" name="علم النفس والاجتماع" dataDxfId="39"/>
    <tableColumn id="13" xr3:uid="{75FB9508-4C82-401D-8003-D166BB8AC4BF}" name="الكيمياء" dataDxfId="38"/>
    <tableColumn id="14" xr3:uid="{5715A5A0-3D89-4D02-B023-BE67C2F5EECB}" name="الأحياء " dataDxfId="37"/>
    <tableColumn id="15" xr3:uid="{38EA7056-4654-403B-AAAA-981ECDA878AF}" name="الجيولوجيا وعلوم البيئة" dataDxfId="36"/>
    <tableColumn id="16" xr3:uid="{B61FBCBE-694A-49F4-956A-E4DFB8199D9B}" name="الفيزياء " dataDxfId="35"/>
    <tableColumn id="17" xr3:uid="{18D8BB7A-15FC-4C65-B569-E3262D83554E}" name="مجموع الرياضيات البحتة" dataDxfId="34"/>
    <tableColumn id="18" xr3:uid="{520CE881-6ADC-472E-91B3-554D184B274E}" name="الرياضيات التطبيقية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F4DA-2389-4CC0-B958-9586C608D9EC}">
  <dimension ref="A1:T216"/>
  <sheetViews>
    <sheetView topLeftCell="G1" zoomScale="115" zoomScaleNormal="115" workbookViewId="0">
      <pane ySplit="1" topLeftCell="A196" activePane="bottomLeft" state="frozen"/>
      <selection pane="bottomLeft" activeCell="B135" sqref="B135"/>
    </sheetView>
  </sheetViews>
  <sheetFormatPr defaultRowHeight="14.4"/>
  <cols>
    <col min="2" max="2" width="9.44140625" bestFit="1" customWidth="1"/>
    <col min="3" max="3" width="32.6640625" bestFit="1" customWidth="1"/>
    <col min="4" max="4" width="25.6640625" customWidth="1"/>
    <col min="5" max="5" width="15" customWidth="1"/>
    <col min="6" max="6" width="23.5546875" customWidth="1"/>
    <col min="7" max="7" width="13.21875" customWidth="1"/>
    <col min="8" max="8" width="10.6640625" customWidth="1"/>
    <col min="9" max="9" width="14.44140625" bestFit="1" customWidth="1"/>
    <col min="10" max="10" width="15.5546875" bestFit="1" customWidth="1"/>
    <col min="11" max="12" width="6.88671875" bestFit="1" customWidth="1"/>
    <col min="13" max="13" width="12.6640625" bestFit="1" customWidth="1"/>
    <col min="14" max="14" width="15.44140625" bestFit="1" customWidth="1"/>
    <col min="15" max="16" width="6.88671875" bestFit="1" customWidth="1"/>
    <col min="17" max="17" width="16.88671875" bestFit="1" customWidth="1"/>
    <col min="18" max="18" width="10.33203125" customWidth="1"/>
    <col min="19" max="19" width="18.109375" bestFit="1" customWidth="1"/>
    <col min="20" max="20" width="15" bestFit="1" customWidth="1"/>
  </cols>
  <sheetData>
    <row r="1" spans="1:20">
      <c r="A1" s="26" t="s">
        <v>263</v>
      </c>
      <c r="B1" s="4" t="s">
        <v>1</v>
      </c>
      <c r="C1" s="4" t="s">
        <v>2</v>
      </c>
      <c r="D1" s="4" t="s">
        <v>240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>
      <c r="A2" s="24">
        <f>RANK(E2,Table4[المجموع],0)</f>
        <v>1</v>
      </c>
      <c r="B2" s="2">
        <v>1457730</v>
      </c>
      <c r="C2" s="2" t="s">
        <v>145</v>
      </c>
      <c r="D2" s="2" t="str">
        <f t="shared" ref="D2:D65" si="0">IF(AND(K2="غير مقرر",P2="غير مقرر"),"عملي رياضة",IF(AND(S2="غير مقرر",K2="غير مقرر"),"عملي علوم","أدبي"))</f>
        <v>عملي رياضة</v>
      </c>
      <c r="E2" s="2">
        <v>392</v>
      </c>
      <c r="F2" s="3">
        <v>0.95609999999999995</v>
      </c>
      <c r="G2" s="2" t="s">
        <v>20</v>
      </c>
      <c r="H2" s="2">
        <v>73.5</v>
      </c>
      <c r="I2" s="2">
        <v>48.5</v>
      </c>
      <c r="J2" s="2">
        <v>39.5</v>
      </c>
      <c r="K2" s="2" t="s">
        <v>0</v>
      </c>
      <c r="L2" s="2" t="s">
        <v>0</v>
      </c>
      <c r="M2" s="2" t="s">
        <v>0</v>
      </c>
      <c r="N2" s="2" t="s">
        <v>0</v>
      </c>
      <c r="O2" s="2">
        <v>59</v>
      </c>
      <c r="P2" s="2" t="s">
        <v>0</v>
      </c>
      <c r="Q2" s="2" t="s">
        <v>0</v>
      </c>
      <c r="R2" s="2">
        <v>54</v>
      </c>
      <c r="S2" s="2">
        <v>59</v>
      </c>
      <c r="T2" s="2">
        <v>58.5</v>
      </c>
    </row>
    <row r="3" spans="1:20">
      <c r="A3" s="23">
        <f>RANK(E3,Table4[المجموع],0)</f>
        <v>2</v>
      </c>
      <c r="B3" s="2">
        <v>1459586</v>
      </c>
      <c r="C3" s="2" t="s">
        <v>19</v>
      </c>
      <c r="D3" s="2" t="str">
        <f t="shared" si="0"/>
        <v>عملي علوم</v>
      </c>
      <c r="E3" s="2">
        <v>380</v>
      </c>
      <c r="F3" s="3">
        <v>0.92679999999999996</v>
      </c>
      <c r="G3" s="2" t="s">
        <v>20</v>
      </c>
      <c r="H3" s="2">
        <v>76.5</v>
      </c>
      <c r="I3" s="2">
        <v>49.5</v>
      </c>
      <c r="J3" s="2">
        <v>39.5</v>
      </c>
      <c r="K3" s="2" t="s">
        <v>0</v>
      </c>
      <c r="L3" s="2" t="s">
        <v>0</v>
      </c>
      <c r="M3" s="2" t="s">
        <v>0</v>
      </c>
      <c r="N3" s="2" t="s">
        <v>0</v>
      </c>
      <c r="O3" s="2">
        <v>55</v>
      </c>
      <c r="P3" s="2">
        <v>44.5</v>
      </c>
      <c r="Q3" s="2">
        <v>60</v>
      </c>
      <c r="R3" s="2">
        <v>55</v>
      </c>
      <c r="S3" s="2" t="s">
        <v>0</v>
      </c>
      <c r="T3" s="2" t="s">
        <v>0</v>
      </c>
    </row>
    <row r="4" spans="1:20">
      <c r="A4" s="23">
        <f>RANK(E4,Table4[المجموع],0)</f>
        <v>3</v>
      </c>
      <c r="B4" s="2">
        <v>1459568</v>
      </c>
      <c r="C4" s="2" t="s">
        <v>21</v>
      </c>
      <c r="D4" s="2" t="str">
        <f t="shared" si="0"/>
        <v>عملي علوم</v>
      </c>
      <c r="E4" s="2">
        <v>378.5</v>
      </c>
      <c r="F4" s="3">
        <v>0.92320000000000002</v>
      </c>
      <c r="G4" s="2" t="s">
        <v>20</v>
      </c>
      <c r="H4" s="2">
        <v>79.5</v>
      </c>
      <c r="I4" s="2">
        <v>48.5</v>
      </c>
      <c r="J4" s="2">
        <v>39.5</v>
      </c>
      <c r="K4" s="2" t="s">
        <v>0</v>
      </c>
      <c r="L4" s="2" t="s">
        <v>0</v>
      </c>
      <c r="M4" s="2" t="s">
        <v>0</v>
      </c>
      <c r="N4" s="2" t="s">
        <v>0</v>
      </c>
      <c r="O4" s="2">
        <v>55</v>
      </c>
      <c r="P4" s="2">
        <v>45</v>
      </c>
      <c r="Q4" s="2">
        <v>58</v>
      </c>
      <c r="R4" s="2">
        <v>53</v>
      </c>
      <c r="S4" s="2" t="s">
        <v>0</v>
      </c>
      <c r="T4" s="2" t="s">
        <v>0</v>
      </c>
    </row>
    <row r="5" spans="1:20">
      <c r="A5" s="23">
        <f>RANK(E5,Table4[المجموع],0)</f>
        <v>4</v>
      </c>
      <c r="B5" s="2">
        <v>1459585</v>
      </c>
      <c r="C5" s="2" t="s">
        <v>22</v>
      </c>
      <c r="D5" s="2" t="str">
        <f t="shared" si="0"/>
        <v>عملي علوم</v>
      </c>
      <c r="E5" s="2">
        <v>375</v>
      </c>
      <c r="F5" s="3">
        <v>0.91459999999999997</v>
      </c>
      <c r="G5" s="2" t="s">
        <v>20</v>
      </c>
      <c r="H5" s="2">
        <v>71.5</v>
      </c>
      <c r="I5" s="2">
        <v>48</v>
      </c>
      <c r="J5" s="2">
        <v>39.5</v>
      </c>
      <c r="K5" s="2" t="s">
        <v>0</v>
      </c>
      <c r="L5" s="2" t="s">
        <v>0</v>
      </c>
      <c r="M5" s="2" t="s">
        <v>0</v>
      </c>
      <c r="N5" s="2" t="s">
        <v>0</v>
      </c>
      <c r="O5" s="2">
        <v>56</v>
      </c>
      <c r="P5" s="2">
        <v>48</v>
      </c>
      <c r="Q5" s="2">
        <v>60</v>
      </c>
      <c r="R5" s="2">
        <v>52</v>
      </c>
      <c r="S5" s="2" t="s">
        <v>0</v>
      </c>
      <c r="T5" s="2" t="s">
        <v>0</v>
      </c>
    </row>
    <row r="6" spans="1:20">
      <c r="A6" s="23">
        <f>RANK(E6,Table4[المجموع],0)</f>
        <v>5</v>
      </c>
      <c r="B6" s="2">
        <v>1459587</v>
      </c>
      <c r="C6" s="2" t="s">
        <v>23</v>
      </c>
      <c r="D6" s="2" t="str">
        <f t="shared" si="0"/>
        <v>عملي علوم</v>
      </c>
      <c r="E6" s="2">
        <v>373</v>
      </c>
      <c r="F6" s="3">
        <v>0.90980000000000005</v>
      </c>
      <c r="G6" s="2" t="s">
        <v>20</v>
      </c>
      <c r="H6" s="2">
        <v>77.5</v>
      </c>
      <c r="I6" s="2">
        <v>49.5</v>
      </c>
      <c r="J6" s="2">
        <v>39.5</v>
      </c>
      <c r="K6" s="2" t="s">
        <v>0</v>
      </c>
      <c r="L6" s="2" t="s">
        <v>0</v>
      </c>
      <c r="M6" s="2" t="s">
        <v>0</v>
      </c>
      <c r="N6" s="2" t="s">
        <v>0</v>
      </c>
      <c r="O6" s="2">
        <v>48</v>
      </c>
      <c r="P6" s="2">
        <v>49.5</v>
      </c>
      <c r="Q6" s="2">
        <v>57</v>
      </c>
      <c r="R6" s="2">
        <v>52</v>
      </c>
      <c r="S6" s="2" t="s">
        <v>0</v>
      </c>
      <c r="T6" s="2" t="s">
        <v>0</v>
      </c>
    </row>
    <row r="7" spans="1:20">
      <c r="A7" s="23">
        <f>RANK(E7,Table4[المجموع],0)</f>
        <v>6</v>
      </c>
      <c r="B7" s="2">
        <v>1459577</v>
      </c>
      <c r="C7" s="2" t="s">
        <v>24</v>
      </c>
      <c r="D7" s="2" t="str">
        <f t="shared" si="0"/>
        <v>عملي علوم</v>
      </c>
      <c r="E7" s="2">
        <v>371.5</v>
      </c>
      <c r="F7" s="3">
        <v>0.90610000000000002</v>
      </c>
      <c r="G7" s="2" t="s">
        <v>20</v>
      </c>
      <c r="H7" s="2">
        <v>73.5</v>
      </c>
      <c r="I7" s="2">
        <v>47.5</v>
      </c>
      <c r="J7" s="2">
        <v>37.5</v>
      </c>
      <c r="K7" s="2" t="s">
        <v>0</v>
      </c>
      <c r="L7" s="2" t="s">
        <v>0</v>
      </c>
      <c r="M7" s="2" t="s">
        <v>0</v>
      </c>
      <c r="N7" s="2" t="s">
        <v>0</v>
      </c>
      <c r="O7" s="2">
        <v>54</v>
      </c>
      <c r="P7" s="2">
        <v>46</v>
      </c>
      <c r="Q7" s="2">
        <v>58</v>
      </c>
      <c r="R7" s="2">
        <v>55</v>
      </c>
      <c r="S7" s="2" t="s">
        <v>0</v>
      </c>
      <c r="T7" s="2" t="s">
        <v>0</v>
      </c>
    </row>
    <row r="8" spans="1:20">
      <c r="A8" s="23">
        <f>RANK(E8,Table4[المجموع],0)</f>
        <v>7</v>
      </c>
      <c r="B8" s="2">
        <v>1459564</v>
      </c>
      <c r="C8" s="2" t="s">
        <v>25</v>
      </c>
      <c r="D8" s="2" t="str">
        <f t="shared" si="0"/>
        <v>عملي علوم</v>
      </c>
      <c r="E8" s="2">
        <v>371</v>
      </c>
      <c r="F8" s="3">
        <v>0.90490000000000004</v>
      </c>
      <c r="G8" s="2" t="s">
        <v>20</v>
      </c>
      <c r="H8" s="2">
        <v>79.5</v>
      </c>
      <c r="I8" s="2">
        <v>48.5</v>
      </c>
      <c r="J8" s="2">
        <v>39.5</v>
      </c>
      <c r="K8" s="2" t="s">
        <v>0</v>
      </c>
      <c r="L8" s="2" t="s">
        <v>0</v>
      </c>
      <c r="M8" s="2" t="s">
        <v>0</v>
      </c>
      <c r="N8" s="2" t="s">
        <v>0</v>
      </c>
      <c r="O8" s="2">
        <v>55</v>
      </c>
      <c r="P8" s="2">
        <v>41.5</v>
      </c>
      <c r="Q8" s="2">
        <v>58</v>
      </c>
      <c r="R8" s="2">
        <v>49</v>
      </c>
      <c r="S8" s="2" t="s">
        <v>0</v>
      </c>
      <c r="T8" s="2" t="s">
        <v>0</v>
      </c>
    </row>
    <row r="9" spans="1:20">
      <c r="A9" s="23">
        <f>RANK(E9,Table4[المجموع],0)</f>
        <v>8</v>
      </c>
      <c r="B9" s="2">
        <v>1459543</v>
      </c>
      <c r="C9" s="2" t="s">
        <v>26</v>
      </c>
      <c r="D9" s="2" t="str">
        <f t="shared" si="0"/>
        <v>أدبي</v>
      </c>
      <c r="E9" s="2">
        <v>370.5</v>
      </c>
      <c r="F9" s="3">
        <v>0.90369999999999995</v>
      </c>
      <c r="G9" s="2" t="s">
        <v>20</v>
      </c>
      <c r="H9" s="2">
        <v>68.5</v>
      </c>
      <c r="I9" s="2">
        <v>47.5</v>
      </c>
      <c r="J9" s="2">
        <v>39.5</v>
      </c>
      <c r="K9" s="2">
        <v>54</v>
      </c>
      <c r="L9" s="2">
        <v>55</v>
      </c>
      <c r="M9" s="2">
        <v>54</v>
      </c>
      <c r="N9" s="2">
        <v>52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</row>
    <row r="10" spans="1:20">
      <c r="A10" s="23">
        <f>RANK(E10,Table4[المجموع],0)</f>
        <v>9</v>
      </c>
      <c r="B10" s="2">
        <v>1457705</v>
      </c>
      <c r="C10" s="2" t="s">
        <v>146</v>
      </c>
      <c r="D10" s="2" t="str">
        <f t="shared" si="0"/>
        <v>عملي علوم</v>
      </c>
      <c r="E10" s="2">
        <v>369</v>
      </c>
      <c r="F10" s="3">
        <v>0.9</v>
      </c>
      <c r="G10" s="2" t="s">
        <v>20</v>
      </c>
      <c r="H10" s="2">
        <v>74.5</v>
      </c>
      <c r="I10" s="2">
        <v>46.5</v>
      </c>
      <c r="J10" s="2">
        <v>39.5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53</v>
      </c>
      <c r="P10" s="2">
        <v>48</v>
      </c>
      <c r="Q10" s="2">
        <v>55.5</v>
      </c>
      <c r="R10" s="2">
        <v>52</v>
      </c>
      <c r="S10" s="2" t="s">
        <v>0</v>
      </c>
      <c r="T10" s="2" t="s">
        <v>0</v>
      </c>
    </row>
    <row r="11" spans="1:20">
      <c r="A11" s="23">
        <f>RANK(E11,Table4[المجموع],0)</f>
        <v>10</v>
      </c>
      <c r="B11" s="2">
        <v>1459589</v>
      </c>
      <c r="C11" s="2" t="s">
        <v>27</v>
      </c>
      <c r="D11" s="2" t="str">
        <f t="shared" si="0"/>
        <v>عملي علوم</v>
      </c>
      <c r="E11" s="2">
        <v>362</v>
      </c>
      <c r="F11" s="3">
        <v>0.88290000000000002</v>
      </c>
      <c r="G11" s="2" t="s">
        <v>20</v>
      </c>
      <c r="H11" s="2">
        <v>74</v>
      </c>
      <c r="I11" s="2">
        <v>46.5</v>
      </c>
      <c r="J11" s="2">
        <v>39.5</v>
      </c>
      <c r="K11" s="2" t="s">
        <v>0</v>
      </c>
      <c r="L11" s="2" t="s">
        <v>0</v>
      </c>
      <c r="M11" s="2" t="s">
        <v>0</v>
      </c>
      <c r="N11" s="2" t="s">
        <v>0</v>
      </c>
      <c r="O11" s="2">
        <v>49.5</v>
      </c>
      <c r="P11" s="2">
        <v>47.5</v>
      </c>
      <c r="Q11" s="2">
        <v>57</v>
      </c>
      <c r="R11" s="2">
        <v>48</v>
      </c>
      <c r="S11" s="2" t="s">
        <v>0</v>
      </c>
      <c r="T11" s="2" t="s">
        <v>0</v>
      </c>
    </row>
    <row r="12" spans="1:20">
      <c r="A12" s="23">
        <f>RANK(E12,Table4[المجموع],0)</f>
        <v>11</v>
      </c>
      <c r="B12" s="2">
        <v>1457709</v>
      </c>
      <c r="C12" s="2" t="s">
        <v>147</v>
      </c>
      <c r="D12" s="2" t="str">
        <f t="shared" si="0"/>
        <v>عملي علوم</v>
      </c>
      <c r="E12" s="2">
        <v>358.5</v>
      </c>
      <c r="F12" s="3">
        <v>0.87439999999999996</v>
      </c>
      <c r="G12" s="2" t="s">
        <v>20</v>
      </c>
      <c r="H12" s="2">
        <v>73.5</v>
      </c>
      <c r="I12" s="2">
        <v>41.5</v>
      </c>
      <c r="J12" s="2">
        <v>38.5</v>
      </c>
      <c r="K12" s="2" t="s">
        <v>0</v>
      </c>
      <c r="L12" s="2" t="s">
        <v>0</v>
      </c>
      <c r="M12" s="2" t="s">
        <v>0</v>
      </c>
      <c r="N12" s="2" t="s">
        <v>0</v>
      </c>
      <c r="O12" s="2">
        <v>55</v>
      </c>
      <c r="P12" s="2">
        <v>43</v>
      </c>
      <c r="Q12" s="2">
        <v>55</v>
      </c>
      <c r="R12" s="2">
        <v>52</v>
      </c>
      <c r="S12" s="2" t="s">
        <v>0</v>
      </c>
      <c r="T12" s="2" t="s">
        <v>0</v>
      </c>
    </row>
    <row r="13" spans="1:20">
      <c r="A13" s="23">
        <f>RANK(E13,Table4[المجموع],0)</f>
        <v>12</v>
      </c>
      <c r="B13" s="2">
        <v>1459612</v>
      </c>
      <c r="C13" s="2" t="s">
        <v>28</v>
      </c>
      <c r="D13" s="2" t="str">
        <f t="shared" si="0"/>
        <v>عملي علوم</v>
      </c>
      <c r="E13" s="2">
        <v>356.5</v>
      </c>
      <c r="F13" s="3">
        <v>0.86950000000000005</v>
      </c>
      <c r="G13" s="2" t="s">
        <v>20</v>
      </c>
      <c r="H13" s="2">
        <v>73</v>
      </c>
      <c r="I13" s="2">
        <v>45</v>
      </c>
      <c r="J13" s="2">
        <v>38.5</v>
      </c>
      <c r="K13" s="2" t="s">
        <v>0</v>
      </c>
      <c r="L13" s="2" t="s">
        <v>0</v>
      </c>
      <c r="M13" s="2" t="s">
        <v>0</v>
      </c>
      <c r="N13" s="2" t="s">
        <v>0</v>
      </c>
      <c r="O13" s="2">
        <v>49</v>
      </c>
      <c r="P13" s="2">
        <v>46</v>
      </c>
      <c r="Q13" s="2">
        <v>57</v>
      </c>
      <c r="R13" s="2">
        <v>48</v>
      </c>
      <c r="S13" s="2" t="s">
        <v>0</v>
      </c>
      <c r="T13" s="2" t="s">
        <v>0</v>
      </c>
    </row>
    <row r="14" spans="1:20">
      <c r="A14" s="23">
        <f>RANK(E14,Table4[المجموع],0)</f>
        <v>12</v>
      </c>
      <c r="B14" s="2">
        <v>1457728</v>
      </c>
      <c r="C14" s="2" t="s">
        <v>148</v>
      </c>
      <c r="D14" s="2" t="str">
        <f t="shared" si="0"/>
        <v>عملي رياضة</v>
      </c>
      <c r="E14" s="2">
        <v>356.5</v>
      </c>
      <c r="F14" s="3">
        <v>0.86950000000000005</v>
      </c>
      <c r="G14" s="2" t="s">
        <v>20</v>
      </c>
      <c r="H14" s="2">
        <v>68</v>
      </c>
      <c r="I14" s="2">
        <v>37</v>
      </c>
      <c r="J14" s="2">
        <v>37.5</v>
      </c>
      <c r="K14" s="2" t="s">
        <v>0</v>
      </c>
      <c r="L14" s="2" t="s">
        <v>0</v>
      </c>
      <c r="M14" s="2" t="s">
        <v>0</v>
      </c>
      <c r="N14" s="2" t="s">
        <v>0</v>
      </c>
      <c r="O14" s="2">
        <v>51</v>
      </c>
      <c r="P14" s="2" t="s">
        <v>0</v>
      </c>
      <c r="Q14" s="2" t="s">
        <v>0</v>
      </c>
      <c r="R14" s="2">
        <v>52</v>
      </c>
      <c r="S14" s="2">
        <v>56</v>
      </c>
      <c r="T14" s="2">
        <v>55</v>
      </c>
    </row>
    <row r="15" spans="1:20">
      <c r="A15" s="23">
        <f>RANK(E15,Table4[المجموع],0)</f>
        <v>14</v>
      </c>
      <c r="B15" s="2">
        <v>1457673</v>
      </c>
      <c r="C15" s="2" t="s">
        <v>149</v>
      </c>
      <c r="D15" s="2" t="str">
        <f t="shared" si="0"/>
        <v>عملي علوم</v>
      </c>
      <c r="E15" s="2">
        <v>347.5</v>
      </c>
      <c r="F15" s="3">
        <v>0.84760000000000002</v>
      </c>
      <c r="G15" s="2" t="s">
        <v>20</v>
      </c>
      <c r="H15" s="2">
        <v>75.5</v>
      </c>
      <c r="I15" s="2">
        <v>40.5</v>
      </c>
      <c r="J15" s="2">
        <v>39.5</v>
      </c>
      <c r="K15" s="2" t="s">
        <v>0</v>
      </c>
      <c r="L15" s="2" t="s">
        <v>0</v>
      </c>
      <c r="M15" s="2" t="s">
        <v>0</v>
      </c>
      <c r="N15" s="2" t="s">
        <v>0</v>
      </c>
      <c r="O15" s="2">
        <v>49.5</v>
      </c>
      <c r="P15" s="2">
        <v>40</v>
      </c>
      <c r="Q15" s="2">
        <v>56</v>
      </c>
      <c r="R15" s="2">
        <v>46.5</v>
      </c>
      <c r="S15" s="2" t="s">
        <v>0</v>
      </c>
      <c r="T15" s="2" t="s">
        <v>0</v>
      </c>
    </row>
    <row r="16" spans="1:20">
      <c r="A16" s="23">
        <f>RANK(E16,Table4[المجموع],0)</f>
        <v>15</v>
      </c>
      <c r="B16" s="2">
        <v>1457688</v>
      </c>
      <c r="C16" s="2" t="s">
        <v>150</v>
      </c>
      <c r="D16" s="2" t="str">
        <f t="shared" si="0"/>
        <v>عملي علوم</v>
      </c>
      <c r="E16" s="2">
        <v>347</v>
      </c>
      <c r="F16" s="3">
        <v>0.84630000000000005</v>
      </c>
      <c r="G16" s="2" t="s">
        <v>20</v>
      </c>
      <c r="H16" s="2">
        <v>73</v>
      </c>
      <c r="I16" s="2">
        <v>46.5</v>
      </c>
      <c r="J16" s="2">
        <v>39.5</v>
      </c>
      <c r="K16" s="2" t="s">
        <v>0</v>
      </c>
      <c r="L16" s="2" t="s">
        <v>0</v>
      </c>
      <c r="M16" s="2" t="s">
        <v>0</v>
      </c>
      <c r="N16" s="2" t="s">
        <v>0</v>
      </c>
      <c r="O16" s="2">
        <v>50.5</v>
      </c>
      <c r="P16" s="2">
        <v>39.5</v>
      </c>
      <c r="Q16" s="2">
        <v>52.5</v>
      </c>
      <c r="R16" s="2">
        <v>45.5</v>
      </c>
      <c r="S16" s="2" t="s">
        <v>0</v>
      </c>
      <c r="T16" s="2" t="s">
        <v>0</v>
      </c>
    </row>
    <row r="17" spans="1:20">
      <c r="A17" s="23">
        <f>RANK(E17,Table4[المجموع],0)</f>
        <v>16</v>
      </c>
      <c r="B17" s="2">
        <v>1457729</v>
      </c>
      <c r="C17" s="2" t="s">
        <v>151</v>
      </c>
      <c r="D17" s="2" t="str">
        <f t="shared" si="0"/>
        <v>عملي رياضة</v>
      </c>
      <c r="E17" s="2">
        <v>346.5</v>
      </c>
      <c r="F17" s="3">
        <v>0.84509999999999996</v>
      </c>
      <c r="G17" s="2" t="s">
        <v>20</v>
      </c>
      <c r="H17" s="2">
        <v>67.5</v>
      </c>
      <c r="I17" s="2">
        <v>33.5</v>
      </c>
      <c r="J17" s="2">
        <v>37.5</v>
      </c>
      <c r="K17" s="2" t="s">
        <v>0</v>
      </c>
      <c r="L17" s="2" t="s">
        <v>0</v>
      </c>
      <c r="M17" s="2" t="s">
        <v>0</v>
      </c>
      <c r="N17" s="2" t="s">
        <v>0</v>
      </c>
      <c r="O17" s="2">
        <v>50</v>
      </c>
      <c r="P17" s="2" t="s">
        <v>0</v>
      </c>
      <c r="Q17" s="2" t="s">
        <v>0</v>
      </c>
      <c r="R17" s="2">
        <v>47</v>
      </c>
      <c r="S17" s="2">
        <v>56</v>
      </c>
      <c r="T17" s="2">
        <v>55</v>
      </c>
    </row>
    <row r="18" spans="1:20">
      <c r="A18" s="23">
        <f>RANK(E18,Table4[المجموع],0)</f>
        <v>17</v>
      </c>
      <c r="B18" s="2">
        <v>1457732</v>
      </c>
      <c r="C18" s="2" t="s">
        <v>152</v>
      </c>
      <c r="D18" s="2" t="str">
        <f t="shared" si="0"/>
        <v>عملي رياضة</v>
      </c>
      <c r="E18" s="2">
        <v>344.5</v>
      </c>
      <c r="F18" s="3">
        <v>0.84019999999999995</v>
      </c>
      <c r="G18" s="2" t="s">
        <v>20</v>
      </c>
      <c r="H18" s="2">
        <v>70.5</v>
      </c>
      <c r="I18" s="2">
        <v>42.5</v>
      </c>
      <c r="J18" s="2">
        <v>39.5</v>
      </c>
      <c r="K18" s="2" t="s">
        <v>0</v>
      </c>
      <c r="L18" s="2" t="s">
        <v>0</v>
      </c>
      <c r="M18" s="2" t="s">
        <v>0</v>
      </c>
      <c r="N18" s="2" t="s">
        <v>0</v>
      </c>
      <c r="O18" s="2">
        <v>47</v>
      </c>
      <c r="P18" s="2" t="s">
        <v>0</v>
      </c>
      <c r="Q18" s="2" t="s">
        <v>0</v>
      </c>
      <c r="R18" s="2">
        <v>45.5</v>
      </c>
      <c r="S18" s="2">
        <v>53</v>
      </c>
      <c r="T18" s="2">
        <v>46.5</v>
      </c>
    </row>
    <row r="19" spans="1:20">
      <c r="A19" s="23">
        <f>RANK(E19,Table4[المجموع],0)</f>
        <v>18</v>
      </c>
      <c r="B19" s="2">
        <v>1459535</v>
      </c>
      <c r="C19" s="2" t="s">
        <v>29</v>
      </c>
      <c r="D19" s="2" t="str">
        <f t="shared" si="0"/>
        <v>أدبي</v>
      </c>
      <c r="E19" s="2">
        <v>344</v>
      </c>
      <c r="F19" s="3">
        <v>0.83899999999999997</v>
      </c>
      <c r="G19" s="2" t="s">
        <v>20</v>
      </c>
      <c r="H19" s="2">
        <v>67.5</v>
      </c>
      <c r="I19" s="2">
        <v>40.5</v>
      </c>
      <c r="J19" s="2">
        <v>36.5</v>
      </c>
      <c r="K19" s="2">
        <v>48</v>
      </c>
      <c r="L19" s="2">
        <v>53.5</v>
      </c>
      <c r="M19" s="2">
        <v>50</v>
      </c>
      <c r="N19" s="2">
        <v>48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</row>
    <row r="20" spans="1:20">
      <c r="A20" s="23">
        <f>RANK(E20,Table4[المجموع],0)</f>
        <v>19</v>
      </c>
      <c r="B20" s="2">
        <v>1457684</v>
      </c>
      <c r="C20" s="2" t="s">
        <v>153</v>
      </c>
      <c r="D20" s="2" t="str">
        <f t="shared" si="0"/>
        <v>عملي علوم</v>
      </c>
      <c r="E20" s="2">
        <v>341.5</v>
      </c>
      <c r="F20" s="3">
        <v>0.83289999999999997</v>
      </c>
      <c r="G20" s="2" t="s">
        <v>20</v>
      </c>
      <c r="H20" s="2">
        <v>69.5</v>
      </c>
      <c r="I20" s="2">
        <v>47.5</v>
      </c>
      <c r="J20" s="2">
        <v>39.5</v>
      </c>
      <c r="K20" s="2" t="s">
        <v>0</v>
      </c>
      <c r="L20" s="2" t="s">
        <v>0</v>
      </c>
      <c r="M20" s="2" t="s">
        <v>0</v>
      </c>
      <c r="N20" s="2" t="s">
        <v>0</v>
      </c>
      <c r="O20" s="2">
        <v>51</v>
      </c>
      <c r="P20" s="2">
        <v>40</v>
      </c>
      <c r="Q20" s="2">
        <v>52.5</v>
      </c>
      <c r="R20" s="2">
        <v>41.5</v>
      </c>
      <c r="S20" s="2" t="s">
        <v>0</v>
      </c>
      <c r="T20" s="2" t="s">
        <v>0</v>
      </c>
    </row>
    <row r="21" spans="1:20">
      <c r="A21" s="23">
        <f>RANK(E21,Table4[المجموع],0)</f>
        <v>20</v>
      </c>
      <c r="B21" s="2">
        <v>1459578</v>
      </c>
      <c r="C21" s="2" t="s">
        <v>30</v>
      </c>
      <c r="D21" s="2" t="str">
        <f t="shared" si="0"/>
        <v>عملي علوم</v>
      </c>
      <c r="E21" s="2">
        <v>340</v>
      </c>
      <c r="F21" s="3">
        <v>0.82930000000000004</v>
      </c>
      <c r="G21" s="2" t="s">
        <v>20</v>
      </c>
      <c r="H21" s="2">
        <v>69.5</v>
      </c>
      <c r="I21" s="2">
        <v>43.5</v>
      </c>
      <c r="J21" s="2">
        <v>39.5</v>
      </c>
      <c r="K21" s="2" t="s">
        <v>0</v>
      </c>
      <c r="L21" s="2" t="s">
        <v>0</v>
      </c>
      <c r="M21" s="2" t="s">
        <v>0</v>
      </c>
      <c r="N21" s="2" t="s">
        <v>0</v>
      </c>
      <c r="O21" s="2">
        <v>38</v>
      </c>
      <c r="P21" s="2">
        <v>48</v>
      </c>
      <c r="Q21" s="2">
        <v>55</v>
      </c>
      <c r="R21" s="2">
        <v>46.5</v>
      </c>
      <c r="S21" s="2" t="s">
        <v>0</v>
      </c>
      <c r="T21" s="2" t="s">
        <v>0</v>
      </c>
    </row>
    <row r="22" spans="1:20">
      <c r="A22" s="23">
        <f>RANK(E22,Table4[المجموع],0)</f>
        <v>21</v>
      </c>
      <c r="B22" s="2">
        <v>1459561</v>
      </c>
      <c r="C22" s="2" t="s">
        <v>31</v>
      </c>
      <c r="D22" s="2" t="str">
        <f t="shared" si="0"/>
        <v>عملي علوم</v>
      </c>
      <c r="E22" s="2">
        <v>339.5</v>
      </c>
      <c r="F22" s="3">
        <v>0.82799999999999996</v>
      </c>
      <c r="G22" s="2" t="s">
        <v>20</v>
      </c>
      <c r="H22" s="2">
        <v>77.5</v>
      </c>
      <c r="I22" s="2">
        <v>44.5</v>
      </c>
      <c r="J22" s="2">
        <v>38.5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43</v>
      </c>
      <c r="P22" s="2">
        <v>35</v>
      </c>
      <c r="Q22" s="2">
        <v>56</v>
      </c>
      <c r="R22" s="2">
        <v>45</v>
      </c>
      <c r="S22" s="2" t="s">
        <v>0</v>
      </c>
      <c r="T22" s="2" t="s">
        <v>0</v>
      </c>
    </row>
    <row r="23" spans="1:20">
      <c r="A23" s="23">
        <f>RANK(E23,Table4[المجموع],0)</f>
        <v>21</v>
      </c>
      <c r="B23" s="2">
        <v>1457671</v>
      </c>
      <c r="C23" s="2" t="s">
        <v>154</v>
      </c>
      <c r="D23" s="2" t="str">
        <f t="shared" si="0"/>
        <v>عملي علوم</v>
      </c>
      <c r="E23" s="2">
        <v>339.5</v>
      </c>
      <c r="F23" s="3">
        <v>0.82799999999999996</v>
      </c>
      <c r="G23" s="2" t="s">
        <v>20</v>
      </c>
      <c r="H23" s="2">
        <v>73.5</v>
      </c>
      <c r="I23" s="2">
        <v>40.5</v>
      </c>
      <c r="J23" s="2">
        <v>39.5</v>
      </c>
      <c r="K23" s="2" t="s">
        <v>0</v>
      </c>
      <c r="L23" s="2" t="s">
        <v>0</v>
      </c>
      <c r="M23" s="2" t="s">
        <v>0</v>
      </c>
      <c r="N23" s="2" t="s">
        <v>0</v>
      </c>
      <c r="O23" s="2">
        <v>50.5</v>
      </c>
      <c r="P23" s="2">
        <v>37.5</v>
      </c>
      <c r="Q23" s="2">
        <v>54.5</v>
      </c>
      <c r="R23" s="2">
        <v>43.5</v>
      </c>
      <c r="S23" s="2" t="s">
        <v>0</v>
      </c>
      <c r="T23" s="2" t="s">
        <v>0</v>
      </c>
    </row>
    <row r="24" spans="1:20">
      <c r="A24" s="23">
        <f>RANK(E24,Table4[المجموع],0)</f>
        <v>23</v>
      </c>
      <c r="B24" s="2">
        <v>1459576</v>
      </c>
      <c r="C24" s="2" t="s">
        <v>32</v>
      </c>
      <c r="D24" s="2" t="str">
        <f t="shared" si="0"/>
        <v>عملي علوم</v>
      </c>
      <c r="E24" s="2">
        <v>338</v>
      </c>
      <c r="F24" s="3">
        <v>0.82440000000000002</v>
      </c>
      <c r="G24" s="2" t="s">
        <v>20</v>
      </c>
      <c r="H24" s="2">
        <v>61.5</v>
      </c>
      <c r="I24" s="2">
        <v>42</v>
      </c>
      <c r="J24" s="2">
        <v>39.5</v>
      </c>
      <c r="K24" s="2" t="s">
        <v>0</v>
      </c>
      <c r="L24" s="2" t="s">
        <v>0</v>
      </c>
      <c r="M24" s="2" t="s">
        <v>0</v>
      </c>
      <c r="N24" s="2" t="s">
        <v>0</v>
      </c>
      <c r="O24" s="2">
        <v>44</v>
      </c>
      <c r="P24" s="2">
        <v>46</v>
      </c>
      <c r="Q24" s="2">
        <v>55.5</v>
      </c>
      <c r="R24" s="2">
        <v>49.5</v>
      </c>
      <c r="S24" s="2" t="s">
        <v>0</v>
      </c>
      <c r="T24" s="2" t="s">
        <v>0</v>
      </c>
    </row>
    <row r="25" spans="1:20">
      <c r="A25" s="23">
        <f>RANK(E25,Table4[المجموع],0)</f>
        <v>24</v>
      </c>
      <c r="B25" s="2">
        <v>1459636</v>
      </c>
      <c r="C25" s="2" t="s">
        <v>33</v>
      </c>
      <c r="D25" s="2" t="str">
        <f t="shared" si="0"/>
        <v>عملي علوم</v>
      </c>
      <c r="E25" s="2">
        <v>335.5</v>
      </c>
      <c r="F25" s="3">
        <v>0.81830000000000003</v>
      </c>
      <c r="G25" s="2" t="s">
        <v>20</v>
      </c>
      <c r="H25" s="2">
        <v>73</v>
      </c>
      <c r="I25" s="2">
        <v>34.5</v>
      </c>
      <c r="J25" s="2">
        <v>39.5</v>
      </c>
      <c r="K25" s="2" t="s">
        <v>0</v>
      </c>
      <c r="L25" s="2" t="s">
        <v>0</v>
      </c>
      <c r="M25" s="2" t="s">
        <v>0</v>
      </c>
      <c r="N25" s="2" t="s">
        <v>0</v>
      </c>
      <c r="O25" s="2">
        <v>42.5</v>
      </c>
      <c r="P25" s="2">
        <v>47</v>
      </c>
      <c r="Q25" s="2">
        <v>54</v>
      </c>
      <c r="R25" s="2">
        <v>45</v>
      </c>
      <c r="S25" s="2" t="s">
        <v>0</v>
      </c>
      <c r="T25" s="2" t="s">
        <v>0</v>
      </c>
    </row>
    <row r="26" spans="1:20">
      <c r="A26" s="23">
        <f>RANK(E26,Table4[المجموع],0)</f>
        <v>24</v>
      </c>
      <c r="B26" s="2">
        <v>1457663</v>
      </c>
      <c r="C26" s="2" t="s">
        <v>155</v>
      </c>
      <c r="D26" s="2" t="str">
        <f t="shared" si="0"/>
        <v>عملي علوم</v>
      </c>
      <c r="E26" s="2">
        <v>335.5</v>
      </c>
      <c r="F26" s="3">
        <v>0.81830000000000003</v>
      </c>
      <c r="G26" s="2" t="s">
        <v>20</v>
      </c>
      <c r="H26" s="2">
        <v>70.5</v>
      </c>
      <c r="I26" s="2">
        <v>40</v>
      </c>
      <c r="J26" s="2">
        <v>38</v>
      </c>
      <c r="K26" s="2" t="s">
        <v>0</v>
      </c>
      <c r="L26" s="2" t="s">
        <v>0</v>
      </c>
      <c r="M26" s="2" t="s">
        <v>0</v>
      </c>
      <c r="N26" s="2" t="s">
        <v>0</v>
      </c>
      <c r="O26" s="2">
        <v>50</v>
      </c>
      <c r="P26" s="2">
        <v>38</v>
      </c>
      <c r="Q26" s="2">
        <v>55</v>
      </c>
      <c r="R26" s="2">
        <v>44</v>
      </c>
      <c r="S26" s="2" t="s">
        <v>0</v>
      </c>
      <c r="T26" s="2" t="s">
        <v>0</v>
      </c>
    </row>
    <row r="27" spans="1:20">
      <c r="A27" s="23">
        <f>RANK(E27,Table4[المجموع],0)</f>
        <v>24</v>
      </c>
      <c r="B27" s="2">
        <v>1457667</v>
      </c>
      <c r="C27" s="2" t="s">
        <v>156</v>
      </c>
      <c r="D27" s="2" t="str">
        <f t="shared" si="0"/>
        <v>عملي علوم</v>
      </c>
      <c r="E27" s="2">
        <v>335.5</v>
      </c>
      <c r="F27" s="3">
        <v>0.81830000000000003</v>
      </c>
      <c r="G27" s="2" t="s">
        <v>20</v>
      </c>
      <c r="H27" s="2">
        <v>67.5</v>
      </c>
      <c r="I27" s="2">
        <v>40.5</v>
      </c>
      <c r="J27" s="2">
        <v>39.5</v>
      </c>
      <c r="K27" s="2" t="s">
        <v>0</v>
      </c>
      <c r="L27" s="2" t="s">
        <v>0</v>
      </c>
      <c r="M27" s="2" t="s">
        <v>0</v>
      </c>
      <c r="N27" s="2" t="s">
        <v>0</v>
      </c>
      <c r="O27" s="2">
        <v>51.5</v>
      </c>
      <c r="P27" s="2">
        <v>44.5</v>
      </c>
      <c r="Q27" s="2">
        <v>54.5</v>
      </c>
      <c r="R27" s="2">
        <v>37.5</v>
      </c>
      <c r="S27" s="2" t="s">
        <v>0</v>
      </c>
      <c r="T27" s="2" t="s">
        <v>0</v>
      </c>
    </row>
    <row r="28" spans="1:20">
      <c r="A28" s="23">
        <f>RANK(E28,Table4[المجموع],0)</f>
        <v>24</v>
      </c>
      <c r="B28" s="2">
        <v>1457731</v>
      </c>
      <c r="C28" s="2" t="s">
        <v>157</v>
      </c>
      <c r="D28" s="2" t="str">
        <f t="shared" si="0"/>
        <v>عملي رياضة</v>
      </c>
      <c r="E28" s="2">
        <v>335.5</v>
      </c>
      <c r="F28" s="3">
        <v>0.81830000000000003</v>
      </c>
      <c r="G28" s="2" t="s">
        <v>20</v>
      </c>
      <c r="H28" s="2">
        <v>64</v>
      </c>
      <c r="I28" s="2">
        <v>43.5</v>
      </c>
      <c r="J28" s="2">
        <v>39.5</v>
      </c>
      <c r="K28" s="2" t="s">
        <v>0</v>
      </c>
      <c r="L28" s="2" t="s">
        <v>0</v>
      </c>
      <c r="M28" s="2" t="s">
        <v>0</v>
      </c>
      <c r="N28" s="2" t="s">
        <v>0</v>
      </c>
      <c r="O28" s="2">
        <v>43</v>
      </c>
      <c r="P28" s="2" t="s">
        <v>0</v>
      </c>
      <c r="Q28" s="2" t="s">
        <v>0</v>
      </c>
      <c r="R28" s="2">
        <v>46.5</v>
      </c>
      <c r="S28" s="2">
        <v>52.5</v>
      </c>
      <c r="T28" s="2">
        <v>46.5</v>
      </c>
    </row>
    <row r="29" spans="1:20">
      <c r="A29" s="23">
        <f>RANK(E29,Table4[المجموع],0)</f>
        <v>28</v>
      </c>
      <c r="B29" s="2">
        <v>1459563</v>
      </c>
      <c r="C29" s="2" t="s">
        <v>34</v>
      </c>
      <c r="D29" s="2" t="str">
        <f t="shared" si="0"/>
        <v>عملي علوم</v>
      </c>
      <c r="E29" s="2">
        <v>334.5</v>
      </c>
      <c r="F29" s="3">
        <v>0.81589999999999996</v>
      </c>
      <c r="G29" s="2" t="s">
        <v>20</v>
      </c>
      <c r="H29" s="2">
        <v>73</v>
      </c>
      <c r="I29" s="2">
        <v>47.5</v>
      </c>
      <c r="J29" s="2">
        <v>35.5</v>
      </c>
      <c r="K29" s="2" t="s">
        <v>0</v>
      </c>
      <c r="L29" s="2" t="s">
        <v>0</v>
      </c>
      <c r="M29" s="2" t="s">
        <v>0</v>
      </c>
      <c r="N29" s="2" t="s">
        <v>0</v>
      </c>
      <c r="O29" s="2">
        <v>49</v>
      </c>
      <c r="P29" s="2">
        <v>33.5</v>
      </c>
      <c r="Q29" s="2">
        <v>48</v>
      </c>
      <c r="R29" s="2">
        <v>48</v>
      </c>
      <c r="S29" s="2" t="s">
        <v>0</v>
      </c>
      <c r="T29" s="2" t="s">
        <v>0</v>
      </c>
    </row>
    <row r="30" spans="1:20">
      <c r="A30" s="23">
        <f>RANK(E30,Table4[المجموع],0)</f>
        <v>29</v>
      </c>
      <c r="B30" s="2">
        <v>1457733</v>
      </c>
      <c r="C30" s="2" t="s">
        <v>158</v>
      </c>
      <c r="D30" s="2" t="str">
        <f t="shared" si="0"/>
        <v>عملي رياضة</v>
      </c>
      <c r="E30" s="2">
        <v>334</v>
      </c>
      <c r="F30" s="3">
        <v>0.81459999999999999</v>
      </c>
      <c r="G30" s="2" t="s">
        <v>20</v>
      </c>
      <c r="H30" s="2">
        <v>65.5</v>
      </c>
      <c r="I30" s="2">
        <v>41.5</v>
      </c>
      <c r="J30" s="2">
        <v>39.5</v>
      </c>
      <c r="K30" s="2" t="s">
        <v>0</v>
      </c>
      <c r="L30" s="2" t="s">
        <v>0</v>
      </c>
      <c r="M30" s="2" t="s">
        <v>0</v>
      </c>
      <c r="N30" s="2" t="s">
        <v>0</v>
      </c>
      <c r="O30" s="2">
        <v>42</v>
      </c>
      <c r="P30" s="2" t="s">
        <v>0</v>
      </c>
      <c r="Q30" s="2" t="s">
        <v>0</v>
      </c>
      <c r="R30" s="2">
        <v>45.5</v>
      </c>
      <c r="S30" s="2">
        <v>52.5</v>
      </c>
      <c r="T30" s="2">
        <v>47.5</v>
      </c>
    </row>
    <row r="31" spans="1:20">
      <c r="A31" s="23">
        <f>RANK(E31,Table4[المجموع],0)</f>
        <v>30</v>
      </c>
      <c r="B31" s="2">
        <v>1459591</v>
      </c>
      <c r="C31" s="2" t="s">
        <v>35</v>
      </c>
      <c r="D31" s="2" t="str">
        <f t="shared" si="0"/>
        <v>عملي علوم</v>
      </c>
      <c r="E31" s="2">
        <v>333.5</v>
      </c>
      <c r="F31" s="3">
        <v>0.81340000000000001</v>
      </c>
      <c r="G31" s="2" t="s">
        <v>20</v>
      </c>
      <c r="H31" s="2">
        <v>72</v>
      </c>
      <c r="I31" s="2">
        <v>42</v>
      </c>
      <c r="J31" s="2">
        <v>37.5</v>
      </c>
      <c r="K31" s="2" t="s">
        <v>0</v>
      </c>
      <c r="L31" s="2" t="s">
        <v>0</v>
      </c>
      <c r="M31" s="2" t="s">
        <v>0</v>
      </c>
      <c r="N31" s="2" t="s">
        <v>0</v>
      </c>
      <c r="O31" s="2">
        <v>44</v>
      </c>
      <c r="P31" s="2">
        <v>44.5</v>
      </c>
      <c r="Q31" s="2">
        <v>52</v>
      </c>
      <c r="R31" s="2">
        <v>41.5</v>
      </c>
      <c r="S31" s="2" t="s">
        <v>0</v>
      </c>
      <c r="T31" s="2" t="s">
        <v>0</v>
      </c>
    </row>
    <row r="32" spans="1:20">
      <c r="A32" s="23">
        <f>RANK(E32,Table4[المجموع],0)</f>
        <v>31</v>
      </c>
      <c r="B32" s="2">
        <v>1457708</v>
      </c>
      <c r="C32" s="2" t="s">
        <v>159</v>
      </c>
      <c r="D32" s="2" t="str">
        <f t="shared" si="0"/>
        <v>عملي علوم</v>
      </c>
      <c r="E32" s="2">
        <v>331.5</v>
      </c>
      <c r="F32" s="3">
        <v>0.8085</v>
      </c>
      <c r="G32" s="2" t="s">
        <v>20</v>
      </c>
      <c r="H32" s="2">
        <v>65</v>
      </c>
      <c r="I32" s="2">
        <v>35.5</v>
      </c>
      <c r="J32" s="2">
        <v>38</v>
      </c>
      <c r="K32" s="2" t="s">
        <v>0</v>
      </c>
      <c r="L32" s="2" t="s">
        <v>0</v>
      </c>
      <c r="M32" s="2" t="s">
        <v>0</v>
      </c>
      <c r="N32" s="2" t="s">
        <v>0</v>
      </c>
      <c r="O32" s="2">
        <v>48.5</v>
      </c>
      <c r="P32" s="2">
        <v>44</v>
      </c>
      <c r="Q32" s="2">
        <v>55.5</v>
      </c>
      <c r="R32" s="2">
        <v>45</v>
      </c>
      <c r="S32" s="2" t="s">
        <v>0</v>
      </c>
      <c r="T32" s="2" t="s">
        <v>0</v>
      </c>
    </row>
    <row r="33" spans="1:20">
      <c r="A33" s="23">
        <f>RANK(E33,Table4[المجموع],0)</f>
        <v>32</v>
      </c>
      <c r="B33" s="2">
        <v>1457690</v>
      </c>
      <c r="C33" s="2" t="s">
        <v>160</v>
      </c>
      <c r="D33" s="2" t="str">
        <f t="shared" si="0"/>
        <v>عملي علوم</v>
      </c>
      <c r="E33" s="2">
        <v>330</v>
      </c>
      <c r="F33" s="3">
        <v>0.80489999999999995</v>
      </c>
      <c r="G33" s="2" t="s">
        <v>20</v>
      </c>
      <c r="H33" s="2">
        <v>59.5</v>
      </c>
      <c r="I33" s="2">
        <v>47.5</v>
      </c>
      <c r="J33" s="2">
        <v>39.5</v>
      </c>
      <c r="K33" s="2" t="s">
        <v>0</v>
      </c>
      <c r="L33" s="2" t="s">
        <v>0</v>
      </c>
      <c r="M33" s="2" t="s">
        <v>0</v>
      </c>
      <c r="N33" s="2" t="s">
        <v>0</v>
      </c>
      <c r="O33" s="2">
        <v>51.5</v>
      </c>
      <c r="P33" s="2">
        <v>36.5</v>
      </c>
      <c r="Q33" s="2">
        <v>53</v>
      </c>
      <c r="R33" s="2">
        <v>42.5</v>
      </c>
      <c r="S33" s="2" t="s">
        <v>0</v>
      </c>
      <c r="T33" s="2" t="s">
        <v>0</v>
      </c>
    </row>
    <row r="34" spans="1:20">
      <c r="A34" s="23">
        <f>RANK(E34,Table4[المجموع],0)</f>
        <v>33</v>
      </c>
      <c r="B34" s="2">
        <v>1457679</v>
      </c>
      <c r="C34" s="2" t="s">
        <v>161</v>
      </c>
      <c r="D34" s="2" t="str">
        <f t="shared" si="0"/>
        <v>عملي علوم</v>
      </c>
      <c r="E34" s="2">
        <v>329.5</v>
      </c>
      <c r="F34" s="3">
        <v>0.80369999999999997</v>
      </c>
      <c r="G34" s="2" t="s">
        <v>20</v>
      </c>
      <c r="H34" s="2">
        <v>71</v>
      </c>
      <c r="I34" s="2">
        <v>43.5</v>
      </c>
      <c r="J34" s="2">
        <v>39.5</v>
      </c>
      <c r="K34" s="2" t="s">
        <v>0</v>
      </c>
      <c r="L34" s="2" t="s">
        <v>0</v>
      </c>
      <c r="M34" s="2" t="s">
        <v>0</v>
      </c>
      <c r="N34" s="2" t="s">
        <v>0</v>
      </c>
      <c r="O34" s="2">
        <v>39.5</v>
      </c>
      <c r="P34" s="2">
        <v>41.5</v>
      </c>
      <c r="Q34" s="2">
        <v>55</v>
      </c>
      <c r="R34" s="2">
        <v>39.5</v>
      </c>
      <c r="S34" s="2" t="s">
        <v>0</v>
      </c>
      <c r="T34" s="2" t="s">
        <v>0</v>
      </c>
    </row>
    <row r="35" spans="1:20">
      <c r="A35" s="23">
        <f>RANK(E35,Table4[المجموع],0)</f>
        <v>34</v>
      </c>
      <c r="B35" s="2">
        <v>1459581</v>
      </c>
      <c r="C35" s="2" t="s">
        <v>36</v>
      </c>
      <c r="D35" s="2" t="str">
        <f t="shared" si="0"/>
        <v>عملي علوم</v>
      </c>
      <c r="E35" s="2">
        <v>329</v>
      </c>
      <c r="F35" s="3">
        <v>0.8024</v>
      </c>
      <c r="G35" s="2" t="s">
        <v>20</v>
      </c>
      <c r="H35" s="2">
        <v>69.5</v>
      </c>
      <c r="I35" s="2">
        <v>32.5</v>
      </c>
      <c r="J35" s="2">
        <v>38</v>
      </c>
      <c r="K35" s="2" t="s">
        <v>0</v>
      </c>
      <c r="L35" s="2" t="s">
        <v>0</v>
      </c>
      <c r="M35" s="2" t="s">
        <v>0</v>
      </c>
      <c r="N35" s="2" t="s">
        <v>0</v>
      </c>
      <c r="O35" s="2">
        <v>48.5</v>
      </c>
      <c r="P35" s="2">
        <v>43.5</v>
      </c>
      <c r="Q35" s="2">
        <v>54.5</v>
      </c>
      <c r="R35" s="2">
        <v>42.5</v>
      </c>
      <c r="S35" s="2" t="s">
        <v>0</v>
      </c>
      <c r="T35" s="2" t="s">
        <v>0</v>
      </c>
    </row>
    <row r="36" spans="1:20">
      <c r="A36" s="23">
        <f>RANK(E36,Table4[المجموع],0)</f>
        <v>35</v>
      </c>
      <c r="B36" s="2">
        <v>1459629</v>
      </c>
      <c r="C36" s="2" t="s">
        <v>37</v>
      </c>
      <c r="D36" s="2" t="str">
        <f t="shared" si="0"/>
        <v>عملي علوم</v>
      </c>
      <c r="E36" s="2">
        <v>326</v>
      </c>
      <c r="F36" s="3">
        <v>0.79510000000000003</v>
      </c>
      <c r="G36" s="2" t="s">
        <v>20</v>
      </c>
      <c r="H36" s="2">
        <v>72.5</v>
      </c>
      <c r="I36" s="2">
        <v>49</v>
      </c>
      <c r="J36" s="2">
        <v>39.5</v>
      </c>
      <c r="K36" s="2" t="s">
        <v>0</v>
      </c>
      <c r="L36" s="2" t="s">
        <v>0</v>
      </c>
      <c r="M36" s="2" t="s">
        <v>0</v>
      </c>
      <c r="N36" s="2" t="s">
        <v>0</v>
      </c>
      <c r="O36" s="2">
        <v>37</v>
      </c>
      <c r="P36" s="2">
        <v>47</v>
      </c>
      <c r="Q36" s="2">
        <v>51</v>
      </c>
      <c r="R36" s="2">
        <v>30</v>
      </c>
      <c r="S36" s="2" t="s">
        <v>0</v>
      </c>
      <c r="T36" s="2" t="s">
        <v>0</v>
      </c>
    </row>
    <row r="37" spans="1:20">
      <c r="A37" s="23">
        <f>RANK(E37,Table4[المجموع],0)</f>
        <v>35</v>
      </c>
      <c r="B37" s="2">
        <v>1457669</v>
      </c>
      <c r="C37" s="2" t="s">
        <v>162</v>
      </c>
      <c r="D37" s="2" t="str">
        <f t="shared" si="0"/>
        <v>عملي علوم</v>
      </c>
      <c r="E37" s="2">
        <v>326</v>
      </c>
      <c r="F37" s="3">
        <v>0.79510000000000003</v>
      </c>
      <c r="G37" s="2" t="s">
        <v>20</v>
      </c>
      <c r="H37" s="2">
        <v>67</v>
      </c>
      <c r="I37" s="2">
        <v>44.5</v>
      </c>
      <c r="J37" s="2">
        <v>39.5</v>
      </c>
      <c r="K37" s="2" t="s">
        <v>0</v>
      </c>
      <c r="L37" s="2" t="s">
        <v>0</v>
      </c>
      <c r="M37" s="2" t="s">
        <v>0</v>
      </c>
      <c r="N37" s="2" t="s">
        <v>0</v>
      </c>
      <c r="O37" s="2">
        <v>43.5</v>
      </c>
      <c r="P37" s="2">
        <v>37.5</v>
      </c>
      <c r="Q37" s="2">
        <v>54</v>
      </c>
      <c r="R37" s="2">
        <v>40</v>
      </c>
      <c r="S37" s="2" t="s">
        <v>0</v>
      </c>
      <c r="T37" s="2" t="s">
        <v>0</v>
      </c>
    </row>
    <row r="38" spans="1:20">
      <c r="A38" s="23">
        <f>RANK(E38,Table4[المجموع],0)</f>
        <v>35</v>
      </c>
      <c r="B38" s="2">
        <v>1457685</v>
      </c>
      <c r="C38" s="2" t="s">
        <v>163</v>
      </c>
      <c r="D38" s="2" t="str">
        <f t="shared" si="0"/>
        <v>عملي علوم</v>
      </c>
      <c r="E38" s="2">
        <v>326</v>
      </c>
      <c r="F38" s="3">
        <v>0.79510000000000003</v>
      </c>
      <c r="G38" s="2" t="s">
        <v>20</v>
      </c>
      <c r="H38" s="2">
        <v>61</v>
      </c>
      <c r="I38" s="2">
        <v>42.5</v>
      </c>
      <c r="J38" s="2">
        <v>37.5</v>
      </c>
      <c r="K38" s="2" t="s">
        <v>0</v>
      </c>
      <c r="L38" s="2" t="s">
        <v>0</v>
      </c>
      <c r="M38" s="2" t="s">
        <v>0</v>
      </c>
      <c r="N38" s="2" t="s">
        <v>0</v>
      </c>
      <c r="O38" s="2">
        <v>49</v>
      </c>
      <c r="P38" s="2">
        <v>39</v>
      </c>
      <c r="Q38" s="2">
        <v>50.5</v>
      </c>
      <c r="R38" s="2">
        <v>46.5</v>
      </c>
      <c r="S38" s="2" t="s">
        <v>0</v>
      </c>
      <c r="T38" s="2" t="s">
        <v>0</v>
      </c>
    </row>
    <row r="39" spans="1:20">
      <c r="A39" s="23">
        <f>RANK(E39,Table4[المجموع],0)</f>
        <v>38</v>
      </c>
      <c r="B39" s="2">
        <v>1459604</v>
      </c>
      <c r="C39" s="2" t="s">
        <v>38</v>
      </c>
      <c r="D39" s="2" t="str">
        <f t="shared" si="0"/>
        <v>عملي علوم</v>
      </c>
      <c r="E39" s="2">
        <v>324.5</v>
      </c>
      <c r="F39" s="3">
        <v>0.79149999999999998</v>
      </c>
      <c r="G39" s="2" t="s">
        <v>20</v>
      </c>
      <c r="H39" s="2">
        <v>69.5</v>
      </c>
      <c r="I39" s="2">
        <v>47</v>
      </c>
      <c r="J39" s="2">
        <v>39</v>
      </c>
      <c r="K39" s="2" t="s">
        <v>0</v>
      </c>
      <c r="L39" s="2" t="s">
        <v>0</v>
      </c>
      <c r="M39" s="2" t="s">
        <v>0</v>
      </c>
      <c r="N39" s="2" t="s">
        <v>0</v>
      </c>
      <c r="O39" s="2">
        <v>39.5</v>
      </c>
      <c r="P39" s="2">
        <v>41.5</v>
      </c>
      <c r="Q39" s="2">
        <v>51.5</v>
      </c>
      <c r="R39" s="2">
        <v>36.5</v>
      </c>
      <c r="S39" s="2" t="s">
        <v>0</v>
      </c>
      <c r="T39" s="2" t="s">
        <v>0</v>
      </c>
    </row>
    <row r="40" spans="1:20">
      <c r="A40" s="23">
        <f>RANK(E40,Table4[المجموع],0)</f>
        <v>38</v>
      </c>
      <c r="B40" s="2">
        <v>1457717</v>
      </c>
      <c r="C40" s="2" t="s">
        <v>164</v>
      </c>
      <c r="D40" s="2" t="str">
        <f t="shared" si="0"/>
        <v>عملي رياضة</v>
      </c>
      <c r="E40" s="2">
        <v>324.5</v>
      </c>
      <c r="F40" s="3">
        <v>0.79149999999999998</v>
      </c>
      <c r="G40" s="2" t="s">
        <v>20</v>
      </c>
      <c r="H40" s="2">
        <v>62.5</v>
      </c>
      <c r="I40" s="2">
        <v>36.5</v>
      </c>
      <c r="J40" s="2">
        <v>35.5</v>
      </c>
      <c r="K40" s="2" t="s">
        <v>0</v>
      </c>
      <c r="L40" s="2" t="s">
        <v>0</v>
      </c>
      <c r="M40" s="2" t="s">
        <v>0</v>
      </c>
      <c r="N40" s="2" t="s">
        <v>0</v>
      </c>
      <c r="O40" s="2">
        <v>43</v>
      </c>
      <c r="P40" s="2" t="s">
        <v>0</v>
      </c>
      <c r="Q40" s="2" t="s">
        <v>0</v>
      </c>
      <c r="R40" s="2">
        <v>45</v>
      </c>
      <c r="S40" s="2">
        <v>51</v>
      </c>
      <c r="T40" s="2">
        <v>51</v>
      </c>
    </row>
    <row r="41" spans="1:20">
      <c r="A41" s="23">
        <f>RANK(E41,Table4[المجموع],0)</f>
        <v>40</v>
      </c>
      <c r="B41" s="2">
        <v>1459584</v>
      </c>
      <c r="C41" s="2" t="s">
        <v>39</v>
      </c>
      <c r="D41" s="2" t="str">
        <f t="shared" si="0"/>
        <v>عملي علوم</v>
      </c>
      <c r="E41" s="2">
        <v>323.5</v>
      </c>
      <c r="F41" s="3">
        <v>0.78900000000000003</v>
      </c>
      <c r="G41" s="2" t="s">
        <v>20</v>
      </c>
      <c r="H41" s="2">
        <v>63</v>
      </c>
      <c r="I41" s="2">
        <v>44</v>
      </c>
      <c r="J41" s="2">
        <v>37</v>
      </c>
      <c r="K41" s="2" t="s">
        <v>0</v>
      </c>
      <c r="L41" s="2" t="s">
        <v>0</v>
      </c>
      <c r="M41" s="2" t="s">
        <v>0</v>
      </c>
      <c r="N41" s="2" t="s">
        <v>0</v>
      </c>
      <c r="O41" s="2">
        <v>40.5</v>
      </c>
      <c r="P41" s="2">
        <v>39.5</v>
      </c>
      <c r="Q41" s="2">
        <v>59</v>
      </c>
      <c r="R41" s="2">
        <v>40.5</v>
      </c>
      <c r="S41" s="2" t="s">
        <v>0</v>
      </c>
      <c r="T41" s="2" t="s">
        <v>0</v>
      </c>
    </row>
    <row r="42" spans="1:20">
      <c r="A42" s="23">
        <f>RANK(E42,Table4[المجموع],0)</f>
        <v>40</v>
      </c>
      <c r="B42" s="2">
        <v>1457661</v>
      </c>
      <c r="C42" s="2" t="s">
        <v>165</v>
      </c>
      <c r="D42" s="2" t="str">
        <f t="shared" si="0"/>
        <v>عملي علوم</v>
      </c>
      <c r="E42" s="2">
        <v>323.5</v>
      </c>
      <c r="F42" s="3">
        <v>0.78900000000000003</v>
      </c>
      <c r="G42" s="2" t="s">
        <v>20</v>
      </c>
      <c r="H42" s="2">
        <v>69.5</v>
      </c>
      <c r="I42" s="2">
        <v>45.5</v>
      </c>
      <c r="J42" s="2">
        <v>39.5</v>
      </c>
      <c r="K42" s="2" t="s">
        <v>0</v>
      </c>
      <c r="L42" s="2" t="s">
        <v>0</v>
      </c>
      <c r="M42" s="2" t="s">
        <v>0</v>
      </c>
      <c r="N42" s="2" t="s">
        <v>0</v>
      </c>
      <c r="O42" s="2">
        <v>42</v>
      </c>
      <c r="P42" s="2">
        <v>36</v>
      </c>
      <c r="Q42" s="2">
        <v>54</v>
      </c>
      <c r="R42" s="2">
        <v>37</v>
      </c>
      <c r="S42" s="2" t="s">
        <v>0</v>
      </c>
      <c r="T42" s="2" t="s">
        <v>0</v>
      </c>
    </row>
    <row r="43" spans="1:20">
      <c r="A43" s="23">
        <f>RANK(E43,Table4[المجموع],0)</f>
        <v>40</v>
      </c>
      <c r="B43" s="2">
        <v>1457683</v>
      </c>
      <c r="C43" s="2" t="s">
        <v>166</v>
      </c>
      <c r="D43" s="2" t="str">
        <f t="shared" si="0"/>
        <v>عملي علوم</v>
      </c>
      <c r="E43" s="2">
        <v>323.5</v>
      </c>
      <c r="F43" s="3">
        <v>0.78900000000000003</v>
      </c>
      <c r="G43" s="2" t="s">
        <v>20</v>
      </c>
      <c r="H43" s="2">
        <v>66</v>
      </c>
      <c r="I43" s="2">
        <v>46.5</v>
      </c>
      <c r="J43" s="2">
        <v>38.5</v>
      </c>
      <c r="K43" s="2" t="s">
        <v>0</v>
      </c>
      <c r="L43" s="2" t="s">
        <v>0</v>
      </c>
      <c r="M43" s="2" t="s">
        <v>0</v>
      </c>
      <c r="N43" s="2" t="s">
        <v>0</v>
      </c>
      <c r="O43" s="2">
        <v>51</v>
      </c>
      <c r="P43" s="2">
        <v>34</v>
      </c>
      <c r="Q43" s="2">
        <v>50.5</v>
      </c>
      <c r="R43" s="2">
        <v>37</v>
      </c>
      <c r="S43" s="2" t="s">
        <v>0</v>
      </c>
      <c r="T43" s="2" t="s">
        <v>0</v>
      </c>
    </row>
    <row r="44" spans="1:20">
      <c r="A44" s="23">
        <f>RANK(E44,Table4[المجموع],0)</f>
        <v>43</v>
      </c>
      <c r="B44" s="2">
        <v>1457687</v>
      </c>
      <c r="C44" s="2" t="s">
        <v>167</v>
      </c>
      <c r="D44" s="2" t="str">
        <f t="shared" si="0"/>
        <v>عملي علوم</v>
      </c>
      <c r="E44" s="2">
        <v>323</v>
      </c>
      <c r="F44" s="3">
        <v>0.78779999999999994</v>
      </c>
      <c r="G44" s="2" t="s">
        <v>20</v>
      </c>
      <c r="H44" s="2">
        <v>70</v>
      </c>
      <c r="I44" s="2">
        <v>38</v>
      </c>
      <c r="J44" s="2">
        <v>39.5</v>
      </c>
      <c r="K44" s="2" t="s">
        <v>0</v>
      </c>
      <c r="L44" s="2" t="s">
        <v>0</v>
      </c>
      <c r="M44" s="2" t="s">
        <v>0</v>
      </c>
      <c r="N44" s="2" t="s">
        <v>0</v>
      </c>
      <c r="O44" s="2">
        <v>44.5</v>
      </c>
      <c r="P44" s="2">
        <v>40.5</v>
      </c>
      <c r="Q44" s="2">
        <v>51.5</v>
      </c>
      <c r="R44" s="2">
        <v>39</v>
      </c>
      <c r="S44" s="2" t="s">
        <v>0</v>
      </c>
      <c r="T44" s="2" t="s">
        <v>0</v>
      </c>
    </row>
    <row r="45" spans="1:20">
      <c r="A45" s="23">
        <f>RANK(E45,Table4[المجموع],0)</f>
        <v>44</v>
      </c>
      <c r="B45" s="2">
        <v>1459601</v>
      </c>
      <c r="C45" s="2" t="s">
        <v>40</v>
      </c>
      <c r="D45" s="2" t="str">
        <f t="shared" si="0"/>
        <v>عملي علوم</v>
      </c>
      <c r="E45" s="2">
        <v>322.5</v>
      </c>
      <c r="F45" s="3">
        <v>0.78659999999999997</v>
      </c>
      <c r="G45" s="2" t="s">
        <v>20</v>
      </c>
      <c r="H45" s="2">
        <v>69</v>
      </c>
      <c r="I45" s="2">
        <v>42.5</v>
      </c>
      <c r="J45" s="2">
        <v>39.5</v>
      </c>
      <c r="K45" s="2" t="s">
        <v>0</v>
      </c>
      <c r="L45" s="2" t="s">
        <v>0</v>
      </c>
      <c r="M45" s="2" t="s">
        <v>0</v>
      </c>
      <c r="N45" s="2" t="s">
        <v>0</v>
      </c>
      <c r="O45" s="2">
        <v>35.5</v>
      </c>
      <c r="P45" s="2">
        <v>39</v>
      </c>
      <c r="Q45" s="2">
        <v>54</v>
      </c>
      <c r="R45" s="2">
        <v>43</v>
      </c>
      <c r="S45" s="2" t="s">
        <v>0</v>
      </c>
      <c r="T45" s="2" t="s">
        <v>0</v>
      </c>
    </row>
    <row r="46" spans="1:20">
      <c r="A46" s="23">
        <f>RANK(E46,Table4[المجموع],0)</f>
        <v>44</v>
      </c>
      <c r="B46" s="2">
        <v>1457686</v>
      </c>
      <c r="C46" s="2" t="s">
        <v>168</v>
      </c>
      <c r="D46" s="2" t="str">
        <f t="shared" si="0"/>
        <v>عملي علوم</v>
      </c>
      <c r="E46" s="2">
        <v>322.5</v>
      </c>
      <c r="F46" s="3">
        <v>0.78659999999999997</v>
      </c>
      <c r="G46" s="2" t="s">
        <v>20</v>
      </c>
      <c r="H46" s="2">
        <v>58</v>
      </c>
      <c r="I46" s="2">
        <v>43</v>
      </c>
      <c r="J46" s="2">
        <v>38.5</v>
      </c>
      <c r="K46" s="2" t="s">
        <v>0</v>
      </c>
      <c r="L46" s="2" t="s">
        <v>0</v>
      </c>
      <c r="M46" s="2" t="s">
        <v>0</v>
      </c>
      <c r="N46" s="2" t="s">
        <v>0</v>
      </c>
      <c r="O46" s="2">
        <v>47.5</v>
      </c>
      <c r="P46" s="2">
        <v>40</v>
      </c>
      <c r="Q46" s="2">
        <v>47.5</v>
      </c>
      <c r="R46" s="2">
        <v>48</v>
      </c>
      <c r="S46" s="2" t="s">
        <v>0</v>
      </c>
      <c r="T46" s="2" t="s">
        <v>0</v>
      </c>
    </row>
    <row r="47" spans="1:20">
      <c r="A47" s="23">
        <f>RANK(E47,Table4[المجموع],0)</f>
        <v>46</v>
      </c>
      <c r="B47" s="2">
        <v>1459537</v>
      </c>
      <c r="C47" s="2" t="s">
        <v>41</v>
      </c>
      <c r="D47" s="2" t="str">
        <f t="shared" si="0"/>
        <v>أدبي</v>
      </c>
      <c r="E47" s="2">
        <v>322</v>
      </c>
      <c r="F47" s="3">
        <v>0.78539999999999999</v>
      </c>
      <c r="G47" s="2" t="s">
        <v>20</v>
      </c>
      <c r="H47" s="2">
        <v>52.5</v>
      </c>
      <c r="I47" s="2">
        <v>36</v>
      </c>
      <c r="J47" s="2">
        <v>37.5</v>
      </c>
      <c r="K47" s="2">
        <v>48.5</v>
      </c>
      <c r="L47" s="2">
        <v>48.5</v>
      </c>
      <c r="M47" s="2">
        <v>50</v>
      </c>
      <c r="N47" s="2">
        <v>49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</row>
    <row r="48" spans="1:20">
      <c r="A48" s="23">
        <f>RANK(E48,Table4[المجموع],0)</f>
        <v>46</v>
      </c>
      <c r="B48" s="2">
        <v>1459571</v>
      </c>
      <c r="C48" s="2" t="s">
        <v>42</v>
      </c>
      <c r="D48" s="2" t="str">
        <f t="shared" si="0"/>
        <v>عملي علوم</v>
      </c>
      <c r="E48" s="2">
        <v>322</v>
      </c>
      <c r="F48" s="3">
        <v>0.78539999999999999</v>
      </c>
      <c r="G48" s="2" t="s">
        <v>20</v>
      </c>
      <c r="H48" s="2">
        <v>63</v>
      </c>
      <c r="I48" s="2">
        <v>37.5</v>
      </c>
      <c r="J48" s="2">
        <v>39.5</v>
      </c>
      <c r="K48" s="2" t="s">
        <v>0</v>
      </c>
      <c r="L48" s="2" t="s">
        <v>0</v>
      </c>
      <c r="M48" s="2" t="s">
        <v>0</v>
      </c>
      <c r="N48" s="2" t="s">
        <v>0</v>
      </c>
      <c r="O48" s="2">
        <v>41.5</v>
      </c>
      <c r="P48" s="2">
        <v>41</v>
      </c>
      <c r="Q48" s="2">
        <v>53</v>
      </c>
      <c r="R48" s="2">
        <v>46.5</v>
      </c>
      <c r="S48" s="2" t="s">
        <v>0</v>
      </c>
      <c r="T48" s="2" t="s">
        <v>0</v>
      </c>
    </row>
    <row r="49" spans="1:20">
      <c r="A49" s="23">
        <f>RANK(E49,Table4[المجموع],0)</f>
        <v>46</v>
      </c>
      <c r="B49" s="2">
        <v>1459611</v>
      </c>
      <c r="C49" s="2" t="s">
        <v>43</v>
      </c>
      <c r="D49" s="2" t="str">
        <f t="shared" si="0"/>
        <v>عملي علوم</v>
      </c>
      <c r="E49" s="2">
        <v>322</v>
      </c>
      <c r="F49" s="3">
        <v>0.78539999999999999</v>
      </c>
      <c r="G49" s="2" t="s">
        <v>20</v>
      </c>
      <c r="H49" s="2">
        <v>69</v>
      </c>
      <c r="I49" s="2">
        <v>36</v>
      </c>
      <c r="J49" s="2">
        <v>38.5</v>
      </c>
      <c r="K49" s="2" t="s">
        <v>0</v>
      </c>
      <c r="L49" s="2" t="s">
        <v>0</v>
      </c>
      <c r="M49" s="2" t="s">
        <v>0</v>
      </c>
      <c r="N49" s="2" t="s">
        <v>0</v>
      </c>
      <c r="O49" s="2">
        <v>42</v>
      </c>
      <c r="P49" s="2">
        <v>46.5</v>
      </c>
      <c r="Q49" s="2">
        <v>51.5</v>
      </c>
      <c r="R49" s="2">
        <v>38.5</v>
      </c>
      <c r="S49" s="2" t="s">
        <v>0</v>
      </c>
      <c r="T49" s="2" t="s">
        <v>0</v>
      </c>
    </row>
    <row r="50" spans="1:20">
      <c r="A50" s="23">
        <f>RANK(E50,Table4[المجموع],0)</f>
        <v>46</v>
      </c>
      <c r="B50" s="2">
        <v>1459624</v>
      </c>
      <c r="C50" s="2" t="s">
        <v>44</v>
      </c>
      <c r="D50" s="2" t="str">
        <f t="shared" si="0"/>
        <v>عملي علوم</v>
      </c>
      <c r="E50" s="2">
        <v>322</v>
      </c>
      <c r="F50" s="3">
        <v>0.78539999999999999</v>
      </c>
      <c r="G50" s="2" t="s">
        <v>20</v>
      </c>
      <c r="H50" s="2">
        <v>74.5</v>
      </c>
      <c r="I50" s="2">
        <v>44</v>
      </c>
      <c r="J50" s="2">
        <v>39.5</v>
      </c>
      <c r="K50" s="2" t="s">
        <v>0</v>
      </c>
      <c r="L50" s="2" t="s">
        <v>0</v>
      </c>
      <c r="M50" s="2" t="s">
        <v>0</v>
      </c>
      <c r="N50" s="2" t="s">
        <v>0</v>
      </c>
      <c r="O50" s="2">
        <v>40.5</v>
      </c>
      <c r="P50" s="2">
        <v>43.5</v>
      </c>
      <c r="Q50" s="2">
        <v>49</v>
      </c>
      <c r="R50" s="2">
        <v>31</v>
      </c>
      <c r="S50" s="2" t="s">
        <v>0</v>
      </c>
      <c r="T50" s="2" t="s">
        <v>0</v>
      </c>
    </row>
    <row r="51" spans="1:20">
      <c r="A51" s="23">
        <f>RANK(E51,Table4[المجموع],0)</f>
        <v>50</v>
      </c>
      <c r="B51" s="2">
        <v>1457678</v>
      </c>
      <c r="C51" s="2" t="s">
        <v>169</v>
      </c>
      <c r="D51" s="2" t="str">
        <f t="shared" si="0"/>
        <v>عملي علوم</v>
      </c>
      <c r="E51" s="2">
        <v>321.5</v>
      </c>
      <c r="F51" s="3">
        <v>0.78410000000000002</v>
      </c>
      <c r="G51" s="2" t="s">
        <v>20</v>
      </c>
      <c r="H51" s="2">
        <v>67.5</v>
      </c>
      <c r="I51" s="2">
        <v>45.5</v>
      </c>
      <c r="J51" s="2">
        <v>39.5</v>
      </c>
      <c r="K51" s="2" t="s">
        <v>0</v>
      </c>
      <c r="L51" s="2" t="s">
        <v>0</v>
      </c>
      <c r="M51" s="2" t="s">
        <v>0</v>
      </c>
      <c r="N51" s="2" t="s">
        <v>0</v>
      </c>
      <c r="O51" s="2">
        <v>39.5</v>
      </c>
      <c r="P51" s="2">
        <v>36</v>
      </c>
      <c r="Q51" s="2">
        <v>55</v>
      </c>
      <c r="R51" s="2">
        <v>38.5</v>
      </c>
      <c r="S51" s="2" t="s">
        <v>0</v>
      </c>
      <c r="T51" s="2" t="s">
        <v>0</v>
      </c>
    </row>
    <row r="52" spans="1:20">
      <c r="A52" s="23">
        <f>RANK(E52,Table4[المجموع],0)</f>
        <v>50</v>
      </c>
      <c r="B52" s="2">
        <v>1457681</v>
      </c>
      <c r="C52" s="2" t="s">
        <v>170</v>
      </c>
      <c r="D52" s="2" t="str">
        <f t="shared" si="0"/>
        <v>عملي علوم</v>
      </c>
      <c r="E52" s="2">
        <v>321.5</v>
      </c>
      <c r="F52" s="3">
        <v>0.78410000000000002</v>
      </c>
      <c r="G52" s="2" t="s">
        <v>20</v>
      </c>
      <c r="H52" s="2">
        <v>73.5</v>
      </c>
      <c r="I52" s="2">
        <v>48.5</v>
      </c>
      <c r="J52" s="2">
        <v>39.5</v>
      </c>
      <c r="K52" s="2" t="s">
        <v>0</v>
      </c>
      <c r="L52" s="2" t="s">
        <v>0</v>
      </c>
      <c r="M52" s="2" t="s">
        <v>0</v>
      </c>
      <c r="N52" s="2" t="s">
        <v>0</v>
      </c>
      <c r="O52" s="2">
        <v>37.5</v>
      </c>
      <c r="P52" s="2">
        <v>32.5</v>
      </c>
      <c r="Q52" s="2">
        <v>49.5</v>
      </c>
      <c r="R52" s="2">
        <v>40.5</v>
      </c>
      <c r="S52" s="2" t="s">
        <v>0</v>
      </c>
      <c r="T52" s="2" t="s">
        <v>0</v>
      </c>
    </row>
    <row r="53" spans="1:20">
      <c r="A53" s="23">
        <f>RANK(E53,Table4[المجموع],0)</f>
        <v>52</v>
      </c>
      <c r="B53" s="2">
        <v>1457715</v>
      </c>
      <c r="C53" s="2" t="s">
        <v>171</v>
      </c>
      <c r="D53" s="2" t="str">
        <f t="shared" si="0"/>
        <v>عملي رياضة</v>
      </c>
      <c r="E53" s="2">
        <v>321</v>
      </c>
      <c r="F53" s="3">
        <v>0.78290000000000004</v>
      </c>
      <c r="G53" s="2" t="s">
        <v>20</v>
      </c>
      <c r="H53" s="2">
        <v>67.5</v>
      </c>
      <c r="I53" s="2">
        <v>46.5</v>
      </c>
      <c r="J53" s="2">
        <v>37.5</v>
      </c>
      <c r="K53" s="2" t="s">
        <v>0</v>
      </c>
      <c r="L53" s="2" t="s">
        <v>0</v>
      </c>
      <c r="M53" s="2" t="s">
        <v>0</v>
      </c>
      <c r="N53" s="2" t="s">
        <v>0</v>
      </c>
      <c r="O53" s="2">
        <v>38.5</v>
      </c>
      <c r="P53" s="2" t="s">
        <v>0</v>
      </c>
      <c r="Q53" s="2" t="s">
        <v>0</v>
      </c>
      <c r="R53" s="2">
        <v>35</v>
      </c>
      <c r="S53" s="2">
        <v>49</v>
      </c>
      <c r="T53" s="2">
        <v>47</v>
      </c>
    </row>
    <row r="54" spans="1:20">
      <c r="A54" s="23">
        <f>RANK(E54,Table4[المجموع],0)</f>
        <v>53</v>
      </c>
      <c r="B54" s="2">
        <v>1459541</v>
      </c>
      <c r="C54" s="2" t="s">
        <v>45</v>
      </c>
      <c r="D54" s="2" t="str">
        <f t="shared" si="0"/>
        <v>أدبي</v>
      </c>
      <c r="E54" s="2">
        <v>319.5</v>
      </c>
      <c r="F54" s="3">
        <v>0.77929999999999999</v>
      </c>
      <c r="G54" s="2" t="s">
        <v>20</v>
      </c>
      <c r="H54" s="2">
        <v>59.5</v>
      </c>
      <c r="I54" s="2">
        <v>38</v>
      </c>
      <c r="J54" s="2">
        <v>37.5</v>
      </c>
      <c r="K54" s="2">
        <v>48</v>
      </c>
      <c r="L54" s="2">
        <v>45.5</v>
      </c>
      <c r="M54" s="2">
        <v>44</v>
      </c>
      <c r="N54" s="2">
        <v>47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</row>
    <row r="55" spans="1:20">
      <c r="A55" s="23">
        <f>RANK(E55,Table4[المجموع],0)</f>
        <v>53</v>
      </c>
      <c r="B55" s="2">
        <v>1457698</v>
      </c>
      <c r="C55" s="2" t="s">
        <v>172</v>
      </c>
      <c r="D55" s="2" t="str">
        <f t="shared" si="0"/>
        <v>عملي علوم</v>
      </c>
      <c r="E55" s="2">
        <v>319.5</v>
      </c>
      <c r="F55" s="3">
        <v>0.77929999999999999</v>
      </c>
      <c r="G55" s="2" t="s">
        <v>20</v>
      </c>
      <c r="H55" s="2">
        <v>58</v>
      </c>
      <c r="I55" s="2">
        <v>43.5</v>
      </c>
      <c r="J55" s="2">
        <v>38</v>
      </c>
      <c r="K55" s="2" t="s">
        <v>0</v>
      </c>
      <c r="L55" s="2" t="s">
        <v>0</v>
      </c>
      <c r="M55" s="2" t="s">
        <v>0</v>
      </c>
      <c r="N55" s="2" t="s">
        <v>0</v>
      </c>
      <c r="O55" s="2">
        <v>50.5</v>
      </c>
      <c r="P55" s="2">
        <v>36.5</v>
      </c>
      <c r="Q55" s="2">
        <v>53</v>
      </c>
      <c r="R55" s="2">
        <v>40</v>
      </c>
      <c r="S55" s="2" t="s">
        <v>0</v>
      </c>
      <c r="T55" s="2" t="s">
        <v>0</v>
      </c>
    </row>
    <row r="56" spans="1:20">
      <c r="A56" s="23">
        <f>RANK(E56,Table4[المجموع],0)</f>
        <v>53</v>
      </c>
      <c r="B56" s="2">
        <v>1457724</v>
      </c>
      <c r="C56" s="2" t="s">
        <v>173</v>
      </c>
      <c r="D56" s="2" t="str">
        <f t="shared" si="0"/>
        <v>عملي رياضة</v>
      </c>
      <c r="E56" s="2">
        <v>319.5</v>
      </c>
      <c r="F56" s="3">
        <v>0.77929999999999999</v>
      </c>
      <c r="G56" s="2" t="s">
        <v>20</v>
      </c>
      <c r="H56" s="2">
        <v>50</v>
      </c>
      <c r="I56" s="2">
        <v>36</v>
      </c>
      <c r="J56" s="2">
        <v>33.5</v>
      </c>
      <c r="K56" s="2" t="s">
        <v>0</v>
      </c>
      <c r="L56" s="2" t="s">
        <v>0</v>
      </c>
      <c r="M56" s="2" t="s">
        <v>0</v>
      </c>
      <c r="N56" s="2" t="s">
        <v>0</v>
      </c>
      <c r="O56" s="2">
        <v>49.5</v>
      </c>
      <c r="P56" s="2" t="s">
        <v>0</v>
      </c>
      <c r="Q56" s="2" t="s">
        <v>0</v>
      </c>
      <c r="R56" s="2">
        <v>51.5</v>
      </c>
      <c r="S56" s="2">
        <v>54.5</v>
      </c>
      <c r="T56" s="2">
        <v>44.5</v>
      </c>
    </row>
    <row r="57" spans="1:20">
      <c r="A57" s="23">
        <f>RANK(E57,Table4[المجموع],0)</f>
        <v>56</v>
      </c>
      <c r="B57" s="2">
        <v>1457723</v>
      </c>
      <c r="C57" s="2" t="s">
        <v>174</v>
      </c>
      <c r="D57" s="2" t="str">
        <f t="shared" si="0"/>
        <v>عملي رياضة</v>
      </c>
      <c r="E57" s="2">
        <v>319</v>
      </c>
      <c r="F57" s="3">
        <v>0.77800000000000002</v>
      </c>
      <c r="G57" s="2" t="s">
        <v>20</v>
      </c>
      <c r="H57" s="2">
        <v>54.5</v>
      </c>
      <c r="I57" s="2">
        <v>30</v>
      </c>
      <c r="J57" s="2">
        <v>36.5</v>
      </c>
      <c r="K57" s="2" t="s">
        <v>0</v>
      </c>
      <c r="L57" s="2" t="s">
        <v>0</v>
      </c>
      <c r="M57" s="2" t="s">
        <v>0</v>
      </c>
      <c r="N57" s="2" t="s">
        <v>0</v>
      </c>
      <c r="O57" s="2">
        <v>43.5</v>
      </c>
      <c r="P57" s="2" t="s">
        <v>0</v>
      </c>
      <c r="Q57" s="2" t="s">
        <v>0</v>
      </c>
      <c r="R57" s="2">
        <v>48</v>
      </c>
      <c r="S57" s="2">
        <v>58.5</v>
      </c>
      <c r="T57" s="2">
        <v>48</v>
      </c>
    </row>
    <row r="58" spans="1:20">
      <c r="A58" s="23">
        <f>RANK(E58,Table4[المجموع],0)</f>
        <v>57</v>
      </c>
      <c r="B58" s="2">
        <v>1459582</v>
      </c>
      <c r="C58" s="2" t="s">
        <v>46</v>
      </c>
      <c r="D58" s="2" t="str">
        <f t="shared" si="0"/>
        <v>عملي علوم</v>
      </c>
      <c r="E58" s="2">
        <v>317</v>
      </c>
      <c r="F58" s="3">
        <v>0.7732</v>
      </c>
      <c r="G58" s="2" t="s">
        <v>20</v>
      </c>
      <c r="H58" s="2">
        <v>64</v>
      </c>
      <c r="I58" s="2">
        <v>31</v>
      </c>
      <c r="J58" s="2">
        <v>38.5</v>
      </c>
      <c r="K58" s="2" t="s">
        <v>0</v>
      </c>
      <c r="L58" s="2" t="s">
        <v>0</v>
      </c>
      <c r="M58" s="2" t="s">
        <v>0</v>
      </c>
      <c r="N58" s="2" t="s">
        <v>0</v>
      </c>
      <c r="O58" s="2">
        <v>46.5</v>
      </c>
      <c r="P58" s="2">
        <v>39</v>
      </c>
      <c r="Q58" s="2">
        <v>52.5</v>
      </c>
      <c r="R58" s="2">
        <v>45.5</v>
      </c>
      <c r="S58" s="2" t="s">
        <v>0</v>
      </c>
      <c r="T58" s="2" t="s">
        <v>0</v>
      </c>
    </row>
    <row r="59" spans="1:20">
      <c r="A59" s="23">
        <f>RANK(E59,Table4[المجموع],0)</f>
        <v>57</v>
      </c>
      <c r="B59" s="2">
        <v>1459606</v>
      </c>
      <c r="C59" s="2" t="s">
        <v>47</v>
      </c>
      <c r="D59" s="2" t="str">
        <f t="shared" si="0"/>
        <v>عملي علوم</v>
      </c>
      <c r="E59" s="2">
        <v>317</v>
      </c>
      <c r="F59" s="3">
        <v>0.7732</v>
      </c>
      <c r="G59" s="2" t="s">
        <v>20</v>
      </c>
      <c r="H59" s="2">
        <v>48.5</v>
      </c>
      <c r="I59" s="2">
        <v>44</v>
      </c>
      <c r="J59" s="2">
        <v>39.5</v>
      </c>
      <c r="K59" s="2" t="s">
        <v>0</v>
      </c>
      <c r="L59" s="2" t="s">
        <v>0</v>
      </c>
      <c r="M59" s="2" t="s">
        <v>0</v>
      </c>
      <c r="N59" s="2" t="s">
        <v>0</v>
      </c>
      <c r="O59" s="2">
        <v>45</v>
      </c>
      <c r="P59" s="2">
        <v>45</v>
      </c>
      <c r="Q59" s="2">
        <v>48</v>
      </c>
      <c r="R59" s="2">
        <v>47</v>
      </c>
      <c r="S59" s="2" t="s">
        <v>0</v>
      </c>
      <c r="T59" s="2" t="s">
        <v>0</v>
      </c>
    </row>
    <row r="60" spans="1:20">
      <c r="A60" s="23">
        <f>RANK(E60,Table4[المجموع],0)</f>
        <v>57</v>
      </c>
      <c r="B60" s="2">
        <v>1457668</v>
      </c>
      <c r="C60" s="2" t="s">
        <v>175</v>
      </c>
      <c r="D60" s="2" t="str">
        <f t="shared" si="0"/>
        <v>عملي علوم</v>
      </c>
      <c r="E60" s="2">
        <v>317</v>
      </c>
      <c r="F60" s="3">
        <v>0.7732</v>
      </c>
      <c r="G60" s="2" t="s">
        <v>20</v>
      </c>
      <c r="H60" s="2">
        <v>65.5</v>
      </c>
      <c r="I60" s="2">
        <v>45.5</v>
      </c>
      <c r="J60" s="2">
        <v>37.5</v>
      </c>
      <c r="K60" s="2" t="s">
        <v>0</v>
      </c>
      <c r="L60" s="2" t="s">
        <v>0</v>
      </c>
      <c r="M60" s="2" t="s">
        <v>0</v>
      </c>
      <c r="N60" s="2" t="s">
        <v>0</v>
      </c>
      <c r="O60" s="2">
        <v>41.5</v>
      </c>
      <c r="P60" s="2">
        <v>32.5</v>
      </c>
      <c r="Q60" s="2">
        <v>53.5</v>
      </c>
      <c r="R60" s="2">
        <v>41</v>
      </c>
      <c r="S60" s="2" t="s">
        <v>0</v>
      </c>
      <c r="T60" s="2" t="s">
        <v>0</v>
      </c>
    </row>
    <row r="61" spans="1:20">
      <c r="A61" s="23">
        <f>RANK(E61,Table4[المجموع],0)</f>
        <v>60</v>
      </c>
      <c r="B61" s="2">
        <v>1457675</v>
      </c>
      <c r="C61" s="2" t="s">
        <v>176</v>
      </c>
      <c r="D61" s="2" t="str">
        <f t="shared" si="0"/>
        <v>عملي علوم</v>
      </c>
      <c r="E61" s="2">
        <v>316.5</v>
      </c>
      <c r="F61" s="3">
        <v>0.77200000000000002</v>
      </c>
      <c r="G61" s="2" t="s">
        <v>20</v>
      </c>
      <c r="H61" s="2">
        <v>65</v>
      </c>
      <c r="I61" s="2">
        <v>33</v>
      </c>
      <c r="J61" s="2">
        <v>38.5</v>
      </c>
      <c r="K61" s="2" t="s">
        <v>0</v>
      </c>
      <c r="L61" s="2" t="s">
        <v>0</v>
      </c>
      <c r="M61" s="2" t="s">
        <v>0</v>
      </c>
      <c r="N61" s="2" t="s">
        <v>0</v>
      </c>
      <c r="O61" s="2">
        <v>45</v>
      </c>
      <c r="P61" s="2">
        <v>40.5</v>
      </c>
      <c r="Q61" s="2">
        <v>51</v>
      </c>
      <c r="R61" s="2">
        <v>43.5</v>
      </c>
      <c r="S61" s="2" t="s">
        <v>0</v>
      </c>
      <c r="T61" s="2" t="s">
        <v>0</v>
      </c>
    </row>
    <row r="62" spans="1:20">
      <c r="A62" s="23">
        <f>RANK(E62,Table4[المجموع],0)</f>
        <v>61</v>
      </c>
      <c r="B62" s="2">
        <v>1457691</v>
      </c>
      <c r="C62" s="2" t="s">
        <v>177</v>
      </c>
      <c r="D62" s="2" t="str">
        <f t="shared" si="0"/>
        <v>عملي علوم</v>
      </c>
      <c r="E62" s="2">
        <v>316</v>
      </c>
      <c r="F62" s="3">
        <v>0.77070000000000005</v>
      </c>
      <c r="G62" s="2" t="s">
        <v>20</v>
      </c>
      <c r="H62" s="2">
        <v>61</v>
      </c>
      <c r="I62" s="2">
        <v>45.5</v>
      </c>
      <c r="J62" s="2">
        <v>38.5</v>
      </c>
      <c r="K62" s="2" t="s">
        <v>0</v>
      </c>
      <c r="L62" s="2" t="s">
        <v>0</v>
      </c>
      <c r="M62" s="2" t="s">
        <v>0</v>
      </c>
      <c r="N62" s="2" t="s">
        <v>0</v>
      </c>
      <c r="O62" s="2">
        <v>44.5</v>
      </c>
      <c r="P62" s="2">
        <v>37</v>
      </c>
      <c r="Q62" s="2">
        <v>52.5</v>
      </c>
      <c r="R62" s="2">
        <v>37</v>
      </c>
      <c r="S62" s="2" t="s">
        <v>0</v>
      </c>
      <c r="T62" s="2" t="s">
        <v>0</v>
      </c>
    </row>
    <row r="63" spans="1:20">
      <c r="A63" s="23">
        <f>RANK(E63,Table4[المجموع],0)</f>
        <v>62</v>
      </c>
      <c r="B63" s="2">
        <v>1459588</v>
      </c>
      <c r="C63" s="2" t="s">
        <v>48</v>
      </c>
      <c r="D63" s="2" t="str">
        <f t="shared" si="0"/>
        <v>عملي علوم</v>
      </c>
      <c r="E63" s="2">
        <v>315.5</v>
      </c>
      <c r="F63" s="3">
        <v>0.76949999999999996</v>
      </c>
      <c r="G63" s="2" t="s">
        <v>20</v>
      </c>
      <c r="H63" s="2">
        <v>67.5</v>
      </c>
      <c r="I63" s="2">
        <v>44.5</v>
      </c>
      <c r="J63" s="2">
        <v>39.5</v>
      </c>
      <c r="K63" s="2" t="s">
        <v>0</v>
      </c>
      <c r="L63" s="2" t="s">
        <v>0</v>
      </c>
      <c r="M63" s="2" t="s">
        <v>0</v>
      </c>
      <c r="N63" s="2" t="s">
        <v>0</v>
      </c>
      <c r="O63" s="2">
        <v>33.5</v>
      </c>
      <c r="P63" s="2">
        <v>37.5</v>
      </c>
      <c r="Q63" s="2">
        <v>51</v>
      </c>
      <c r="R63" s="2">
        <v>42</v>
      </c>
      <c r="S63" s="2" t="s">
        <v>0</v>
      </c>
      <c r="T63" s="2" t="s">
        <v>0</v>
      </c>
    </row>
    <row r="64" spans="1:20">
      <c r="A64" s="23">
        <f>RANK(E64,Table4[المجموع],0)</f>
        <v>63</v>
      </c>
      <c r="B64" s="2">
        <v>1459566</v>
      </c>
      <c r="C64" s="2" t="s">
        <v>49</v>
      </c>
      <c r="D64" s="2" t="str">
        <f t="shared" si="0"/>
        <v>عملي علوم</v>
      </c>
      <c r="E64" s="2">
        <v>315</v>
      </c>
      <c r="F64" s="3">
        <v>0.76829999999999998</v>
      </c>
      <c r="G64" s="2" t="s">
        <v>20</v>
      </c>
      <c r="H64" s="2">
        <v>68.5</v>
      </c>
      <c r="I64" s="2">
        <v>47.5</v>
      </c>
      <c r="J64" s="2">
        <v>39.5</v>
      </c>
      <c r="K64" s="2" t="s">
        <v>0</v>
      </c>
      <c r="L64" s="2" t="s">
        <v>0</v>
      </c>
      <c r="M64" s="2" t="s">
        <v>0</v>
      </c>
      <c r="N64" s="2" t="s">
        <v>0</v>
      </c>
      <c r="O64" s="2">
        <v>41.5</v>
      </c>
      <c r="P64" s="2">
        <v>32.5</v>
      </c>
      <c r="Q64" s="2">
        <v>47</v>
      </c>
      <c r="R64" s="2">
        <v>38.5</v>
      </c>
      <c r="S64" s="2" t="s">
        <v>0</v>
      </c>
      <c r="T64" s="2" t="s">
        <v>0</v>
      </c>
    </row>
    <row r="65" spans="1:20">
      <c r="A65" s="23">
        <f>RANK(E65,Table4[المجموع],0)</f>
        <v>64</v>
      </c>
      <c r="B65" s="2">
        <v>1457680</v>
      </c>
      <c r="C65" s="2" t="s">
        <v>178</v>
      </c>
      <c r="D65" s="2" t="str">
        <f t="shared" si="0"/>
        <v>عملي علوم</v>
      </c>
      <c r="E65" s="2">
        <v>314.5</v>
      </c>
      <c r="F65" s="3">
        <v>0.7671</v>
      </c>
      <c r="G65" s="2" t="s">
        <v>20</v>
      </c>
      <c r="H65" s="2">
        <v>60.5</v>
      </c>
      <c r="I65" s="2">
        <v>46.5</v>
      </c>
      <c r="J65" s="2">
        <v>39.5</v>
      </c>
      <c r="K65" s="2" t="s">
        <v>0</v>
      </c>
      <c r="L65" s="2" t="s">
        <v>0</v>
      </c>
      <c r="M65" s="2" t="s">
        <v>0</v>
      </c>
      <c r="N65" s="2" t="s">
        <v>0</v>
      </c>
      <c r="O65" s="2">
        <v>41</v>
      </c>
      <c r="P65" s="2">
        <v>38.5</v>
      </c>
      <c r="Q65" s="2">
        <v>53.5</v>
      </c>
      <c r="R65" s="2">
        <v>35</v>
      </c>
      <c r="S65" s="2" t="s">
        <v>0</v>
      </c>
      <c r="T65" s="2" t="s">
        <v>0</v>
      </c>
    </row>
    <row r="66" spans="1:20">
      <c r="A66" s="23">
        <f>RANK(E66,Table4[المجموع],0)</f>
        <v>65</v>
      </c>
      <c r="B66" s="2">
        <v>1459596</v>
      </c>
      <c r="C66" s="2" t="s">
        <v>50</v>
      </c>
      <c r="D66" s="2" t="str">
        <f t="shared" ref="D66:D129" si="1">IF(AND(K66="غير مقرر",P66="غير مقرر"),"عملي رياضة",IF(AND(S66="غير مقرر",K66="غير مقرر"),"عملي علوم","أدبي"))</f>
        <v>عملي علوم</v>
      </c>
      <c r="E66" s="2">
        <v>313.5</v>
      </c>
      <c r="F66" s="3">
        <v>0.76459999999999995</v>
      </c>
      <c r="G66" s="2" t="s">
        <v>20</v>
      </c>
      <c r="H66" s="2">
        <v>65.5</v>
      </c>
      <c r="I66" s="2">
        <v>41</v>
      </c>
      <c r="J66" s="2">
        <v>39.5</v>
      </c>
      <c r="K66" s="2" t="s">
        <v>0</v>
      </c>
      <c r="L66" s="2" t="s">
        <v>0</v>
      </c>
      <c r="M66" s="2" t="s">
        <v>0</v>
      </c>
      <c r="N66" s="2" t="s">
        <v>0</v>
      </c>
      <c r="O66" s="2">
        <v>37</v>
      </c>
      <c r="P66" s="2">
        <v>43</v>
      </c>
      <c r="Q66" s="2">
        <v>49</v>
      </c>
      <c r="R66" s="2">
        <v>38.5</v>
      </c>
      <c r="S66" s="2" t="s">
        <v>0</v>
      </c>
      <c r="T66" s="2" t="s">
        <v>0</v>
      </c>
    </row>
    <row r="67" spans="1:20">
      <c r="A67" s="23">
        <f>RANK(E67,Table4[المجموع],0)</f>
        <v>66</v>
      </c>
      <c r="B67" s="2">
        <v>1459567</v>
      </c>
      <c r="C67" s="2" t="s">
        <v>51</v>
      </c>
      <c r="D67" s="2" t="str">
        <f t="shared" si="1"/>
        <v>عملي علوم</v>
      </c>
      <c r="E67" s="2">
        <v>311.5</v>
      </c>
      <c r="F67" s="3">
        <v>0.75980000000000003</v>
      </c>
      <c r="G67" s="2" t="s">
        <v>20</v>
      </c>
      <c r="H67" s="2">
        <v>58</v>
      </c>
      <c r="I67" s="2">
        <v>47.5</v>
      </c>
      <c r="J67" s="2">
        <v>34</v>
      </c>
      <c r="K67" s="2" t="s">
        <v>0</v>
      </c>
      <c r="L67" s="2" t="s">
        <v>0</v>
      </c>
      <c r="M67" s="2" t="s">
        <v>0</v>
      </c>
      <c r="N67" s="2" t="s">
        <v>0</v>
      </c>
      <c r="O67" s="2">
        <v>46</v>
      </c>
      <c r="P67" s="2">
        <v>44</v>
      </c>
      <c r="Q67" s="2">
        <v>40</v>
      </c>
      <c r="R67" s="2">
        <v>42</v>
      </c>
      <c r="S67" s="2" t="s">
        <v>0</v>
      </c>
      <c r="T67" s="2" t="s">
        <v>0</v>
      </c>
    </row>
    <row r="68" spans="1:20">
      <c r="A68" s="23">
        <f>RANK(E68,Table4[المجموع],0)</f>
        <v>66</v>
      </c>
      <c r="B68" s="2">
        <v>1457718</v>
      </c>
      <c r="C68" s="2" t="s">
        <v>179</v>
      </c>
      <c r="D68" s="2" t="str">
        <f t="shared" si="1"/>
        <v>عملي رياضة</v>
      </c>
      <c r="E68" s="2">
        <v>311.5</v>
      </c>
      <c r="F68" s="3">
        <v>0.75980000000000003</v>
      </c>
      <c r="G68" s="2" t="s">
        <v>20</v>
      </c>
      <c r="H68" s="2">
        <v>59</v>
      </c>
      <c r="I68" s="2">
        <v>36.5</v>
      </c>
      <c r="J68" s="2">
        <v>34.5</v>
      </c>
      <c r="K68" s="2" t="s">
        <v>0</v>
      </c>
      <c r="L68" s="2" t="s">
        <v>0</v>
      </c>
      <c r="M68" s="2" t="s">
        <v>0</v>
      </c>
      <c r="N68" s="2" t="s">
        <v>0</v>
      </c>
      <c r="O68" s="2">
        <v>47</v>
      </c>
      <c r="P68" s="2" t="s">
        <v>0</v>
      </c>
      <c r="Q68" s="2" t="s">
        <v>0</v>
      </c>
      <c r="R68" s="2">
        <v>34</v>
      </c>
      <c r="S68" s="2">
        <v>49</v>
      </c>
      <c r="T68" s="2">
        <v>51.5</v>
      </c>
    </row>
    <row r="69" spans="1:20">
      <c r="A69" s="23">
        <f>RANK(E69,Table4[المجموع],0)</f>
        <v>68</v>
      </c>
      <c r="B69" s="2">
        <v>1459565</v>
      </c>
      <c r="C69" s="2" t="s">
        <v>52</v>
      </c>
      <c r="D69" s="2" t="str">
        <f t="shared" si="1"/>
        <v>عملي علوم</v>
      </c>
      <c r="E69" s="2">
        <v>311</v>
      </c>
      <c r="F69" s="3">
        <v>0.75849999999999995</v>
      </c>
      <c r="G69" s="2" t="s">
        <v>20</v>
      </c>
      <c r="H69" s="2">
        <v>65.5</v>
      </c>
      <c r="I69" s="2">
        <v>45</v>
      </c>
      <c r="J69" s="2">
        <v>39.5</v>
      </c>
      <c r="K69" s="2" t="s">
        <v>0</v>
      </c>
      <c r="L69" s="2" t="s">
        <v>0</v>
      </c>
      <c r="M69" s="2" t="s">
        <v>0</v>
      </c>
      <c r="N69" s="2" t="s">
        <v>0</v>
      </c>
      <c r="O69" s="2">
        <v>38</v>
      </c>
      <c r="P69" s="2">
        <v>33.5</v>
      </c>
      <c r="Q69" s="2">
        <v>46</v>
      </c>
      <c r="R69" s="2">
        <v>43.5</v>
      </c>
      <c r="S69" s="2" t="s">
        <v>0</v>
      </c>
      <c r="T69" s="2" t="s">
        <v>0</v>
      </c>
    </row>
    <row r="70" spans="1:20">
      <c r="A70" s="23">
        <f>RANK(E70,Table4[المجموع],0)</f>
        <v>68</v>
      </c>
      <c r="B70" s="2">
        <v>1459617</v>
      </c>
      <c r="C70" s="2" t="s">
        <v>53</v>
      </c>
      <c r="D70" s="2" t="str">
        <f t="shared" si="1"/>
        <v>عملي علوم</v>
      </c>
      <c r="E70" s="2">
        <v>311</v>
      </c>
      <c r="F70" s="3">
        <v>0.75849999999999995</v>
      </c>
      <c r="G70" s="2" t="s">
        <v>20</v>
      </c>
      <c r="H70" s="2">
        <v>72</v>
      </c>
      <c r="I70" s="2">
        <v>44</v>
      </c>
      <c r="J70" s="2">
        <v>39</v>
      </c>
      <c r="K70" s="2" t="s">
        <v>0</v>
      </c>
      <c r="L70" s="2" t="s">
        <v>0</v>
      </c>
      <c r="M70" s="2" t="s">
        <v>0</v>
      </c>
      <c r="N70" s="2" t="s">
        <v>0</v>
      </c>
      <c r="O70" s="2">
        <v>30</v>
      </c>
      <c r="P70" s="2">
        <v>44.5</v>
      </c>
      <c r="Q70" s="2">
        <v>51.5</v>
      </c>
      <c r="R70" s="2">
        <v>30</v>
      </c>
      <c r="S70" s="2" t="s">
        <v>0</v>
      </c>
      <c r="T70" s="2" t="s">
        <v>0</v>
      </c>
    </row>
    <row r="71" spans="1:20">
      <c r="A71" s="23">
        <f>RANK(E71,Table4[المجموع],0)</f>
        <v>68</v>
      </c>
      <c r="B71" s="2">
        <v>1459651</v>
      </c>
      <c r="C71" s="2" t="s">
        <v>54</v>
      </c>
      <c r="D71" s="2" t="str">
        <f t="shared" si="1"/>
        <v>عملي رياضة</v>
      </c>
      <c r="E71" s="2">
        <v>311</v>
      </c>
      <c r="F71" s="3">
        <v>0.75849999999999995</v>
      </c>
      <c r="G71" s="2" t="s">
        <v>20</v>
      </c>
      <c r="H71" s="2">
        <v>68</v>
      </c>
      <c r="I71" s="2">
        <v>41</v>
      </c>
      <c r="J71" s="2">
        <v>37.5</v>
      </c>
      <c r="K71" s="2" t="s">
        <v>0</v>
      </c>
      <c r="L71" s="2" t="s">
        <v>0</v>
      </c>
      <c r="M71" s="2" t="s">
        <v>0</v>
      </c>
      <c r="N71" s="2" t="s">
        <v>0</v>
      </c>
      <c r="O71" s="2">
        <v>30</v>
      </c>
      <c r="P71" s="2" t="s">
        <v>0</v>
      </c>
      <c r="Q71" s="2" t="s">
        <v>0</v>
      </c>
      <c r="R71" s="2">
        <v>43.5</v>
      </c>
      <c r="S71" s="2">
        <v>48.5</v>
      </c>
      <c r="T71" s="2">
        <v>42.5</v>
      </c>
    </row>
    <row r="72" spans="1:20">
      <c r="A72" s="23">
        <f>RANK(E72,Table4[المجموع],0)</f>
        <v>71</v>
      </c>
      <c r="B72" s="2">
        <v>1457674</v>
      </c>
      <c r="C72" s="2" t="s">
        <v>180</v>
      </c>
      <c r="D72" s="2" t="str">
        <f t="shared" si="1"/>
        <v>عملي علوم</v>
      </c>
      <c r="E72" s="2">
        <v>310.5</v>
      </c>
      <c r="F72" s="3">
        <v>0.75729999999999997</v>
      </c>
      <c r="G72" s="2" t="s">
        <v>20</v>
      </c>
      <c r="H72" s="2">
        <v>63</v>
      </c>
      <c r="I72" s="2">
        <v>32.5</v>
      </c>
      <c r="J72" s="2">
        <v>39.5</v>
      </c>
      <c r="K72" s="2" t="s">
        <v>0</v>
      </c>
      <c r="L72" s="2" t="s">
        <v>0</v>
      </c>
      <c r="M72" s="2" t="s">
        <v>0</v>
      </c>
      <c r="N72" s="2" t="s">
        <v>0</v>
      </c>
      <c r="O72" s="2">
        <v>41.5</v>
      </c>
      <c r="P72" s="2">
        <v>38</v>
      </c>
      <c r="Q72" s="2">
        <v>52.5</v>
      </c>
      <c r="R72" s="2">
        <v>43.5</v>
      </c>
      <c r="S72" s="2" t="s">
        <v>0</v>
      </c>
      <c r="T72" s="2" t="s">
        <v>0</v>
      </c>
    </row>
    <row r="73" spans="1:20">
      <c r="A73" s="23">
        <f>RANK(E73,Table4[المجموع],0)</f>
        <v>71</v>
      </c>
      <c r="B73" s="2">
        <v>1457695</v>
      </c>
      <c r="C73" s="2" t="s">
        <v>181</v>
      </c>
      <c r="D73" s="2" t="str">
        <f t="shared" si="1"/>
        <v>عملي علوم</v>
      </c>
      <c r="E73" s="2">
        <v>310.5</v>
      </c>
      <c r="F73" s="3">
        <v>0.75729999999999997</v>
      </c>
      <c r="G73" s="2" t="s">
        <v>20</v>
      </c>
      <c r="H73" s="2">
        <v>64.5</v>
      </c>
      <c r="I73" s="2">
        <v>41.5</v>
      </c>
      <c r="J73" s="2">
        <v>39.5</v>
      </c>
      <c r="K73" s="2" t="s">
        <v>0</v>
      </c>
      <c r="L73" s="2" t="s">
        <v>0</v>
      </c>
      <c r="M73" s="2" t="s">
        <v>0</v>
      </c>
      <c r="N73" s="2" t="s">
        <v>0</v>
      </c>
      <c r="O73" s="2">
        <v>43.5</v>
      </c>
      <c r="P73" s="2">
        <v>34</v>
      </c>
      <c r="Q73" s="2">
        <v>54.5</v>
      </c>
      <c r="R73" s="2">
        <v>33</v>
      </c>
      <c r="S73" s="2" t="s">
        <v>0</v>
      </c>
      <c r="T73" s="2" t="s">
        <v>0</v>
      </c>
    </row>
    <row r="74" spans="1:20">
      <c r="A74" s="23">
        <f>RANK(E74,Table4[المجموع],0)</f>
        <v>73</v>
      </c>
      <c r="B74" s="2">
        <v>1459615</v>
      </c>
      <c r="C74" s="2" t="s">
        <v>55</v>
      </c>
      <c r="D74" s="2" t="str">
        <f t="shared" si="1"/>
        <v>عملي علوم</v>
      </c>
      <c r="E74" s="2">
        <v>310</v>
      </c>
      <c r="F74" s="3">
        <v>0.75609999999999999</v>
      </c>
      <c r="G74" s="2" t="s">
        <v>20</v>
      </c>
      <c r="H74" s="2">
        <v>66</v>
      </c>
      <c r="I74" s="2">
        <v>35</v>
      </c>
      <c r="J74" s="2">
        <v>39</v>
      </c>
      <c r="K74" s="2" t="s">
        <v>0</v>
      </c>
      <c r="L74" s="2" t="s">
        <v>0</v>
      </c>
      <c r="M74" s="2" t="s">
        <v>0</v>
      </c>
      <c r="N74" s="2" t="s">
        <v>0</v>
      </c>
      <c r="O74" s="2">
        <v>40</v>
      </c>
      <c r="P74" s="2">
        <v>49</v>
      </c>
      <c r="Q74" s="2">
        <v>50</v>
      </c>
      <c r="R74" s="2">
        <v>31</v>
      </c>
      <c r="S74" s="2" t="s">
        <v>0</v>
      </c>
      <c r="T74" s="2" t="s">
        <v>0</v>
      </c>
    </row>
    <row r="75" spans="1:20">
      <c r="A75" s="23">
        <f>RANK(E75,Table4[المجموع],0)</f>
        <v>74</v>
      </c>
      <c r="B75" s="2">
        <v>1459545</v>
      </c>
      <c r="C75" s="2" t="s">
        <v>56</v>
      </c>
      <c r="D75" s="2" t="str">
        <f t="shared" si="1"/>
        <v>أدبي</v>
      </c>
      <c r="E75" s="2">
        <v>309.5</v>
      </c>
      <c r="F75" s="3">
        <v>0.75490000000000002</v>
      </c>
      <c r="G75" s="2" t="s">
        <v>20</v>
      </c>
      <c r="H75" s="2">
        <v>60</v>
      </c>
      <c r="I75" s="2">
        <v>42.5</v>
      </c>
      <c r="J75" s="2">
        <v>38.5</v>
      </c>
      <c r="K75" s="2">
        <v>42.5</v>
      </c>
      <c r="L75" s="2">
        <v>45</v>
      </c>
      <c r="M75" s="2">
        <v>42</v>
      </c>
      <c r="N75" s="2">
        <v>39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</row>
    <row r="76" spans="1:20">
      <c r="A76" s="23">
        <f>RANK(E76,Table4[المجموع],0)</f>
        <v>75</v>
      </c>
      <c r="B76" s="2">
        <v>1459627</v>
      </c>
      <c r="C76" s="2" t="s">
        <v>57</v>
      </c>
      <c r="D76" s="2" t="str">
        <f t="shared" si="1"/>
        <v>عملي علوم</v>
      </c>
      <c r="E76" s="2">
        <v>309</v>
      </c>
      <c r="F76" s="3">
        <v>0.75370000000000004</v>
      </c>
      <c r="G76" s="2" t="s">
        <v>20</v>
      </c>
      <c r="H76" s="2">
        <v>71</v>
      </c>
      <c r="I76" s="2">
        <v>40</v>
      </c>
      <c r="J76" s="2">
        <v>39.5</v>
      </c>
      <c r="K76" s="2" t="s">
        <v>0</v>
      </c>
      <c r="L76" s="2" t="s">
        <v>0</v>
      </c>
      <c r="M76" s="2" t="s">
        <v>0</v>
      </c>
      <c r="N76" s="2" t="s">
        <v>0</v>
      </c>
      <c r="O76" s="2">
        <v>30</v>
      </c>
      <c r="P76" s="2">
        <v>43.5</v>
      </c>
      <c r="Q76" s="2">
        <v>55</v>
      </c>
      <c r="R76" s="2">
        <v>30</v>
      </c>
      <c r="S76" s="2" t="s">
        <v>0</v>
      </c>
      <c r="T76" s="2" t="s">
        <v>0</v>
      </c>
    </row>
    <row r="77" spans="1:20">
      <c r="A77" s="23">
        <f>RANK(E77,Table4[المجموع],0)</f>
        <v>75</v>
      </c>
      <c r="B77" s="2">
        <v>1457720</v>
      </c>
      <c r="C77" s="2" t="s">
        <v>182</v>
      </c>
      <c r="D77" s="2" t="str">
        <f t="shared" si="1"/>
        <v>عملي رياضة</v>
      </c>
      <c r="E77" s="2">
        <v>309</v>
      </c>
      <c r="F77" s="3">
        <v>0.75370000000000004</v>
      </c>
      <c r="G77" s="2" t="s">
        <v>20</v>
      </c>
      <c r="H77" s="2">
        <v>64.5</v>
      </c>
      <c r="I77" s="2">
        <v>36.5</v>
      </c>
      <c r="J77" s="2">
        <v>39</v>
      </c>
      <c r="K77" s="2" t="s">
        <v>0</v>
      </c>
      <c r="L77" s="2" t="s">
        <v>0</v>
      </c>
      <c r="M77" s="2" t="s">
        <v>0</v>
      </c>
      <c r="N77" s="2" t="s">
        <v>0</v>
      </c>
      <c r="O77" s="2">
        <v>30</v>
      </c>
      <c r="P77" s="2" t="s">
        <v>0</v>
      </c>
      <c r="Q77" s="2" t="s">
        <v>0</v>
      </c>
      <c r="R77" s="2">
        <v>42</v>
      </c>
      <c r="S77" s="2">
        <v>50</v>
      </c>
      <c r="T77" s="2">
        <v>47</v>
      </c>
    </row>
    <row r="78" spans="1:20">
      <c r="A78" s="23">
        <f>RANK(E78,Table4[المجموع],0)</f>
        <v>77</v>
      </c>
      <c r="B78" s="2">
        <v>1457664</v>
      </c>
      <c r="C78" s="2" t="s">
        <v>183</v>
      </c>
      <c r="D78" s="2" t="str">
        <f t="shared" si="1"/>
        <v>عملي علوم</v>
      </c>
      <c r="E78" s="2">
        <v>308.5</v>
      </c>
      <c r="F78" s="3">
        <v>0.75239999999999996</v>
      </c>
      <c r="G78" s="2" t="s">
        <v>20</v>
      </c>
      <c r="H78" s="2">
        <v>62</v>
      </c>
      <c r="I78" s="2">
        <v>37.5</v>
      </c>
      <c r="J78" s="2">
        <v>39.5</v>
      </c>
      <c r="K78" s="2" t="s">
        <v>0</v>
      </c>
      <c r="L78" s="2" t="s">
        <v>0</v>
      </c>
      <c r="M78" s="2" t="s">
        <v>0</v>
      </c>
      <c r="N78" s="2" t="s">
        <v>0</v>
      </c>
      <c r="O78" s="2">
        <v>42.5</v>
      </c>
      <c r="P78" s="2">
        <v>35.5</v>
      </c>
      <c r="Q78" s="2">
        <v>53.5</v>
      </c>
      <c r="R78" s="2">
        <v>38</v>
      </c>
      <c r="S78" s="2" t="s">
        <v>0</v>
      </c>
      <c r="T78" s="2" t="s">
        <v>0</v>
      </c>
    </row>
    <row r="79" spans="1:20">
      <c r="A79" s="23">
        <f>RANK(E79,Table4[المجموع],0)</f>
        <v>78</v>
      </c>
      <c r="B79" s="2">
        <v>1459594</v>
      </c>
      <c r="C79" s="2" t="s">
        <v>58</v>
      </c>
      <c r="D79" s="2" t="str">
        <f t="shared" si="1"/>
        <v>عملي علوم</v>
      </c>
      <c r="E79" s="2">
        <v>306.5</v>
      </c>
      <c r="F79" s="3">
        <v>0.74760000000000004</v>
      </c>
      <c r="G79" s="2" t="s">
        <v>20</v>
      </c>
      <c r="H79" s="2">
        <v>61</v>
      </c>
      <c r="I79" s="2">
        <v>39</v>
      </c>
      <c r="J79" s="2">
        <v>34.5</v>
      </c>
      <c r="K79" s="2" t="s">
        <v>0</v>
      </c>
      <c r="L79" s="2" t="s">
        <v>0</v>
      </c>
      <c r="M79" s="2" t="s">
        <v>0</v>
      </c>
      <c r="N79" s="2" t="s">
        <v>0</v>
      </c>
      <c r="O79" s="2">
        <v>44</v>
      </c>
      <c r="P79" s="2">
        <v>45</v>
      </c>
      <c r="Q79" s="2">
        <v>45.5</v>
      </c>
      <c r="R79" s="2">
        <v>37.5</v>
      </c>
      <c r="S79" s="2" t="s">
        <v>0</v>
      </c>
      <c r="T79" s="2" t="s">
        <v>0</v>
      </c>
    </row>
    <row r="80" spans="1:20">
      <c r="A80" s="23">
        <f>RANK(E80,Table4[المجموع],0)</f>
        <v>78</v>
      </c>
      <c r="B80" s="2">
        <v>1457666</v>
      </c>
      <c r="C80" s="2" t="s">
        <v>184</v>
      </c>
      <c r="D80" s="2" t="str">
        <f t="shared" si="1"/>
        <v>عملي علوم</v>
      </c>
      <c r="E80" s="2">
        <v>306.5</v>
      </c>
      <c r="F80" s="3">
        <v>0.74760000000000004</v>
      </c>
      <c r="G80" s="2" t="s">
        <v>20</v>
      </c>
      <c r="H80" s="2">
        <v>65.5</v>
      </c>
      <c r="I80" s="2">
        <v>39</v>
      </c>
      <c r="J80" s="2">
        <v>39.5</v>
      </c>
      <c r="K80" s="2" t="s">
        <v>0</v>
      </c>
      <c r="L80" s="2" t="s">
        <v>0</v>
      </c>
      <c r="M80" s="2" t="s">
        <v>0</v>
      </c>
      <c r="N80" s="2" t="s">
        <v>0</v>
      </c>
      <c r="O80" s="2">
        <v>38</v>
      </c>
      <c r="P80" s="2">
        <v>36.5</v>
      </c>
      <c r="Q80" s="2">
        <v>53</v>
      </c>
      <c r="R80" s="2">
        <v>35</v>
      </c>
      <c r="S80" s="2" t="s">
        <v>0</v>
      </c>
      <c r="T80" s="2" t="s">
        <v>0</v>
      </c>
    </row>
    <row r="81" spans="1:20">
      <c r="A81" s="23">
        <f>RANK(E81,Table4[المجموع],0)</f>
        <v>78</v>
      </c>
      <c r="B81" s="2">
        <v>1457713</v>
      </c>
      <c r="C81" s="2" t="s">
        <v>185</v>
      </c>
      <c r="D81" s="2" t="str">
        <f t="shared" si="1"/>
        <v>عملي علوم</v>
      </c>
      <c r="E81" s="2">
        <v>306.5</v>
      </c>
      <c r="F81" s="3">
        <v>0.74760000000000004</v>
      </c>
      <c r="G81" s="2" t="s">
        <v>20</v>
      </c>
      <c r="H81" s="2">
        <v>65</v>
      </c>
      <c r="I81" s="2">
        <v>39.5</v>
      </c>
      <c r="J81" s="2">
        <v>36.5</v>
      </c>
      <c r="K81" s="2" t="s">
        <v>0</v>
      </c>
      <c r="L81" s="2" t="s">
        <v>0</v>
      </c>
      <c r="M81" s="2" t="s">
        <v>0</v>
      </c>
      <c r="N81" s="2" t="s">
        <v>0</v>
      </c>
      <c r="O81" s="2">
        <v>35.5</v>
      </c>
      <c r="P81" s="2">
        <v>38</v>
      </c>
      <c r="Q81" s="2">
        <v>52.5</v>
      </c>
      <c r="R81" s="2">
        <v>39.5</v>
      </c>
      <c r="S81" s="2" t="s">
        <v>0</v>
      </c>
      <c r="T81" s="2" t="s">
        <v>0</v>
      </c>
    </row>
    <row r="82" spans="1:20">
      <c r="A82" s="23">
        <f>RANK(E82,Table4[المجموع],0)</f>
        <v>81</v>
      </c>
      <c r="B82" s="2">
        <v>1457662</v>
      </c>
      <c r="C82" s="2" t="s">
        <v>186</v>
      </c>
      <c r="D82" s="2" t="str">
        <f t="shared" si="1"/>
        <v>عملي علوم</v>
      </c>
      <c r="E82" s="2">
        <v>306</v>
      </c>
      <c r="F82" s="3">
        <v>0.74629999999999996</v>
      </c>
      <c r="G82" s="2" t="s">
        <v>20</v>
      </c>
      <c r="H82" s="2">
        <v>61.5</v>
      </c>
      <c r="I82" s="2">
        <v>34.5</v>
      </c>
      <c r="J82" s="2">
        <v>38.5</v>
      </c>
      <c r="K82" s="2" t="s">
        <v>0</v>
      </c>
      <c r="L82" s="2" t="s">
        <v>0</v>
      </c>
      <c r="M82" s="2" t="s">
        <v>0</v>
      </c>
      <c r="N82" s="2" t="s">
        <v>0</v>
      </c>
      <c r="O82" s="2">
        <v>42</v>
      </c>
      <c r="P82" s="2">
        <v>35</v>
      </c>
      <c r="Q82" s="2">
        <v>54.5</v>
      </c>
      <c r="R82" s="2">
        <v>40</v>
      </c>
      <c r="S82" s="2" t="s">
        <v>0</v>
      </c>
      <c r="T82" s="2" t="s">
        <v>0</v>
      </c>
    </row>
    <row r="83" spans="1:20">
      <c r="A83" s="23">
        <f>RANK(E83,Table4[المجموع],0)</f>
        <v>81</v>
      </c>
      <c r="B83" s="2">
        <v>1457725</v>
      </c>
      <c r="C83" s="2" t="s">
        <v>187</v>
      </c>
      <c r="D83" s="2" t="str">
        <f t="shared" si="1"/>
        <v>عملي رياضة</v>
      </c>
      <c r="E83" s="2">
        <v>306</v>
      </c>
      <c r="F83" s="3">
        <v>0.74629999999999996</v>
      </c>
      <c r="G83" s="2" t="s">
        <v>20</v>
      </c>
      <c r="H83" s="2">
        <v>49.5</v>
      </c>
      <c r="I83" s="2">
        <v>25</v>
      </c>
      <c r="J83" s="2">
        <v>37.5</v>
      </c>
      <c r="K83" s="2" t="s">
        <v>0</v>
      </c>
      <c r="L83" s="2" t="s">
        <v>0</v>
      </c>
      <c r="M83" s="2" t="s">
        <v>0</v>
      </c>
      <c r="N83" s="2" t="s">
        <v>0</v>
      </c>
      <c r="O83" s="2">
        <v>47</v>
      </c>
      <c r="P83" s="2" t="s">
        <v>0</v>
      </c>
      <c r="Q83" s="2" t="s">
        <v>0</v>
      </c>
      <c r="R83" s="2">
        <v>39.5</v>
      </c>
      <c r="S83" s="2">
        <v>54.5</v>
      </c>
      <c r="T83" s="2">
        <v>53</v>
      </c>
    </row>
    <row r="84" spans="1:20">
      <c r="A84" s="23">
        <f>RANK(E84,Table4[المجموع],0)</f>
        <v>83</v>
      </c>
      <c r="B84" s="2">
        <v>1459575</v>
      </c>
      <c r="C84" s="2" t="s">
        <v>59</v>
      </c>
      <c r="D84" s="2" t="str">
        <f t="shared" si="1"/>
        <v>عملي علوم</v>
      </c>
      <c r="E84" s="2">
        <v>305.5</v>
      </c>
      <c r="F84" s="3">
        <v>0.74509999999999998</v>
      </c>
      <c r="G84" s="2" t="s">
        <v>20</v>
      </c>
      <c r="H84" s="2">
        <v>61</v>
      </c>
      <c r="I84" s="2">
        <v>34</v>
      </c>
      <c r="J84" s="2">
        <v>38.5</v>
      </c>
      <c r="K84" s="2" t="s">
        <v>0</v>
      </c>
      <c r="L84" s="2" t="s">
        <v>0</v>
      </c>
      <c r="M84" s="2" t="s">
        <v>0</v>
      </c>
      <c r="N84" s="2" t="s">
        <v>0</v>
      </c>
      <c r="O84" s="2">
        <v>39.5</v>
      </c>
      <c r="P84" s="2">
        <v>43</v>
      </c>
      <c r="Q84" s="2">
        <v>52.5</v>
      </c>
      <c r="R84" s="2">
        <v>37</v>
      </c>
      <c r="S84" s="2" t="s">
        <v>0</v>
      </c>
      <c r="T84" s="2" t="s">
        <v>0</v>
      </c>
    </row>
    <row r="85" spans="1:20">
      <c r="A85" s="23">
        <f>RANK(E85,Table4[المجموع],0)</f>
        <v>84</v>
      </c>
      <c r="B85" s="2">
        <v>1457665</v>
      </c>
      <c r="C85" s="2" t="s">
        <v>188</v>
      </c>
      <c r="D85" s="2" t="str">
        <f t="shared" si="1"/>
        <v>عملي علوم</v>
      </c>
      <c r="E85" s="2">
        <v>305</v>
      </c>
      <c r="F85" s="3">
        <v>0.74390000000000001</v>
      </c>
      <c r="G85" s="2" t="s">
        <v>20</v>
      </c>
      <c r="H85" s="2">
        <v>62</v>
      </c>
      <c r="I85" s="2">
        <v>35</v>
      </c>
      <c r="J85" s="2">
        <v>37</v>
      </c>
      <c r="K85" s="2" t="s">
        <v>0</v>
      </c>
      <c r="L85" s="2" t="s">
        <v>0</v>
      </c>
      <c r="M85" s="2" t="s">
        <v>0</v>
      </c>
      <c r="N85" s="2" t="s">
        <v>0</v>
      </c>
      <c r="O85" s="2">
        <v>44</v>
      </c>
      <c r="P85" s="2">
        <v>37.5</v>
      </c>
      <c r="Q85" s="2">
        <v>51.5</v>
      </c>
      <c r="R85" s="2">
        <v>38</v>
      </c>
      <c r="S85" s="2" t="s">
        <v>0</v>
      </c>
      <c r="T85" s="2" t="s">
        <v>0</v>
      </c>
    </row>
    <row r="86" spans="1:20">
      <c r="A86" s="23">
        <f>RANK(E86,Table4[المجموع],0)</f>
        <v>84</v>
      </c>
      <c r="B86" s="2">
        <v>1457693</v>
      </c>
      <c r="C86" s="2" t="s">
        <v>189</v>
      </c>
      <c r="D86" s="2" t="str">
        <f t="shared" si="1"/>
        <v>عملي علوم</v>
      </c>
      <c r="E86" s="2">
        <v>305</v>
      </c>
      <c r="F86" s="3">
        <v>0.74390000000000001</v>
      </c>
      <c r="G86" s="2" t="s">
        <v>20</v>
      </c>
      <c r="H86" s="2">
        <v>59</v>
      </c>
      <c r="I86" s="2">
        <v>43.5</v>
      </c>
      <c r="J86" s="2">
        <v>37</v>
      </c>
      <c r="K86" s="2" t="s">
        <v>0</v>
      </c>
      <c r="L86" s="2" t="s">
        <v>0</v>
      </c>
      <c r="M86" s="2" t="s">
        <v>0</v>
      </c>
      <c r="N86" s="2" t="s">
        <v>0</v>
      </c>
      <c r="O86" s="2">
        <v>41.5</v>
      </c>
      <c r="P86" s="2">
        <v>40</v>
      </c>
      <c r="Q86" s="2">
        <v>52</v>
      </c>
      <c r="R86" s="2">
        <v>32</v>
      </c>
      <c r="S86" s="2" t="s">
        <v>0</v>
      </c>
      <c r="T86" s="2" t="s">
        <v>0</v>
      </c>
    </row>
    <row r="87" spans="1:20">
      <c r="A87" s="23">
        <f>RANK(E87,Table4[المجموع],0)</f>
        <v>84</v>
      </c>
      <c r="B87" s="2">
        <v>1457696</v>
      </c>
      <c r="C87" s="2" t="s">
        <v>190</v>
      </c>
      <c r="D87" s="2" t="str">
        <f t="shared" si="1"/>
        <v>عملي علوم</v>
      </c>
      <c r="E87" s="2">
        <v>305</v>
      </c>
      <c r="F87" s="3">
        <v>0.74390000000000001</v>
      </c>
      <c r="G87" s="2" t="s">
        <v>20</v>
      </c>
      <c r="H87" s="2">
        <v>54.5</v>
      </c>
      <c r="I87" s="2">
        <v>43</v>
      </c>
      <c r="J87" s="2">
        <v>38</v>
      </c>
      <c r="K87" s="2" t="s">
        <v>0</v>
      </c>
      <c r="L87" s="2" t="s">
        <v>0</v>
      </c>
      <c r="M87" s="2" t="s">
        <v>0</v>
      </c>
      <c r="N87" s="2" t="s">
        <v>0</v>
      </c>
      <c r="O87" s="2">
        <v>45</v>
      </c>
      <c r="P87" s="2">
        <v>39</v>
      </c>
      <c r="Q87" s="2">
        <v>52</v>
      </c>
      <c r="R87" s="2">
        <v>33.5</v>
      </c>
      <c r="S87" s="2" t="s">
        <v>0</v>
      </c>
      <c r="T87" s="2" t="s">
        <v>0</v>
      </c>
    </row>
    <row r="88" spans="1:20">
      <c r="A88" s="23">
        <f>RANK(E88,Table4[المجموع],0)</f>
        <v>87</v>
      </c>
      <c r="B88" s="2">
        <v>1459569</v>
      </c>
      <c r="C88" s="2" t="s">
        <v>60</v>
      </c>
      <c r="D88" s="2" t="str">
        <f t="shared" si="1"/>
        <v>عملي علوم</v>
      </c>
      <c r="E88" s="2">
        <v>304.5</v>
      </c>
      <c r="F88" s="3">
        <v>0.74270000000000003</v>
      </c>
      <c r="G88" s="2" t="s">
        <v>20</v>
      </c>
      <c r="H88" s="2">
        <v>69.5</v>
      </c>
      <c r="I88" s="2">
        <v>37.5</v>
      </c>
      <c r="J88" s="2">
        <v>35.5</v>
      </c>
      <c r="K88" s="2" t="s">
        <v>0</v>
      </c>
      <c r="L88" s="2" t="s">
        <v>0</v>
      </c>
      <c r="M88" s="2" t="s">
        <v>0</v>
      </c>
      <c r="N88" s="2" t="s">
        <v>0</v>
      </c>
      <c r="O88" s="2">
        <v>44</v>
      </c>
      <c r="P88" s="2">
        <v>30</v>
      </c>
      <c r="Q88" s="2">
        <v>51</v>
      </c>
      <c r="R88" s="2">
        <v>37</v>
      </c>
      <c r="S88" s="2" t="s">
        <v>0</v>
      </c>
      <c r="T88" s="2" t="s">
        <v>0</v>
      </c>
    </row>
    <row r="89" spans="1:20">
      <c r="A89" s="23">
        <f>RANK(E89,Table4[المجموع],0)</f>
        <v>87</v>
      </c>
      <c r="B89" s="2">
        <v>1457719</v>
      </c>
      <c r="C89" s="2" t="s">
        <v>191</v>
      </c>
      <c r="D89" s="2" t="str">
        <f t="shared" si="1"/>
        <v>عملي رياضة</v>
      </c>
      <c r="E89" s="2">
        <v>304.5</v>
      </c>
      <c r="F89" s="3">
        <v>0.74270000000000003</v>
      </c>
      <c r="G89" s="2" t="s">
        <v>20</v>
      </c>
      <c r="H89" s="2">
        <v>59</v>
      </c>
      <c r="I89" s="2">
        <v>34.5</v>
      </c>
      <c r="J89" s="2">
        <v>33.5</v>
      </c>
      <c r="K89" s="2" t="s">
        <v>0</v>
      </c>
      <c r="L89" s="2" t="s">
        <v>0</v>
      </c>
      <c r="M89" s="2" t="s">
        <v>0</v>
      </c>
      <c r="N89" s="2" t="s">
        <v>0</v>
      </c>
      <c r="O89" s="2">
        <v>43</v>
      </c>
      <c r="P89" s="2" t="s">
        <v>0</v>
      </c>
      <c r="Q89" s="2" t="s">
        <v>0</v>
      </c>
      <c r="R89" s="2">
        <v>34</v>
      </c>
      <c r="S89" s="2">
        <v>49</v>
      </c>
      <c r="T89" s="2">
        <v>51.5</v>
      </c>
    </row>
    <row r="90" spans="1:20">
      <c r="A90" s="23">
        <f>RANK(E90,Table4[المجموع],0)</f>
        <v>89</v>
      </c>
      <c r="B90" s="2">
        <v>1459646</v>
      </c>
      <c r="C90" s="2" t="s">
        <v>61</v>
      </c>
      <c r="D90" s="2" t="str">
        <f t="shared" si="1"/>
        <v>عملي علوم</v>
      </c>
      <c r="E90" s="2">
        <v>304</v>
      </c>
      <c r="F90" s="3">
        <v>0.74150000000000005</v>
      </c>
      <c r="G90" s="2" t="s">
        <v>20</v>
      </c>
      <c r="H90" s="2">
        <v>70.5</v>
      </c>
      <c r="I90" s="2">
        <v>41</v>
      </c>
      <c r="J90" s="2">
        <v>37</v>
      </c>
      <c r="K90" s="2" t="s">
        <v>0</v>
      </c>
      <c r="L90" s="2" t="s">
        <v>0</v>
      </c>
      <c r="M90" s="2" t="s">
        <v>0</v>
      </c>
      <c r="N90" s="2" t="s">
        <v>0</v>
      </c>
      <c r="O90" s="2">
        <v>30</v>
      </c>
      <c r="P90" s="2">
        <v>40</v>
      </c>
      <c r="Q90" s="2">
        <v>55.5</v>
      </c>
      <c r="R90" s="2">
        <v>30</v>
      </c>
      <c r="S90" s="2" t="s">
        <v>0</v>
      </c>
      <c r="T90" s="2" t="s">
        <v>0</v>
      </c>
    </row>
    <row r="91" spans="1:20">
      <c r="A91" s="23">
        <f>RANK(E91,Table4[المجموع],0)</f>
        <v>90</v>
      </c>
      <c r="B91" s="2">
        <v>1459603</v>
      </c>
      <c r="C91" s="2" t="s">
        <v>62</v>
      </c>
      <c r="D91" s="2" t="str">
        <f t="shared" si="1"/>
        <v>عملي علوم</v>
      </c>
      <c r="E91" s="2">
        <v>303.5</v>
      </c>
      <c r="F91" s="3">
        <v>0.74019999999999997</v>
      </c>
      <c r="G91" s="2" t="s">
        <v>20</v>
      </c>
      <c r="H91" s="2">
        <v>40.5</v>
      </c>
      <c r="I91" s="2">
        <v>40</v>
      </c>
      <c r="J91" s="2">
        <v>30.5</v>
      </c>
      <c r="K91" s="2" t="s">
        <v>0</v>
      </c>
      <c r="L91" s="2" t="s">
        <v>0</v>
      </c>
      <c r="M91" s="2" t="s">
        <v>0</v>
      </c>
      <c r="N91" s="2" t="s">
        <v>0</v>
      </c>
      <c r="O91" s="2">
        <v>51</v>
      </c>
      <c r="P91" s="2">
        <v>46</v>
      </c>
      <c r="Q91" s="2">
        <v>47.5</v>
      </c>
      <c r="R91" s="2">
        <v>48</v>
      </c>
      <c r="S91" s="2" t="s">
        <v>0</v>
      </c>
      <c r="T91" s="2" t="s">
        <v>0</v>
      </c>
    </row>
    <row r="92" spans="1:20">
      <c r="A92" s="23">
        <f>RANK(E92,Table4[المجموع],0)</f>
        <v>90</v>
      </c>
      <c r="B92" s="2">
        <v>1459638</v>
      </c>
      <c r="C92" s="2" t="s">
        <v>63</v>
      </c>
      <c r="D92" s="2" t="str">
        <f t="shared" si="1"/>
        <v>عملي علوم</v>
      </c>
      <c r="E92" s="2">
        <v>303.5</v>
      </c>
      <c r="F92" s="3">
        <v>0.74019999999999997</v>
      </c>
      <c r="G92" s="2" t="s">
        <v>20</v>
      </c>
      <c r="H92" s="2">
        <v>62</v>
      </c>
      <c r="I92" s="2">
        <v>36</v>
      </c>
      <c r="J92" s="2">
        <v>39.5</v>
      </c>
      <c r="K92" s="2" t="s">
        <v>0</v>
      </c>
      <c r="L92" s="2" t="s">
        <v>0</v>
      </c>
      <c r="M92" s="2" t="s">
        <v>0</v>
      </c>
      <c r="N92" s="2" t="s">
        <v>0</v>
      </c>
      <c r="O92" s="2">
        <v>41.5</v>
      </c>
      <c r="P92" s="2">
        <v>37.5</v>
      </c>
      <c r="Q92" s="2">
        <v>51</v>
      </c>
      <c r="R92" s="2">
        <v>36</v>
      </c>
      <c r="S92" s="2" t="s">
        <v>0</v>
      </c>
      <c r="T92" s="2" t="s">
        <v>0</v>
      </c>
    </row>
    <row r="93" spans="1:20">
      <c r="A93" s="23">
        <f>RANK(E93,Table4[المجموع],0)</f>
        <v>90</v>
      </c>
      <c r="B93" s="2">
        <v>1457694</v>
      </c>
      <c r="C93" s="2" t="s">
        <v>192</v>
      </c>
      <c r="D93" s="2" t="str">
        <f t="shared" si="1"/>
        <v>عملي علوم</v>
      </c>
      <c r="E93" s="2">
        <v>303.5</v>
      </c>
      <c r="F93" s="3">
        <v>0.74019999999999997</v>
      </c>
      <c r="G93" s="2" t="s">
        <v>20</v>
      </c>
      <c r="H93" s="2">
        <v>54.5</v>
      </c>
      <c r="I93" s="2">
        <v>39.5</v>
      </c>
      <c r="J93" s="2">
        <v>39.5</v>
      </c>
      <c r="K93" s="2" t="s">
        <v>0</v>
      </c>
      <c r="L93" s="2" t="s">
        <v>0</v>
      </c>
      <c r="M93" s="2" t="s">
        <v>0</v>
      </c>
      <c r="N93" s="2" t="s">
        <v>0</v>
      </c>
      <c r="O93" s="2">
        <v>40.5</v>
      </c>
      <c r="P93" s="2">
        <v>40</v>
      </c>
      <c r="Q93" s="2">
        <v>54.5</v>
      </c>
      <c r="R93" s="2">
        <v>35</v>
      </c>
      <c r="S93" s="2" t="s">
        <v>0</v>
      </c>
      <c r="T93" s="2" t="s">
        <v>0</v>
      </c>
    </row>
    <row r="94" spans="1:20">
      <c r="A94" s="23">
        <f>RANK(E94,Table4[المجموع],0)</f>
        <v>93</v>
      </c>
      <c r="B94" s="2">
        <v>1459597</v>
      </c>
      <c r="C94" s="2" t="s">
        <v>64</v>
      </c>
      <c r="D94" s="2" t="str">
        <f t="shared" si="1"/>
        <v>عملي علوم</v>
      </c>
      <c r="E94" s="2">
        <v>302.5</v>
      </c>
      <c r="F94" s="3">
        <v>0.73780000000000001</v>
      </c>
      <c r="G94" s="2" t="s">
        <v>20</v>
      </c>
      <c r="H94" s="2">
        <v>66.5</v>
      </c>
      <c r="I94" s="2">
        <v>36.5</v>
      </c>
      <c r="J94" s="2">
        <v>34.5</v>
      </c>
      <c r="K94" s="2" t="s">
        <v>0</v>
      </c>
      <c r="L94" s="2" t="s">
        <v>0</v>
      </c>
      <c r="M94" s="2" t="s">
        <v>0</v>
      </c>
      <c r="N94" s="2" t="s">
        <v>0</v>
      </c>
      <c r="O94" s="2">
        <v>30</v>
      </c>
      <c r="P94" s="2">
        <v>42</v>
      </c>
      <c r="Q94" s="2">
        <v>53.5</v>
      </c>
      <c r="R94" s="2">
        <v>39.5</v>
      </c>
      <c r="S94" s="2" t="s">
        <v>0</v>
      </c>
      <c r="T94" s="2" t="s">
        <v>0</v>
      </c>
    </row>
    <row r="95" spans="1:20">
      <c r="A95" s="23">
        <f>RANK(E95,Table4[المجموع],0)</f>
        <v>93</v>
      </c>
      <c r="B95" s="2">
        <v>1457734</v>
      </c>
      <c r="C95" s="2" t="s">
        <v>193</v>
      </c>
      <c r="D95" s="2" t="str">
        <f t="shared" si="1"/>
        <v>عملي رياضة</v>
      </c>
      <c r="E95" s="2">
        <v>302.5</v>
      </c>
      <c r="F95" s="3">
        <v>0.73780000000000001</v>
      </c>
      <c r="G95" s="2" t="s">
        <v>20</v>
      </c>
      <c r="H95" s="2">
        <v>60</v>
      </c>
      <c r="I95" s="2">
        <v>37</v>
      </c>
      <c r="J95" s="2">
        <v>38.5</v>
      </c>
      <c r="K95" s="2" t="s">
        <v>0</v>
      </c>
      <c r="L95" s="2" t="s">
        <v>0</v>
      </c>
      <c r="M95" s="2" t="s">
        <v>0</v>
      </c>
      <c r="N95" s="2" t="s">
        <v>0</v>
      </c>
      <c r="O95" s="2">
        <v>30</v>
      </c>
      <c r="P95" s="2" t="s">
        <v>0</v>
      </c>
      <c r="Q95" s="2" t="s">
        <v>0</v>
      </c>
      <c r="R95" s="2">
        <v>40.5</v>
      </c>
      <c r="S95" s="2">
        <v>54.5</v>
      </c>
      <c r="T95" s="2">
        <v>42</v>
      </c>
    </row>
    <row r="96" spans="1:20">
      <c r="A96" s="23">
        <f>RANK(E96,Table4[المجموع],0)</f>
        <v>95</v>
      </c>
      <c r="B96" s="2">
        <v>1459614</v>
      </c>
      <c r="C96" s="2" t="s">
        <v>65</v>
      </c>
      <c r="D96" s="2" t="str">
        <f t="shared" si="1"/>
        <v>عملي علوم</v>
      </c>
      <c r="E96" s="2">
        <v>302</v>
      </c>
      <c r="F96" s="3">
        <v>0.73660000000000003</v>
      </c>
      <c r="G96" s="2" t="s">
        <v>20</v>
      </c>
      <c r="H96" s="2">
        <v>67.5</v>
      </c>
      <c r="I96" s="2">
        <v>34.5</v>
      </c>
      <c r="J96" s="2">
        <v>39.5</v>
      </c>
      <c r="K96" s="2" t="s">
        <v>0</v>
      </c>
      <c r="L96" s="2" t="s">
        <v>0</v>
      </c>
      <c r="M96" s="2" t="s">
        <v>0</v>
      </c>
      <c r="N96" s="2" t="s">
        <v>0</v>
      </c>
      <c r="O96" s="2">
        <v>32.5</v>
      </c>
      <c r="P96" s="2">
        <v>45.5</v>
      </c>
      <c r="Q96" s="2">
        <v>52.5</v>
      </c>
      <c r="R96" s="2">
        <v>30</v>
      </c>
      <c r="S96" s="2" t="s">
        <v>0</v>
      </c>
      <c r="T96" s="2" t="s">
        <v>0</v>
      </c>
    </row>
    <row r="97" spans="1:20">
      <c r="A97" s="23">
        <f>RANK(E97,Table4[المجموع],0)</f>
        <v>96</v>
      </c>
      <c r="B97" s="2">
        <v>1459637</v>
      </c>
      <c r="C97" s="2" t="s">
        <v>66</v>
      </c>
      <c r="D97" s="2" t="str">
        <f t="shared" si="1"/>
        <v>عملي علوم</v>
      </c>
      <c r="E97" s="2">
        <v>300.5</v>
      </c>
      <c r="F97" s="3">
        <v>0.7329</v>
      </c>
      <c r="G97" s="2" t="s">
        <v>20</v>
      </c>
      <c r="H97" s="2">
        <v>57</v>
      </c>
      <c r="I97" s="2">
        <v>37.5</v>
      </c>
      <c r="J97" s="2">
        <v>39.5</v>
      </c>
      <c r="K97" s="2" t="s">
        <v>0</v>
      </c>
      <c r="L97" s="2" t="s">
        <v>0</v>
      </c>
      <c r="M97" s="2" t="s">
        <v>0</v>
      </c>
      <c r="N97" s="2" t="s">
        <v>0</v>
      </c>
      <c r="O97" s="2">
        <v>39</v>
      </c>
      <c r="P97" s="2">
        <v>38.5</v>
      </c>
      <c r="Q97" s="2">
        <v>50.5</v>
      </c>
      <c r="R97" s="2">
        <v>38.5</v>
      </c>
      <c r="S97" s="2" t="s">
        <v>0</v>
      </c>
      <c r="T97" s="2" t="s">
        <v>0</v>
      </c>
    </row>
    <row r="98" spans="1:20">
      <c r="A98" s="23">
        <f>RANK(E98,Table4[المجموع],0)</f>
        <v>97</v>
      </c>
      <c r="B98" s="2">
        <v>1459562</v>
      </c>
      <c r="C98" s="2" t="s">
        <v>67</v>
      </c>
      <c r="D98" s="2" t="str">
        <f t="shared" si="1"/>
        <v>عملي علوم</v>
      </c>
      <c r="E98" s="2">
        <v>300</v>
      </c>
      <c r="F98" s="3">
        <v>0.73170000000000002</v>
      </c>
      <c r="G98" s="2" t="s">
        <v>20</v>
      </c>
      <c r="H98" s="2">
        <v>59.5</v>
      </c>
      <c r="I98" s="2">
        <v>45</v>
      </c>
      <c r="J98" s="2">
        <v>38.5</v>
      </c>
      <c r="K98" s="2" t="s">
        <v>0</v>
      </c>
      <c r="L98" s="2" t="s">
        <v>0</v>
      </c>
      <c r="M98" s="2" t="s">
        <v>0</v>
      </c>
      <c r="N98" s="2" t="s">
        <v>0</v>
      </c>
      <c r="O98" s="2">
        <v>46</v>
      </c>
      <c r="P98" s="2">
        <v>36.5</v>
      </c>
      <c r="Q98" s="2">
        <v>40.5</v>
      </c>
      <c r="R98" s="2">
        <v>34</v>
      </c>
      <c r="S98" s="2" t="s">
        <v>0</v>
      </c>
      <c r="T98" s="2" t="s">
        <v>0</v>
      </c>
    </row>
    <row r="99" spans="1:20">
      <c r="A99" s="23">
        <f>RANK(E99,Table4[المجموع],0)</f>
        <v>97</v>
      </c>
      <c r="B99" s="2">
        <v>1457722</v>
      </c>
      <c r="C99" s="2" t="s">
        <v>194</v>
      </c>
      <c r="D99" s="2" t="str">
        <f t="shared" si="1"/>
        <v>عملي رياضة</v>
      </c>
      <c r="E99" s="2">
        <v>300</v>
      </c>
      <c r="F99" s="3">
        <v>0.73170000000000002</v>
      </c>
      <c r="G99" s="2" t="s">
        <v>20</v>
      </c>
      <c r="H99" s="2">
        <v>52</v>
      </c>
      <c r="I99" s="2">
        <v>31.5</v>
      </c>
      <c r="J99" s="2">
        <v>36.5</v>
      </c>
      <c r="K99" s="2" t="s">
        <v>0</v>
      </c>
      <c r="L99" s="2" t="s">
        <v>0</v>
      </c>
      <c r="M99" s="2" t="s">
        <v>0</v>
      </c>
      <c r="N99" s="2" t="s">
        <v>0</v>
      </c>
      <c r="O99" s="2">
        <v>30</v>
      </c>
      <c r="P99" s="2" t="s">
        <v>0</v>
      </c>
      <c r="Q99" s="2" t="s">
        <v>0</v>
      </c>
      <c r="R99" s="2">
        <v>47.5</v>
      </c>
      <c r="S99" s="2">
        <v>53.5</v>
      </c>
      <c r="T99" s="2">
        <v>49</v>
      </c>
    </row>
    <row r="100" spans="1:20">
      <c r="A100" s="23">
        <f>RANK(E100,Table4[المجموع],0)</f>
        <v>99</v>
      </c>
      <c r="B100" s="2">
        <v>1459623</v>
      </c>
      <c r="C100" s="2" t="s">
        <v>68</v>
      </c>
      <c r="D100" s="2" t="str">
        <f t="shared" si="1"/>
        <v>عملي علوم</v>
      </c>
      <c r="E100" s="2">
        <v>299.5</v>
      </c>
      <c r="F100" s="3">
        <v>0.73050000000000004</v>
      </c>
      <c r="G100" s="2" t="s">
        <v>20</v>
      </c>
      <c r="H100" s="2">
        <v>61.5</v>
      </c>
      <c r="I100" s="2">
        <v>28</v>
      </c>
      <c r="J100" s="2">
        <v>38.5</v>
      </c>
      <c r="K100" s="2" t="s">
        <v>0</v>
      </c>
      <c r="L100" s="2" t="s">
        <v>0</v>
      </c>
      <c r="M100" s="2" t="s">
        <v>0</v>
      </c>
      <c r="N100" s="2" t="s">
        <v>0</v>
      </c>
      <c r="O100" s="2">
        <v>37.5</v>
      </c>
      <c r="P100" s="2">
        <v>43</v>
      </c>
      <c r="Q100" s="2">
        <v>49</v>
      </c>
      <c r="R100" s="2">
        <v>42</v>
      </c>
      <c r="S100" s="2" t="s">
        <v>0</v>
      </c>
      <c r="T100" s="2" t="s">
        <v>0</v>
      </c>
    </row>
    <row r="101" spans="1:20">
      <c r="A101" s="23">
        <f>RANK(E101,Table4[المجموع],0)</f>
        <v>100</v>
      </c>
      <c r="B101" s="2">
        <v>1457648</v>
      </c>
      <c r="C101" s="2" t="s">
        <v>195</v>
      </c>
      <c r="D101" s="2" t="str">
        <f t="shared" si="1"/>
        <v>أدبي</v>
      </c>
      <c r="E101" s="2">
        <v>298</v>
      </c>
      <c r="F101" s="3">
        <v>0.7268</v>
      </c>
      <c r="G101" s="2" t="s">
        <v>20</v>
      </c>
      <c r="H101" s="2">
        <v>54</v>
      </c>
      <c r="I101" s="2">
        <v>31.5</v>
      </c>
      <c r="J101" s="2">
        <v>33</v>
      </c>
      <c r="K101" s="2">
        <v>39.5</v>
      </c>
      <c r="L101" s="2">
        <v>49</v>
      </c>
      <c r="M101" s="2">
        <v>44</v>
      </c>
      <c r="N101" s="2">
        <v>47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</row>
    <row r="102" spans="1:20">
      <c r="A102" s="23">
        <f>RANK(E102,Table4[المجموع],0)</f>
        <v>100</v>
      </c>
      <c r="B102" s="2">
        <v>1457697</v>
      </c>
      <c r="C102" s="2" t="s">
        <v>196</v>
      </c>
      <c r="D102" s="2" t="str">
        <f t="shared" si="1"/>
        <v>عملي علوم</v>
      </c>
      <c r="E102" s="2">
        <v>298</v>
      </c>
      <c r="F102" s="3">
        <v>0.7268</v>
      </c>
      <c r="G102" s="2" t="s">
        <v>20</v>
      </c>
      <c r="H102" s="2">
        <v>55.5</v>
      </c>
      <c r="I102" s="2">
        <v>39</v>
      </c>
      <c r="J102" s="2">
        <v>35</v>
      </c>
      <c r="K102" s="2" t="s">
        <v>0</v>
      </c>
      <c r="L102" s="2" t="s">
        <v>0</v>
      </c>
      <c r="M102" s="2" t="s">
        <v>0</v>
      </c>
      <c r="N102" s="2" t="s">
        <v>0</v>
      </c>
      <c r="O102" s="2">
        <v>45.5</v>
      </c>
      <c r="P102" s="2">
        <v>40</v>
      </c>
      <c r="Q102" s="2">
        <v>51</v>
      </c>
      <c r="R102" s="2">
        <v>32</v>
      </c>
      <c r="S102" s="2" t="s">
        <v>0</v>
      </c>
      <c r="T102" s="2" t="s">
        <v>0</v>
      </c>
    </row>
    <row r="103" spans="1:20">
      <c r="A103" s="23">
        <f>RANK(E103,Table4[المجموع],0)</f>
        <v>102</v>
      </c>
      <c r="B103" s="2">
        <v>1457677</v>
      </c>
      <c r="C103" s="2" t="s">
        <v>197</v>
      </c>
      <c r="D103" s="2" t="str">
        <f t="shared" si="1"/>
        <v>عملي علوم</v>
      </c>
      <c r="E103" s="2">
        <v>297.5</v>
      </c>
      <c r="F103" s="3">
        <v>0.72560000000000002</v>
      </c>
      <c r="G103" s="2" t="s">
        <v>20</v>
      </c>
      <c r="H103" s="2">
        <v>63.5</v>
      </c>
      <c r="I103" s="2">
        <v>39</v>
      </c>
      <c r="J103" s="2">
        <v>37</v>
      </c>
      <c r="K103" s="2" t="s">
        <v>0</v>
      </c>
      <c r="L103" s="2" t="s">
        <v>0</v>
      </c>
      <c r="M103" s="2" t="s">
        <v>0</v>
      </c>
      <c r="N103" s="2" t="s">
        <v>0</v>
      </c>
      <c r="O103" s="2">
        <v>35.5</v>
      </c>
      <c r="P103" s="2">
        <v>32</v>
      </c>
      <c r="Q103" s="2">
        <v>50</v>
      </c>
      <c r="R103" s="2">
        <v>40.5</v>
      </c>
      <c r="S103" s="2" t="s">
        <v>0</v>
      </c>
      <c r="T103" s="2" t="s">
        <v>0</v>
      </c>
    </row>
    <row r="104" spans="1:20">
      <c r="A104" s="23">
        <f>RANK(E104,Table4[المجموع],0)</f>
        <v>102</v>
      </c>
      <c r="B104" s="2">
        <v>1457692</v>
      </c>
      <c r="C104" s="2" t="s">
        <v>198</v>
      </c>
      <c r="D104" s="2" t="str">
        <f t="shared" si="1"/>
        <v>عملي علوم</v>
      </c>
      <c r="E104" s="2">
        <v>297.5</v>
      </c>
      <c r="F104" s="3">
        <v>0.72560000000000002</v>
      </c>
      <c r="G104" s="2" t="s">
        <v>20</v>
      </c>
      <c r="H104" s="2">
        <v>51.5</v>
      </c>
      <c r="I104" s="2">
        <v>42.5</v>
      </c>
      <c r="J104" s="2">
        <v>37</v>
      </c>
      <c r="K104" s="2" t="s">
        <v>0</v>
      </c>
      <c r="L104" s="2" t="s">
        <v>0</v>
      </c>
      <c r="M104" s="2" t="s">
        <v>0</v>
      </c>
      <c r="N104" s="2" t="s">
        <v>0</v>
      </c>
      <c r="O104" s="2">
        <v>42.5</v>
      </c>
      <c r="P104" s="2">
        <v>43</v>
      </c>
      <c r="Q104" s="2">
        <v>51</v>
      </c>
      <c r="R104" s="2">
        <v>30</v>
      </c>
      <c r="S104" s="2" t="s">
        <v>0</v>
      </c>
      <c r="T104" s="2" t="s">
        <v>0</v>
      </c>
    </row>
    <row r="105" spans="1:20">
      <c r="A105" s="23">
        <f>RANK(E105,Table4[المجموع],0)</f>
        <v>104</v>
      </c>
      <c r="B105" s="2">
        <v>1459620</v>
      </c>
      <c r="C105" s="2" t="s">
        <v>69</v>
      </c>
      <c r="D105" s="2" t="str">
        <f t="shared" si="1"/>
        <v>عملي علوم</v>
      </c>
      <c r="E105" s="2">
        <v>296</v>
      </c>
      <c r="F105" s="3">
        <v>0.72199999999999998</v>
      </c>
      <c r="G105" s="2" t="s">
        <v>20</v>
      </c>
      <c r="H105" s="2">
        <v>67.5</v>
      </c>
      <c r="I105" s="2">
        <v>37</v>
      </c>
      <c r="J105" s="2">
        <v>39</v>
      </c>
      <c r="K105" s="2" t="s">
        <v>0</v>
      </c>
      <c r="L105" s="2" t="s">
        <v>0</v>
      </c>
      <c r="M105" s="2" t="s">
        <v>0</v>
      </c>
      <c r="N105" s="2" t="s">
        <v>0</v>
      </c>
      <c r="O105" s="2">
        <v>30</v>
      </c>
      <c r="P105" s="2">
        <v>50</v>
      </c>
      <c r="Q105" s="2">
        <v>42.5</v>
      </c>
      <c r="R105" s="2">
        <v>30</v>
      </c>
      <c r="S105" s="2" t="s">
        <v>0</v>
      </c>
      <c r="T105" s="2" t="s">
        <v>0</v>
      </c>
    </row>
    <row r="106" spans="1:20">
      <c r="A106" s="23">
        <f>RANK(E106,Table4[المجموع],0)</f>
        <v>104</v>
      </c>
      <c r="B106" s="2">
        <v>1459621</v>
      </c>
      <c r="C106" s="2" t="s">
        <v>70</v>
      </c>
      <c r="D106" s="2" t="str">
        <f t="shared" si="1"/>
        <v>عملي علوم</v>
      </c>
      <c r="E106" s="2">
        <v>296</v>
      </c>
      <c r="F106" s="3">
        <v>0.72199999999999998</v>
      </c>
      <c r="G106" s="2" t="s">
        <v>20</v>
      </c>
      <c r="H106" s="2">
        <v>63.5</v>
      </c>
      <c r="I106" s="2">
        <v>40</v>
      </c>
      <c r="J106" s="2">
        <v>39</v>
      </c>
      <c r="K106" s="2" t="s">
        <v>0</v>
      </c>
      <c r="L106" s="2" t="s">
        <v>0</v>
      </c>
      <c r="M106" s="2" t="s">
        <v>0</v>
      </c>
      <c r="N106" s="2" t="s">
        <v>0</v>
      </c>
      <c r="O106" s="2">
        <v>31</v>
      </c>
      <c r="P106" s="2">
        <v>42.5</v>
      </c>
      <c r="Q106" s="2">
        <v>50</v>
      </c>
      <c r="R106" s="2">
        <v>30</v>
      </c>
      <c r="S106" s="2" t="s">
        <v>0</v>
      </c>
      <c r="T106" s="2" t="s">
        <v>0</v>
      </c>
    </row>
    <row r="107" spans="1:20">
      <c r="A107" s="23">
        <f>RANK(E107,Table4[المجموع],0)</f>
        <v>106</v>
      </c>
      <c r="B107" s="2">
        <v>1459625</v>
      </c>
      <c r="C107" s="2" t="s">
        <v>71</v>
      </c>
      <c r="D107" s="2" t="str">
        <f t="shared" si="1"/>
        <v>عملي علوم</v>
      </c>
      <c r="E107" s="2">
        <v>295.5</v>
      </c>
      <c r="F107" s="3">
        <v>0.72070000000000001</v>
      </c>
      <c r="G107" s="2" t="s">
        <v>20</v>
      </c>
      <c r="H107" s="2">
        <v>69.5</v>
      </c>
      <c r="I107" s="2">
        <v>39</v>
      </c>
      <c r="J107" s="2">
        <v>38.5</v>
      </c>
      <c r="K107" s="2" t="s">
        <v>0</v>
      </c>
      <c r="L107" s="2" t="s">
        <v>0</v>
      </c>
      <c r="M107" s="2" t="s">
        <v>0</v>
      </c>
      <c r="N107" s="2" t="s">
        <v>0</v>
      </c>
      <c r="O107" s="2">
        <v>30</v>
      </c>
      <c r="P107" s="2">
        <v>43.5</v>
      </c>
      <c r="Q107" s="2">
        <v>45</v>
      </c>
      <c r="R107" s="2">
        <v>30</v>
      </c>
      <c r="S107" s="2" t="s">
        <v>0</v>
      </c>
      <c r="T107" s="2" t="s">
        <v>0</v>
      </c>
    </row>
    <row r="108" spans="1:20">
      <c r="A108" s="23">
        <f>RANK(E108,Table4[المجموع],0)</f>
        <v>106</v>
      </c>
      <c r="B108" s="2">
        <v>1457727</v>
      </c>
      <c r="C108" s="2" t="s">
        <v>199</v>
      </c>
      <c r="D108" s="2" t="str">
        <f t="shared" si="1"/>
        <v>عملي رياضة</v>
      </c>
      <c r="E108" s="2">
        <v>295.5</v>
      </c>
      <c r="F108" s="3">
        <v>0.72070000000000001</v>
      </c>
      <c r="G108" s="2" t="s">
        <v>20</v>
      </c>
      <c r="H108" s="2">
        <v>45</v>
      </c>
      <c r="I108" s="2">
        <v>25</v>
      </c>
      <c r="J108" s="2">
        <v>32.5</v>
      </c>
      <c r="K108" s="2" t="s">
        <v>0</v>
      </c>
      <c r="L108" s="2" t="s">
        <v>0</v>
      </c>
      <c r="M108" s="2" t="s">
        <v>0</v>
      </c>
      <c r="N108" s="2" t="s">
        <v>0</v>
      </c>
      <c r="O108" s="2">
        <v>43.5</v>
      </c>
      <c r="P108" s="2" t="s">
        <v>0</v>
      </c>
      <c r="Q108" s="2" t="s">
        <v>0</v>
      </c>
      <c r="R108" s="2">
        <v>41</v>
      </c>
      <c r="S108" s="2">
        <v>56.5</v>
      </c>
      <c r="T108" s="2">
        <v>52</v>
      </c>
    </row>
    <row r="109" spans="1:20">
      <c r="A109" s="23">
        <f>RANK(E109,Table4[المجموع],0)</f>
        <v>108</v>
      </c>
      <c r="B109" s="2">
        <v>1457712</v>
      </c>
      <c r="C109" s="2" t="s">
        <v>200</v>
      </c>
      <c r="D109" s="2" t="str">
        <f t="shared" si="1"/>
        <v>عملي علوم</v>
      </c>
      <c r="E109" s="2">
        <v>295</v>
      </c>
      <c r="F109" s="3">
        <v>0.71950000000000003</v>
      </c>
      <c r="G109" s="2" t="s">
        <v>20</v>
      </c>
      <c r="H109" s="2">
        <v>57</v>
      </c>
      <c r="I109" s="2">
        <v>42</v>
      </c>
      <c r="J109" s="2">
        <v>36.5</v>
      </c>
      <c r="K109" s="2" t="s">
        <v>0</v>
      </c>
      <c r="L109" s="2" t="s">
        <v>0</v>
      </c>
      <c r="M109" s="2" t="s">
        <v>0</v>
      </c>
      <c r="N109" s="2" t="s">
        <v>0</v>
      </c>
      <c r="O109" s="2">
        <v>34.5</v>
      </c>
      <c r="P109" s="2">
        <v>36</v>
      </c>
      <c r="Q109" s="2">
        <v>52</v>
      </c>
      <c r="R109" s="2">
        <v>37</v>
      </c>
      <c r="S109" s="2" t="s">
        <v>0</v>
      </c>
      <c r="T109" s="2" t="s">
        <v>0</v>
      </c>
    </row>
    <row r="110" spans="1:20">
      <c r="A110" s="23">
        <f>RANK(E110,Table4[المجموع],0)</f>
        <v>109</v>
      </c>
      <c r="B110" s="2">
        <v>1457721</v>
      </c>
      <c r="C110" s="2" t="s">
        <v>201</v>
      </c>
      <c r="D110" s="2" t="str">
        <f t="shared" si="1"/>
        <v>عملي رياضة</v>
      </c>
      <c r="E110" s="2">
        <v>294.5</v>
      </c>
      <c r="F110" s="3">
        <v>0.71830000000000005</v>
      </c>
      <c r="G110" s="2" t="s">
        <v>20</v>
      </c>
      <c r="H110" s="2">
        <v>53</v>
      </c>
      <c r="I110" s="2">
        <v>34</v>
      </c>
      <c r="J110" s="2">
        <v>39.5</v>
      </c>
      <c r="K110" s="2" t="s">
        <v>0</v>
      </c>
      <c r="L110" s="2" t="s">
        <v>0</v>
      </c>
      <c r="M110" s="2" t="s">
        <v>0</v>
      </c>
      <c r="N110" s="2" t="s">
        <v>0</v>
      </c>
      <c r="O110" s="2">
        <v>30</v>
      </c>
      <c r="P110" s="2" t="s">
        <v>0</v>
      </c>
      <c r="Q110" s="2" t="s">
        <v>0</v>
      </c>
      <c r="R110" s="2">
        <v>35</v>
      </c>
      <c r="S110" s="2">
        <v>54</v>
      </c>
      <c r="T110" s="2">
        <v>49</v>
      </c>
    </row>
    <row r="111" spans="1:20">
      <c r="A111" s="23">
        <f>RANK(E111,Table4[المجموع],0)</f>
        <v>110</v>
      </c>
      <c r="B111" s="2">
        <v>1459645</v>
      </c>
      <c r="C111" s="2" t="s">
        <v>72</v>
      </c>
      <c r="D111" s="2" t="str">
        <f t="shared" si="1"/>
        <v>عملي علوم</v>
      </c>
      <c r="E111" s="2">
        <v>294</v>
      </c>
      <c r="F111" s="3">
        <v>0.71709999999999996</v>
      </c>
      <c r="G111" s="2" t="s">
        <v>20</v>
      </c>
      <c r="H111" s="2">
        <v>56</v>
      </c>
      <c r="I111" s="2">
        <v>38</v>
      </c>
      <c r="J111" s="2">
        <v>38.5</v>
      </c>
      <c r="K111" s="2" t="s">
        <v>0</v>
      </c>
      <c r="L111" s="2" t="s">
        <v>0</v>
      </c>
      <c r="M111" s="2" t="s">
        <v>0</v>
      </c>
      <c r="N111" s="2" t="s">
        <v>0</v>
      </c>
      <c r="O111" s="2">
        <v>30</v>
      </c>
      <c r="P111" s="2">
        <v>46</v>
      </c>
      <c r="Q111" s="2">
        <v>49.5</v>
      </c>
      <c r="R111" s="2">
        <v>36</v>
      </c>
      <c r="S111" s="2" t="s">
        <v>0</v>
      </c>
      <c r="T111" s="2" t="s">
        <v>0</v>
      </c>
    </row>
    <row r="112" spans="1:20">
      <c r="A112" s="23">
        <f>RANK(E112,Table4[المجموع],0)</f>
        <v>111</v>
      </c>
      <c r="B112" s="2">
        <v>1459531</v>
      </c>
      <c r="C112" s="2" t="s">
        <v>73</v>
      </c>
      <c r="D112" s="2" t="str">
        <f t="shared" si="1"/>
        <v>أدبي</v>
      </c>
      <c r="E112" s="2">
        <v>293.5</v>
      </c>
      <c r="F112" s="3">
        <v>0.71589999999999998</v>
      </c>
      <c r="G112" s="2" t="s">
        <v>20</v>
      </c>
      <c r="H112" s="2">
        <v>46</v>
      </c>
      <c r="I112" s="2">
        <v>35.5</v>
      </c>
      <c r="J112" s="2">
        <v>34.5</v>
      </c>
      <c r="K112" s="2">
        <v>37</v>
      </c>
      <c r="L112" s="2">
        <v>52.5</v>
      </c>
      <c r="M112" s="2">
        <v>45</v>
      </c>
      <c r="N112" s="2">
        <v>43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</row>
    <row r="113" spans="1:20">
      <c r="A113" s="23">
        <f>RANK(E113,Table4[المجموع],0)</f>
        <v>112</v>
      </c>
      <c r="B113" s="2">
        <v>1457711</v>
      </c>
      <c r="C113" s="2" t="s">
        <v>202</v>
      </c>
      <c r="D113" s="2" t="str">
        <f t="shared" si="1"/>
        <v>عملي علوم</v>
      </c>
      <c r="E113" s="2">
        <v>293</v>
      </c>
      <c r="F113" s="3">
        <v>0.71460000000000001</v>
      </c>
      <c r="G113" s="2" t="s">
        <v>20</v>
      </c>
      <c r="H113" s="2">
        <v>50.5</v>
      </c>
      <c r="I113" s="2">
        <v>34</v>
      </c>
      <c r="J113" s="2">
        <v>39</v>
      </c>
      <c r="K113" s="2" t="s">
        <v>0</v>
      </c>
      <c r="L113" s="2" t="s">
        <v>0</v>
      </c>
      <c r="M113" s="2" t="s">
        <v>0</v>
      </c>
      <c r="N113" s="2" t="s">
        <v>0</v>
      </c>
      <c r="O113" s="2">
        <v>44.5</v>
      </c>
      <c r="P113" s="2">
        <v>37</v>
      </c>
      <c r="Q113" s="2">
        <v>51</v>
      </c>
      <c r="R113" s="2">
        <v>37</v>
      </c>
      <c r="S113" s="2" t="s">
        <v>0</v>
      </c>
      <c r="T113" s="2" t="s">
        <v>0</v>
      </c>
    </row>
    <row r="114" spans="1:20">
      <c r="A114" s="23">
        <f>RANK(E114,Table4[المجموع],0)</f>
        <v>113</v>
      </c>
      <c r="B114" s="2">
        <v>1457716</v>
      </c>
      <c r="C114" s="2" t="s">
        <v>203</v>
      </c>
      <c r="D114" s="2" t="str">
        <f t="shared" si="1"/>
        <v>عملي رياضة</v>
      </c>
      <c r="E114" s="2">
        <v>292</v>
      </c>
      <c r="F114" s="3">
        <v>0.71220000000000006</v>
      </c>
      <c r="G114" s="2" t="s">
        <v>20</v>
      </c>
      <c r="H114" s="2">
        <v>57</v>
      </c>
      <c r="I114" s="2">
        <v>42</v>
      </c>
      <c r="J114" s="2">
        <v>35.5</v>
      </c>
      <c r="K114" s="2" t="s">
        <v>0</v>
      </c>
      <c r="L114" s="2" t="s">
        <v>0</v>
      </c>
      <c r="M114" s="2" t="s">
        <v>0</v>
      </c>
      <c r="N114" s="2" t="s">
        <v>0</v>
      </c>
      <c r="O114" s="2">
        <v>33</v>
      </c>
      <c r="P114" s="2" t="s">
        <v>0</v>
      </c>
      <c r="Q114" s="2" t="s">
        <v>0</v>
      </c>
      <c r="R114" s="2">
        <v>30</v>
      </c>
      <c r="S114" s="2">
        <v>47</v>
      </c>
      <c r="T114" s="2">
        <v>47.5</v>
      </c>
    </row>
    <row r="115" spans="1:20">
      <c r="A115" s="23">
        <f>RANK(E115,Table4[المجموع],0)</f>
        <v>114</v>
      </c>
      <c r="B115" s="2">
        <v>1457701</v>
      </c>
      <c r="C115" s="2" t="s">
        <v>204</v>
      </c>
      <c r="D115" s="2" t="str">
        <f t="shared" si="1"/>
        <v>عملي علوم</v>
      </c>
      <c r="E115" s="2">
        <v>291</v>
      </c>
      <c r="F115" s="3">
        <v>0.70979999999999999</v>
      </c>
      <c r="G115" s="2" t="s">
        <v>20</v>
      </c>
      <c r="H115" s="2">
        <v>55.5</v>
      </c>
      <c r="I115" s="2">
        <v>32</v>
      </c>
      <c r="J115" s="2">
        <v>37</v>
      </c>
      <c r="K115" s="2" t="s">
        <v>0</v>
      </c>
      <c r="L115" s="2" t="s">
        <v>0</v>
      </c>
      <c r="M115" s="2" t="s">
        <v>0</v>
      </c>
      <c r="N115" s="2" t="s">
        <v>0</v>
      </c>
      <c r="O115" s="2">
        <v>41.5</v>
      </c>
      <c r="P115" s="2">
        <v>36.5</v>
      </c>
      <c r="Q115" s="2">
        <v>47.5</v>
      </c>
      <c r="R115" s="2">
        <v>41</v>
      </c>
      <c r="S115" s="2" t="s">
        <v>0</v>
      </c>
      <c r="T115" s="2" t="s">
        <v>0</v>
      </c>
    </row>
    <row r="116" spans="1:20">
      <c r="A116" s="23">
        <f>RANK(E116,Table4[المجموع],0)</f>
        <v>115</v>
      </c>
      <c r="B116" s="2">
        <v>1459593</v>
      </c>
      <c r="C116" s="2" t="s">
        <v>75</v>
      </c>
      <c r="D116" s="2" t="str">
        <f t="shared" si="1"/>
        <v>عملي علوم</v>
      </c>
      <c r="E116" s="2">
        <v>290.5</v>
      </c>
      <c r="F116" s="3">
        <v>0.70850000000000002</v>
      </c>
      <c r="G116" s="2" t="s">
        <v>20</v>
      </c>
      <c r="H116" s="2">
        <v>56</v>
      </c>
      <c r="I116" s="2">
        <v>36.5</v>
      </c>
      <c r="J116" s="2">
        <v>39.5</v>
      </c>
      <c r="K116" s="2" t="s">
        <v>0</v>
      </c>
      <c r="L116" s="2" t="s">
        <v>0</v>
      </c>
      <c r="M116" s="2" t="s">
        <v>0</v>
      </c>
      <c r="N116" s="2" t="s">
        <v>0</v>
      </c>
      <c r="O116" s="2">
        <v>39</v>
      </c>
      <c r="P116" s="2">
        <v>42</v>
      </c>
      <c r="Q116" s="2">
        <v>40.5</v>
      </c>
      <c r="R116" s="2">
        <v>37</v>
      </c>
      <c r="S116" s="2" t="s">
        <v>0</v>
      </c>
      <c r="T116" s="2" t="s">
        <v>0</v>
      </c>
    </row>
    <row r="117" spans="1:20">
      <c r="A117" s="23">
        <f>RANK(E117,Table4[المجموع],0)</f>
        <v>115</v>
      </c>
      <c r="B117" s="2">
        <v>1459628</v>
      </c>
      <c r="C117" s="2" t="s">
        <v>76</v>
      </c>
      <c r="D117" s="2" t="str">
        <f t="shared" si="1"/>
        <v>عملي علوم</v>
      </c>
      <c r="E117" s="2">
        <v>290.5</v>
      </c>
      <c r="F117" s="3">
        <v>0.70850000000000002</v>
      </c>
      <c r="G117" s="2" t="s">
        <v>20</v>
      </c>
      <c r="H117" s="2">
        <v>63</v>
      </c>
      <c r="I117" s="2">
        <v>38.5</v>
      </c>
      <c r="J117" s="2">
        <v>39.5</v>
      </c>
      <c r="K117" s="2" t="s">
        <v>0</v>
      </c>
      <c r="L117" s="2" t="s">
        <v>0</v>
      </c>
      <c r="M117" s="2" t="s">
        <v>0</v>
      </c>
      <c r="N117" s="2" t="s">
        <v>0</v>
      </c>
      <c r="O117" s="2">
        <v>30</v>
      </c>
      <c r="P117" s="2">
        <v>48</v>
      </c>
      <c r="Q117" s="2">
        <v>41.5</v>
      </c>
      <c r="R117" s="2">
        <v>30</v>
      </c>
      <c r="S117" s="2" t="s">
        <v>0</v>
      </c>
      <c r="T117" s="2" t="s">
        <v>0</v>
      </c>
    </row>
    <row r="118" spans="1:20">
      <c r="A118" s="23">
        <f>RANK(E118,Table4[المجموع],0)</f>
        <v>117</v>
      </c>
      <c r="B118" s="2">
        <v>1457650</v>
      </c>
      <c r="C118" s="2" t="s">
        <v>205</v>
      </c>
      <c r="D118" s="2" t="str">
        <f t="shared" si="1"/>
        <v>أدبي</v>
      </c>
      <c r="E118" s="2">
        <v>290</v>
      </c>
      <c r="F118" s="3">
        <v>0.70730000000000004</v>
      </c>
      <c r="G118" s="2" t="s">
        <v>20</v>
      </c>
      <c r="H118" s="2">
        <v>58.5</v>
      </c>
      <c r="I118" s="2">
        <v>38</v>
      </c>
      <c r="J118" s="2">
        <v>34.5</v>
      </c>
      <c r="K118" s="2">
        <v>53.5</v>
      </c>
      <c r="L118" s="2">
        <v>37.5</v>
      </c>
      <c r="M118" s="2">
        <v>32</v>
      </c>
      <c r="N118" s="2">
        <v>36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</row>
    <row r="119" spans="1:20">
      <c r="A119" s="23">
        <f>RANK(E119,Table4[المجموع],0)</f>
        <v>118</v>
      </c>
      <c r="B119" s="2">
        <v>1459602</v>
      </c>
      <c r="C119" s="2" t="s">
        <v>77</v>
      </c>
      <c r="D119" s="2" t="str">
        <f t="shared" si="1"/>
        <v>عملي علوم</v>
      </c>
      <c r="E119" s="2">
        <v>289.5</v>
      </c>
      <c r="F119" s="3">
        <v>0.70609999999999995</v>
      </c>
      <c r="G119" s="2" t="s">
        <v>20</v>
      </c>
      <c r="H119" s="2">
        <v>48</v>
      </c>
      <c r="I119" s="2">
        <v>42</v>
      </c>
      <c r="J119" s="2">
        <v>26.5</v>
      </c>
      <c r="K119" s="2" t="s">
        <v>0</v>
      </c>
      <c r="L119" s="2" t="s">
        <v>0</v>
      </c>
      <c r="M119" s="2" t="s">
        <v>0</v>
      </c>
      <c r="N119" s="2" t="s">
        <v>0</v>
      </c>
      <c r="O119" s="2">
        <v>44</v>
      </c>
      <c r="P119" s="2">
        <v>45</v>
      </c>
      <c r="Q119" s="2">
        <v>45.5</v>
      </c>
      <c r="R119" s="2">
        <v>38.5</v>
      </c>
      <c r="S119" s="2" t="s">
        <v>0</v>
      </c>
      <c r="T119" s="2" t="s">
        <v>0</v>
      </c>
    </row>
    <row r="120" spans="1:20">
      <c r="A120" s="23">
        <f>RANK(E120,Table4[المجموع],0)</f>
        <v>118</v>
      </c>
      <c r="B120" s="2">
        <v>1459609</v>
      </c>
      <c r="C120" s="2" t="s">
        <v>78</v>
      </c>
      <c r="D120" s="2" t="str">
        <f t="shared" si="1"/>
        <v>عملي علوم</v>
      </c>
      <c r="E120" s="2">
        <v>289.5</v>
      </c>
      <c r="F120" s="3">
        <v>0.70609999999999995</v>
      </c>
      <c r="G120" s="2" t="s">
        <v>20</v>
      </c>
      <c r="H120" s="2">
        <v>51.5</v>
      </c>
      <c r="I120" s="2">
        <v>39</v>
      </c>
      <c r="J120" s="2">
        <v>37.5</v>
      </c>
      <c r="K120" s="2" t="s">
        <v>0</v>
      </c>
      <c r="L120" s="2" t="s">
        <v>0</v>
      </c>
      <c r="M120" s="2" t="s">
        <v>0</v>
      </c>
      <c r="N120" s="2" t="s">
        <v>0</v>
      </c>
      <c r="O120" s="2">
        <v>30</v>
      </c>
      <c r="P120" s="2">
        <v>42</v>
      </c>
      <c r="Q120" s="2">
        <v>48</v>
      </c>
      <c r="R120" s="2">
        <v>41.5</v>
      </c>
      <c r="S120" s="2" t="s">
        <v>0</v>
      </c>
      <c r="T120" s="2" t="s">
        <v>0</v>
      </c>
    </row>
    <row r="121" spans="1:20">
      <c r="A121" s="23">
        <f>RANK(E121,Table4[المجموع],0)</f>
        <v>118</v>
      </c>
      <c r="B121" s="2">
        <v>1459644</v>
      </c>
      <c r="C121" s="2" t="s">
        <v>79</v>
      </c>
      <c r="D121" s="2" t="str">
        <f t="shared" si="1"/>
        <v>عملي علوم</v>
      </c>
      <c r="E121" s="2">
        <v>289.5</v>
      </c>
      <c r="F121" s="3">
        <v>0.70609999999999995</v>
      </c>
      <c r="G121" s="2" t="s">
        <v>20</v>
      </c>
      <c r="H121" s="2">
        <v>62.5</v>
      </c>
      <c r="I121" s="2">
        <v>40.5</v>
      </c>
      <c r="J121" s="2">
        <v>39.5</v>
      </c>
      <c r="K121" s="2" t="s">
        <v>0</v>
      </c>
      <c r="L121" s="2" t="s">
        <v>0</v>
      </c>
      <c r="M121" s="2" t="s">
        <v>0</v>
      </c>
      <c r="N121" s="2" t="s">
        <v>0</v>
      </c>
      <c r="O121" s="2">
        <v>30</v>
      </c>
      <c r="P121" s="2">
        <v>36</v>
      </c>
      <c r="Q121" s="2">
        <v>51</v>
      </c>
      <c r="R121" s="2">
        <v>30</v>
      </c>
      <c r="S121" s="2" t="s">
        <v>0</v>
      </c>
      <c r="T121" s="2" t="s">
        <v>0</v>
      </c>
    </row>
    <row r="122" spans="1:20">
      <c r="A122" s="23">
        <f>RANK(E122,Table4[المجموع],0)</f>
        <v>121</v>
      </c>
      <c r="B122" s="2">
        <v>1457682</v>
      </c>
      <c r="C122" s="2" t="s">
        <v>206</v>
      </c>
      <c r="D122" s="2" t="str">
        <f t="shared" si="1"/>
        <v>عملي علوم</v>
      </c>
      <c r="E122" s="2">
        <v>289</v>
      </c>
      <c r="F122" s="3">
        <v>0.70489999999999997</v>
      </c>
      <c r="G122" s="2" t="s">
        <v>20</v>
      </c>
      <c r="H122" s="2">
        <v>53.5</v>
      </c>
      <c r="I122" s="2">
        <v>43.5</v>
      </c>
      <c r="J122" s="2">
        <v>34.5</v>
      </c>
      <c r="K122" s="2" t="s">
        <v>0</v>
      </c>
      <c r="L122" s="2" t="s">
        <v>0</v>
      </c>
      <c r="M122" s="2" t="s">
        <v>0</v>
      </c>
      <c r="N122" s="2" t="s">
        <v>0</v>
      </c>
      <c r="O122" s="2">
        <v>37.5</v>
      </c>
      <c r="P122" s="2">
        <v>32.5</v>
      </c>
      <c r="Q122" s="2">
        <v>49.5</v>
      </c>
      <c r="R122" s="2">
        <v>38</v>
      </c>
      <c r="S122" s="2" t="s">
        <v>0</v>
      </c>
      <c r="T122" s="2" t="s">
        <v>0</v>
      </c>
    </row>
    <row r="123" spans="1:20">
      <c r="A123" s="23">
        <f>RANK(E123,Table4[المجموع],0)</f>
        <v>121</v>
      </c>
      <c r="B123" s="2">
        <v>1457714</v>
      </c>
      <c r="C123" s="2" t="s">
        <v>207</v>
      </c>
      <c r="D123" s="2" t="str">
        <f t="shared" si="1"/>
        <v>عملي علوم</v>
      </c>
      <c r="E123" s="2">
        <v>289</v>
      </c>
      <c r="F123" s="3">
        <v>0.70489999999999997</v>
      </c>
      <c r="G123" s="2" t="s">
        <v>20</v>
      </c>
      <c r="H123" s="2">
        <v>54.5</v>
      </c>
      <c r="I123" s="2">
        <v>44.5</v>
      </c>
      <c r="J123" s="2">
        <v>36.5</v>
      </c>
      <c r="K123" s="2" t="s">
        <v>0</v>
      </c>
      <c r="L123" s="2" t="s">
        <v>0</v>
      </c>
      <c r="M123" s="2" t="s">
        <v>0</v>
      </c>
      <c r="N123" s="2" t="s">
        <v>0</v>
      </c>
      <c r="O123" s="2">
        <v>37.5</v>
      </c>
      <c r="P123" s="2">
        <v>34</v>
      </c>
      <c r="Q123" s="2">
        <v>52</v>
      </c>
      <c r="R123" s="2">
        <v>30</v>
      </c>
      <c r="S123" s="2" t="s">
        <v>0</v>
      </c>
      <c r="T123" s="2" t="s">
        <v>0</v>
      </c>
    </row>
    <row r="124" spans="1:20">
      <c r="A124" s="23">
        <f>RANK(E124,Table4[المجموع],0)</f>
        <v>123</v>
      </c>
      <c r="B124" s="2">
        <v>1459605</v>
      </c>
      <c r="C124" s="2" t="s">
        <v>80</v>
      </c>
      <c r="D124" s="2" t="str">
        <f t="shared" si="1"/>
        <v>عملي علوم</v>
      </c>
      <c r="E124" s="2">
        <v>287.5</v>
      </c>
      <c r="F124" s="3">
        <v>0.70120000000000005</v>
      </c>
      <c r="G124" s="2" t="s">
        <v>20</v>
      </c>
      <c r="H124" s="2">
        <v>56</v>
      </c>
      <c r="I124" s="2">
        <v>36.5</v>
      </c>
      <c r="J124" s="2">
        <v>36.5</v>
      </c>
      <c r="K124" s="2" t="s">
        <v>0</v>
      </c>
      <c r="L124" s="2" t="s">
        <v>0</v>
      </c>
      <c r="M124" s="2" t="s">
        <v>0</v>
      </c>
      <c r="N124" s="2" t="s">
        <v>0</v>
      </c>
      <c r="O124" s="2">
        <v>30</v>
      </c>
      <c r="P124" s="2">
        <v>42.5</v>
      </c>
      <c r="Q124" s="2">
        <v>53.5</v>
      </c>
      <c r="R124" s="2">
        <v>32.5</v>
      </c>
      <c r="S124" s="2" t="s">
        <v>0</v>
      </c>
      <c r="T124" s="2" t="s">
        <v>0</v>
      </c>
    </row>
    <row r="125" spans="1:20">
      <c r="A125" s="23">
        <f>RANK(E125,Table4[المجموع],0)</f>
        <v>124</v>
      </c>
      <c r="B125" s="2">
        <v>1459556</v>
      </c>
      <c r="C125" s="2" t="s">
        <v>81</v>
      </c>
      <c r="D125" s="2" t="str">
        <f t="shared" si="1"/>
        <v>أدبي</v>
      </c>
      <c r="E125" s="2">
        <v>286.5</v>
      </c>
      <c r="F125" s="3">
        <v>0.69879999999999998</v>
      </c>
      <c r="G125" s="2" t="s">
        <v>20</v>
      </c>
      <c r="H125" s="2">
        <v>66</v>
      </c>
      <c r="I125" s="2">
        <v>32.5</v>
      </c>
      <c r="J125" s="2">
        <v>29</v>
      </c>
      <c r="K125" s="2">
        <v>50.5</v>
      </c>
      <c r="L125" s="2">
        <v>32</v>
      </c>
      <c r="M125" s="2">
        <v>39.5</v>
      </c>
      <c r="N125" s="2">
        <v>37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</row>
    <row r="126" spans="1:20">
      <c r="A126" s="23">
        <f>RANK(E126,Table4[المجموع],0)</f>
        <v>125</v>
      </c>
      <c r="B126" s="2">
        <v>1459546</v>
      </c>
      <c r="C126" s="2" t="s">
        <v>82</v>
      </c>
      <c r="D126" s="2" t="str">
        <f t="shared" si="1"/>
        <v>أدبي</v>
      </c>
      <c r="E126" s="2">
        <v>285.5</v>
      </c>
      <c r="F126" s="3">
        <v>0.69630000000000003</v>
      </c>
      <c r="G126" s="2" t="s">
        <v>20</v>
      </c>
      <c r="H126" s="2">
        <v>40</v>
      </c>
      <c r="I126" s="2">
        <v>47</v>
      </c>
      <c r="J126" s="2">
        <v>28</v>
      </c>
      <c r="K126" s="2">
        <v>44</v>
      </c>
      <c r="L126" s="2">
        <v>39</v>
      </c>
      <c r="M126" s="2">
        <v>41.5</v>
      </c>
      <c r="N126" s="2">
        <v>46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</row>
    <row r="127" spans="1:20">
      <c r="A127" s="23">
        <f>RANK(E127,Table4[المجموع],0)</f>
        <v>125</v>
      </c>
      <c r="B127" s="2">
        <v>1459619</v>
      </c>
      <c r="C127" s="2" t="s">
        <v>83</v>
      </c>
      <c r="D127" s="2" t="str">
        <f t="shared" si="1"/>
        <v>عملي علوم</v>
      </c>
      <c r="E127" s="2">
        <v>285.5</v>
      </c>
      <c r="F127" s="3">
        <v>0.69630000000000003</v>
      </c>
      <c r="G127" s="2" t="s">
        <v>20</v>
      </c>
      <c r="H127" s="2">
        <v>66.5</v>
      </c>
      <c r="I127" s="2">
        <v>31</v>
      </c>
      <c r="J127" s="2">
        <v>39.5</v>
      </c>
      <c r="K127" s="2" t="s">
        <v>0</v>
      </c>
      <c r="L127" s="2" t="s">
        <v>0</v>
      </c>
      <c r="M127" s="2" t="s">
        <v>0</v>
      </c>
      <c r="N127" s="2" t="s">
        <v>0</v>
      </c>
      <c r="O127" s="2">
        <v>30</v>
      </c>
      <c r="P127" s="2">
        <v>46.5</v>
      </c>
      <c r="Q127" s="2">
        <v>42</v>
      </c>
      <c r="R127" s="2">
        <v>30</v>
      </c>
      <c r="S127" s="2" t="s">
        <v>0</v>
      </c>
      <c r="T127" s="2" t="s">
        <v>0</v>
      </c>
    </row>
    <row r="128" spans="1:20">
      <c r="A128" s="23">
        <f>RANK(E128,Table4[المجموع],0)</f>
        <v>127</v>
      </c>
      <c r="B128" s="2">
        <v>1457659</v>
      </c>
      <c r="C128" s="2" t="s">
        <v>208</v>
      </c>
      <c r="D128" s="2" t="str">
        <f t="shared" si="1"/>
        <v>عملي علوم</v>
      </c>
      <c r="E128" s="2">
        <v>285</v>
      </c>
      <c r="F128" s="3">
        <v>0.69510000000000005</v>
      </c>
      <c r="G128" s="2" t="s">
        <v>20</v>
      </c>
      <c r="H128" s="2">
        <v>51</v>
      </c>
      <c r="I128" s="2">
        <v>41.5</v>
      </c>
      <c r="J128" s="2">
        <v>35.5</v>
      </c>
      <c r="K128" s="2" t="s">
        <v>0</v>
      </c>
      <c r="L128" s="2" t="s">
        <v>0</v>
      </c>
      <c r="M128" s="2" t="s">
        <v>0</v>
      </c>
      <c r="N128" s="2" t="s">
        <v>0</v>
      </c>
      <c r="O128" s="2">
        <v>41</v>
      </c>
      <c r="P128" s="2">
        <v>39</v>
      </c>
      <c r="Q128" s="2">
        <v>45.5</v>
      </c>
      <c r="R128" s="2">
        <v>31.5</v>
      </c>
      <c r="S128" s="2" t="s">
        <v>0</v>
      </c>
      <c r="T128" s="2" t="s">
        <v>0</v>
      </c>
    </row>
    <row r="129" spans="1:20">
      <c r="A129" s="23">
        <f>RANK(E129,Table4[المجموع],0)</f>
        <v>127</v>
      </c>
      <c r="B129" s="2">
        <v>1457704</v>
      </c>
      <c r="C129" s="2" t="s">
        <v>209</v>
      </c>
      <c r="D129" s="2" t="str">
        <f t="shared" si="1"/>
        <v>عملي علوم</v>
      </c>
      <c r="E129" s="2">
        <v>285</v>
      </c>
      <c r="F129" s="3">
        <v>0.69510000000000005</v>
      </c>
      <c r="G129" s="2" t="s">
        <v>20</v>
      </c>
      <c r="H129" s="2">
        <v>56.5</v>
      </c>
      <c r="I129" s="2">
        <v>28.5</v>
      </c>
      <c r="J129" s="2">
        <v>31</v>
      </c>
      <c r="K129" s="2" t="s">
        <v>0</v>
      </c>
      <c r="L129" s="2" t="s">
        <v>0</v>
      </c>
      <c r="M129" s="2" t="s">
        <v>0</v>
      </c>
      <c r="N129" s="2" t="s">
        <v>0</v>
      </c>
      <c r="O129" s="2">
        <v>42</v>
      </c>
      <c r="P129" s="2">
        <v>44</v>
      </c>
      <c r="Q129" s="2">
        <v>49</v>
      </c>
      <c r="R129" s="2">
        <v>34</v>
      </c>
      <c r="S129" s="2" t="s">
        <v>0</v>
      </c>
      <c r="T129" s="2" t="s">
        <v>0</v>
      </c>
    </row>
    <row r="130" spans="1:20">
      <c r="A130" s="23">
        <f>RANK(E130,Table4[المجموع],0)</f>
        <v>129</v>
      </c>
      <c r="B130" s="2">
        <v>1459583</v>
      </c>
      <c r="C130" s="2" t="s">
        <v>84</v>
      </c>
      <c r="D130" s="2" t="str">
        <f t="shared" ref="D130:D193" si="2">IF(AND(K130="غير مقرر",P130="غير مقرر"),"عملي رياضة",IF(AND(S130="غير مقرر",K130="غير مقرر"),"عملي علوم","أدبي"))</f>
        <v>عملي علوم</v>
      </c>
      <c r="E130" s="2">
        <v>284.5</v>
      </c>
      <c r="F130" s="3">
        <v>0.69389999999999996</v>
      </c>
      <c r="G130" s="2" t="s">
        <v>20</v>
      </c>
      <c r="H130" s="2">
        <v>46</v>
      </c>
      <c r="I130" s="2">
        <v>39</v>
      </c>
      <c r="J130" s="2">
        <v>31.5</v>
      </c>
      <c r="K130" s="2" t="s">
        <v>0</v>
      </c>
      <c r="L130" s="2" t="s">
        <v>0</v>
      </c>
      <c r="M130" s="2" t="s">
        <v>0</v>
      </c>
      <c r="N130" s="2" t="s">
        <v>0</v>
      </c>
      <c r="O130" s="2">
        <v>32.5</v>
      </c>
      <c r="P130" s="2">
        <v>38.5</v>
      </c>
      <c r="Q130" s="2">
        <v>49</v>
      </c>
      <c r="R130" s="2">
        <v>48</v>
      </c>
      <c r="S130" s="2" t="s">
        <v>0</v>
      </c>
      <c r="T130" s="2" t="s">
        <v>0</v>
      </c>
    </row>
    <row r="131" spans="1:20">
      <c r="A131" s="23">
        <f>RANK(E131,Table4[المجموع],0)</f>
        <v>129</v>
      </c>
      <c r="B131" s="2">
        <v>1459643</v>
      </c>
      <c r="C131" s="2" t="s">
        <v>85</v>
      </c>
      <c r="D131" s="2" t="str">
        <f t="shared" si="2"/>
        <v>عملي علوم</v>
      </c>
      <c r="E131" s="2">
        <v>284.5</v>
      </c>
      <c r="F131" s="3">
        <v>0.69389999999999996</v>
      </c>
      <c r="G131" s="2" t="s">
        <v>20</v>
      </c>
      <c r="H131" s="2">
        <v>56.5</v>
      </c>
      <c r="I131" s="2">
        <v>36</v>
      </c>
      <c r="J131" s="2">
        <v>37.5</v>
      </c>
      <c r="K131" s="2" t="s">
        <v>0</v>
      </c>
      <c r="L131" s="2" t="s">
        <v>0</v>
      </c>
      <c r="M131" s="2" t="s">
        <v>0</v>
      </c>
      <c r="N131" s="2" t="s">
        <v>0</v>
      </c>
      <c r="O131" s="2">
        <v>30</v>
      </c>
      <c r="P131" s="2">
        <v>47</v>
      </c>
      <c r="Q131" s="2">
        <v>47.5</v>
      </c>
      <c r="R131" s="2">
        <v>30</v>
      </c>
      <c r="S131" s="2" t="s">
        <v>0</v>
      </c>
      <c r="T131" s="2" t="s">
        <v>0</v>
      </c>
    </row>
    <row r="132" spans="1:20">
      <c r="A132" s="23">
        <f>RANK(E132,Table4[المجموع],0)</f>
        <v>131</v>
      </c>
      <c r="B132" s="2">
        <v>1457700</v>
      </c>
      <c r="C132" s="2" t="s">
        <v>210</v>
      </c>
      <c r="D132" s="2" t="str">
        <f t="shared" si="2"/>
        <v>عملي علوم</v>
      </c>
      <c r="E132" s="2">
        <v>284</v>
      </c>
      <c r="F132" s="3">
        <v>0.69269999999999998</v>
      </c>
      <c r="G132" s="2" t="s">
        <v>20</v>
      </c>
      <c r="H132" s="2">
        <v>57.5</v>
      </c>
      <c r="I132" s="2">
        <v>34</v>
      </c>
      <c r="J132" s="2">
        <v>36</v>
      </c>
      <c r="K132" s="2" t="s">
        <v>0</v>
      </c>
      <c r="L132" s="2" t="s">
        <v>0</v>
      </c>
      <c r="M132" s="2" t="s">
        <v>0</v>
      </c>
      <c r="N132" s="2" t="s">
        <v>0</v>
      </c>
      <c r="O132" s="2">
        <v>40.5</v>
      </c>
      <c r="P132" s="2">
        <v>35</v>
      </c>
      <c r="Q132" s="2">
        <v>49</v>
      </c>
      <c r="R132" s="2">
        <v>32</v>
      </c>
      <c r="S132" s="2" t="s">
        <v>0</v>
      </c>
      <c r="T132" s="2" t="s">
        <v>0</v>
      </c>
    </row>
    <row r="133" spans="1:20">
      <c r="A133" s="23">
        <f>RANK(E133,Table4[المجموع],0)</f>
        <v>132</v>
      </c>
      <c r="B133" s="2">
        <v>1459574</v>
      </c>
      <c r="C133" s="2" t="s">
        <v>86</v>
      </c>
      <c r="D133" s="2" t="str">
        <f t="shared" si="2"/>
        <v>عملي علوم</v>
      </c>
      <c r="E133" s="2">
        <v>283.5</v>
      </c>
      <c r="F133" s="3">
        <v>0.6915</v>
      </c>
      <c r="G133" s="2" t="s">
        <v>20</v>
      </c>
      <c r="H133" s="2">
        <v>41.5</v>
      </c>
      <c r="I133" s="2">
        <v>38</v>
      </c>
      <c r="J133" s="2">
        <v>38</v>
      </c>
      <c r="K133" s="2" t="s">
        <v>0</v>
      </c>
      <c r="L133" s="2" t="s">
        <v>0</v>
      </c>
      <c r="M133" s="2" t="s">
        <v>0</v>
      </c>
      <c r="N133" s="2" t="s">
        <v>0</v>
      </c>
      <c r="O133" s="2">
        <v>40.5</v>
      </c>
      <c r="P133" s="2">
        <v>50</v>
      </c>
      <c r="Q133" s="2">
        <v>45.5</v>
      </c>
      <c r="R133" s="2">
        <v>30</v>
      </c>
      <c r="S133" s="2" t="s">
        <v>0</v>
      </c>
      <c r="T133" s="2" t="s">
        <v>0</v>
      </c>
    </row>
    <row r="134" spans="1:20">
      <c r="A134" s="23">
        <f>RANK(E134,Table4[المجموع],0)</f>
        <v>133</v>
      </c>
      <c r="B134" s="2">
        <v>1459550</v>
      </c>
      <c r="C134" s="2" t="s">
        <v>87</v>
      </c>
      <c r="D134" s="2" t="str">
        <f t="shared" si="2"/>
        <v>أدبي</v>
      </c>
      <c r="E134" s="2">
        <v>283</v>
      </c>
      <c r="F134" s="3">
        <v>0.69020000000000004</v>
      </c>
      <c r="G134" s="2" t="s">
        <v>20</v>
      </c>
      <c r="H134" s="2">
        <v>46.5</v>
      </c>
      <c r="I134" s="2">
        <v>46</v>
      </c>
      <c r="J134" s="2">
        <v>35</v>
      </c>
      <c r="K134" s="2">
        <v>42.5</v>
      </c>
      <c r="L134" s="2">
        <v>30</v>
      </c>
      <c r="M134" s="2">
        <v>45</v>
      </c>
      <c r="N134" s="2">
        <v>38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</row>
    <row r="135" spans="1:20">
      <c r="A135" s="23">
        <f>RANK(E135,Table4[المجموع],0)</f>
        <v>134</v>
      </c>
      <c r="B135" s="2">
        <v>1457699</v>
      </c>
      <c r="C135" s="2" t="s">
        <v>211</v>
      </c>
      <c r="D135" s="2" t="str">
        <f t="shared" si="2"/>
        <v>عملي علوم</v>
      </c>
      <c r="E135" s="2">
        <v>282.5</v>
      </c>
      <c r="F135" s="3">
        <v>0.68899999999999995</v>
      </c>
      <c r="G135" s="2" t="s">
        <v>20</v>
      </c>
      <c r="H135" s="2">
        <v>45</v>
      </c>
      <c r="I135" s="2">
        <v>37</v>
      </c>
      <c r="J135" s="2">
        <v>33</v>
      </c>
      <c r="K135" s="2" t="s">
        <v>0</v>
      </c>
      <c r="L135" s="2" t="s">
        <v>0</v>
      </c>
      <c r="M135" s="2" t="s">
        <v>0</v>
      </c>
      <c r="N135" s="2" t="s">
        <v>0</v>
      </c>
      <c r="O135" s="2">
        <v>45.5</v>
      </c>
      <c r="P135" s="2">
        <v>39.5</v>
      </c>
      <c r="Q135" s="2">
        <v>48.5</v>
      </c>
      <c r="R135" s="2">
        <v>34</v>
      </c>
      <c r="S135" s="2" t="s">
        <v>0</v>
      </c>
      <c r="T135" s="2" t="s">
        <v>0</v>
      </c>
    </row>
    <row r="136" spans="1:20">
      <c r="A136" s="23">
        <f>RANK(E136,Table4[المجموع],0)</f>
        <v>135</v>
      </c>
      <c r="B136" s="2">
        <v>1459560</v>
      </c>
      <c r="C136" s="2" t="s">
        <v>88</v>
      </c>
      <c r="D136" s="2" t="str">
        <f t="shared" si="2"/>
        <v>عملي علوم</v>
      </c>
      <c r="E136" s="2">
        <v>280.5</v>
      </c>
      <c r="F136" s="3">
        <v>0.68410000000000004</v>
      </c>
      <c r="G136" s="2" t="s">
        <v>20</v>
      </c>
      <c r="H136" s="2">
        <v>63</v>
      </c>
      <c r="I136" s="2">
        <v>37</v>
      </c>
      <c r="J136" s="2">
        <v>39.5</v>
      </c>
      <c r="K136" s="2" t="s">
        <v>0</v>
      </c>
      <c r="L136" s="2" t="s">
        <v>0</v>
      </c>
      <c r="M136" s="2" t="s">
        <v>0</v>
      </c>
      <c r="N136" s="2" t="s">
        <v>0</v>
      </c>
      <c r="O136" s="2">
        <v>30</v>
      </c>
      <c r="P136" s="2">
        <v>30</v>
      </c>
      <c r="Q136" s="2">
        <v>50</v>
      </c>
      <c r="R136" s="2">
        <v>31</v>
      </c>
      <c r="S136" s="2" t="s">
        <v>0</v>
      </c>
      <c r="T136" s="2" t="s">
        <v>0</v>
      </c>
    </row>
    <row r="137" spans="1:20">
      <c r="A137" s="23">
        <f>RANK(E137,Table4[المجموع],0)</f>
        <v>135</v>
      </c>
      <c r="B137" s="2">
        <v>1457735</v>
      </c>
      <c r="C137" s="2" t="s">
        <v>212</v>
      </c>
      <c r="D137" s="2" t="str">
        <f t="shared" si="2"/>
        <v>عملي رياضة</v>
      </c>
      <c r="E137" s="2">
        <v>280.5</v>
      </c>
      <c r="F137" s="3">
        <v>0.68410000000000004</v>
      </c>
      <c r="G137" s="2" t="s">
        <v>20</v>
      </c>
      <c r="H137" s="2">
        <v>61.5</v>
      </c>
      <c r="I137" s="2">
        <v>34</v>
      </c>
      <c r="J137" s="2">
        <v>35.5</v>
      </c>
      <c r="K137" s="2" t="s">
        <v>0</v>
      </c>
      <c r="L137" s="2" t="s">
        <v>0</v>
      </c>
      <c r="M137" s="2" t="s">
        <v>0</v>
      </c>
      <c r="N137" s="2" t="s">
        <v>0</v>
      </c>
      <c r="O137" s="2">
        <v>30</v>
      </c>
      <c r="P137" s="2" t="s">
        <v>0</v>
      </c>
      <c r="Q137" s="2" t="s">
        <v>0</v>
      </c>
      <c r="R137" s="2">
        <v>32</v>
      </c>
      <c r="S137" s="2">
        <v>46.5</v>
      </c>
      <c r="T137" s="2">
        <v>41</v>
      </c>
    </row>
    <row r="138" spans="1:20">
      <c r="A138" s="23">
        <f>RANK(E138,Table4[المجموع],0)</f>
        <v>137</v>
      </c>
      <c r="B138" s="2">
        <v>1459551</v>
      </c>
      <c r="C138" s="2" t="s">
        <v>89</v>
      </c>
      <c r="D138" s="2" t="str">
        <f t="shared" si="2"/>
        <v>أدبي</v>
      </c>
      <c r="E138" s="2">
        <v>280</v>
      </c>
      <c r="F138" s="3">
        <v>0.68289999999999995</v>
      </c>
      <c r="G138" s="2" t="s">
        <v>20</v>
      </c>
      <c r="H138" s="2">
        <v>69</v>
      </c>
      <c r="I138" s="2">
        <v>36</v>
      </c>
      <c r="J138" s="2">
        <v>32.5</v>
      </c>
      <c r="K138" s="2">
        <v>49.5</v>
      </c>
      <c r="L138" s="2">
        <v>33</v>
      </c>
      <c r="M138" s="2">
        <v>30</v>
      </c>
      <c r="N138" s="2">
        <v>30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</row>
    <row r="139" spans="1:20">
      <c r="A139" s="23">
        <f>RANK(E139,Table4[المجموع],0)</f>
        <v>137</v>
      </c>
      <c r="B139" s="2">
        <v>1459631</v>
      </c>
      <c r="C139" s="2" t="s">
        <v>90</v>
      </c>
      <c r="D139" s="2" t="str">
        <f t="shared" si="2"/>
        <v>عملي علوم</v>
      </c>
      <c r="E139" s="2">
        <v>280</v>
      </c>
      <c r="F139" s="3">
        <v>0.68289999999999995</v>
      </c>
      <c r="G139" s="2" t="s">
        <v>20</v>
      </c>
      <c r="H139" s="2">
        <v>58.5</v>
      </c>
      <c r="I139" s="2">
        <v>38</v>
      </c>
      <c r="J139" s="2">
        <v>37</v>
      </c>
      <c r="K139" s="2" t="s">
        <v>0</v>
      </c>
      <c r="L139" s="2" t="s">
        <v>0</v>
      </c>
      <c r="M139" s="2" t="s">
        <v>0</v>
      </c>
      <c r="N139" s="2" t="s">
        <v>0</v>
      </c>
      <c r="O139" s="2">
        <v>30</v>
      </c>
      <c r="P139" s="2">
        <v>40</v>
      </c>
      <c r="Q139" s="2">
        <v>46.5</v>
      </c>
      <c r="R139" s="2">
        <v>30</v>
      </c>
      <c r="S139" s="2" t="s">
        <v>0</v>
      </c>
      <c r="T139" s="2" t="s">
        <v>0</v>
      </c>
    </row>
    <row r="140" spans="1:20">
      <c r="A140" s="23">
        <f>RANK(E140,Table4[المجموع],0)</f>
        <v>139</v>
      </c>
      <c r="B140" s="2">
        <v>1457726</v>
      </c>
      <c r="C140" s="2" t="s">
        <v>213</v>
      </c>
      <c r="D140" s="2" t="str">
        <f t="shared" si="2"/>
        <v>عملي رياضة</v>
      </c>
      <c r="E140" s="2">
        <v>279.5</v>
      </c>
      <c r="F140" s="3">
        <v>0.68169999999999997</v>
      </c>
      <c r="G140" s="2" t="s">
        <v>20</v>
      </c>
      <c r="H140" s="2">
        <v>47.5</v>
      </c>
      <c r="I140" s="2">
        <v>28.5</v>
      </c>
      <c r="J140" s="2">
        <v>36.5</v>
      </c>
      <c r="K140" s="2" t="s">
        <v>0</v>
      </c>
      <c r="L140" s="2" t="s">
        <v>0</v>
      </c>
      <c r="M140" s="2" t="s">
        <v>0</v>
      </c>
      <c r="N140" s="2" t="s">
        <v>0</v>
      </c>
      <c r="O140" s="2">
        <v>35</v>
      </c>
      <c r="P140" s="2" t="s">
        <v>0</v>
      </c>
      <c r="Q140" s="2" t="s">
        <v>0</v>
      </c>
      <c r="R140" s="2">
        <v>31.5</v>
      </c>
      <c r="S140" s="2">
        <v>50.5</v>
      </c>
      <c r="T140" s="2">
        <v>50</v>
      </c>
    </row>
    <row r="141" spans="1:20">
      <c r="A141" s="23">
        <f>RANK(E141,Table4[المجموع],0)</f>
        <v>140</v>
      </c>
      <c r="B141" s="2">
        <v>1459544</v>
      </c>
      <c r="C141" s="2" t="s">
        <v>91</v>
      </c>
      <c r="D141" s="2" t="str">
        <f t="shared" si="2"/>
        <v>أدبي</v>
      </c>
      <c r="E141" s="2">
        <v>279</v>
      </c>
      <c r="F141" s="3">
        <v>0.68049999999999999</v>
      </c>
      <c r="G141" s="2" t="s">
        <v>20</v>
      </c>
      <c r="H141" s="2">
        <v>45</v>
      </c>
      <c r="I141" s="2">
        <v>42</v>
      </c>
      <c r="J141" s="2">
        <v>37</v>
      </c>
      <c r="K141" s="2">
        <v>39</v>
      </c>
      <c r="L141" s="2">
        <v>43</v>
      </c>
      <c r="M141" s="2">
        <v>43</v>
      </c>
      <c r="N141" s="2">
        <v>30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</row>
    <row r="142" spans="1:20">
      <c r="A142" s="23">
        <f>RANK(E142,Table4[المجموع],0)</f>
        <v>140</v>
      </c>
      <c r="B142" s="2">
        <v>1459610</v>
      </c>
      <c r="C142" s="2" t="s">
        <v>92</v>
      </c>
      <c r="D142" s="2" t="str">
        <f t="shared" si="2"/>
        <v>عملي علوم</v>
      </c>
      <c r="E142" s="2">
        <v>279</v>
      </c>
      <c r="F142" s="3">
        <v>0.68049999999999999</v>
      </c>
      <c r="G142" s="2" t="s">
        <v>74</v>
      </c>
      <c r="H142" s="2">
        <v>29.5</v>
      </c>
      <c r="I142" s="2">
        <v>45</v>
      </c>
      <c r="J142" s="2">
        <v>33.5</v>
      </c>
      <c r="K142" s="2" t="s">
        <v>0</v>
      </c>
      <c r="L142" s="2" t="s">
        <v>0</v>
      </c>
      <c r="M142" s="2" t="s">
        <v>0</v>
      </c>
      <c r="N142" s="2" t="s">
        <v>0</v>
      </c>
      <c r="O142" s="2">
        <v>33</v>
      </c>
      <c r="P142" s="2">
        <v>48</v>
      </c>
      <c r="Q142" s="2">
        <v>44.5</v>
      </c>
      <c r="R142" s="2">
        <v>45.5</v>
      </c>
      <c r="S142" s="2" t="s">
        <v>0</v>
      </c>
      <c r="T142" s="2" t="s">
        <v>0</v>
      </c>
    </row>
    <row r="143" spans="1:20">
      <c r="A143" s="23">
        <f>RANK(E143,Table4[المجموع],0)</f>
        <v>142</v>
      </c>
      <c r="B143" s="2">
        <v>1459536</v>
      </c>
      <c r="C143" s="2" t="s">
        <v>93</v>
      </c>
      <c r="D143" s="2" t="str">
        <f t="shared" si="2"/>
        <v>أدبي</v>
      </c>
      <c r="E143" s="2">
        <v>277.5</v>
      </c>
      <c r="F143" s="3">
        <v>0.67679999999999996</v>
      </c>
      <c r="G143" s="2" t="s">
        <v>20</v>
      </c>
      <c r="H143" s="2">
        <v>50.5</v>
      </c>
      <c r="I143" s="2">
        <v>42</v>
      </c>
      <c r="J143" s="2">
        <v>23.5</v>
      </c>
      <c r="K143" s="2">
        <v>33.5</v>
      </c>
      <c r="L143" s="2">
        <v>34</v>
      </c>
      <c r="M143" s="2">
        <v>46</v>
      </c>
      <c r="N143" s="2">
        <v>48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</row>
    <row r="144" spans="1:20">
      <c r="A144" s="23">
        <f>RANK(E144,Table4[المجموع],0)</f>
        <v>142</v>
      </c>
      <c r="B144" s="2">
        <v>1457670</v>
      </c>
      <c r="C144" s="2" t="s">
        <v>214</v>
      </c>
      <c r="D144" s="2" t="str">
        <f t="shared" si="2"/>
        <v>عملي علوم</v>
      </c>
      <c r="E144" s="2">
        <v>277.5</v>
      </c>
      <c r="F144" s="3">
        <v>0.67679999999999996</v>
      </c>
      <c r="G144" s="2" t="s">
        <v>20</v>
      </c>
      <c r="H144" s="2">
        <v>52.5</v>
      </c>
      <c r="I144" s="2">
        <v>40.5</v>
      </c>
      <c r="J144" s="2">
        <v>32</v>
      </c>
      <c r="K144" s="2" t="s">
        <v>0</v>
      </c>
      <c r="L144" s="2" t="s">
        <v>0</v>
      </c>
      <c r="M144" s="2" t="s">
        <v>0</v>
      </c>
      <c r="N144" s="2" t="s">
        <v>0</v>
      </c>
      <c r="O144" s="2">
        <v>39.5</v>
      </c>
      <c r="P144" s="2">
        <v>34.5</v>
      </c>
      <c r="Q144" s="2">
        <v>45.5</v>
      </c>
      <c r="R144" s="2">
        <v>33</v>
      </c>
      <c r="S144" s="2" t="s">
        <v>0</v>
      </c>
      <c r="T144" s="2" t="s">
        <v>0</v>
      </c>
    </row>
    <row r="145" spans="1:20">
      <c r="A145" s="23">
        <f>RANK(E145,Table4[المجموع],0)</f>
        <v>144</v>
      </c>
      <c r="B145" s="2">
        <v>1457658</v>
      </c>
      <c r="C145" s="2" t="s">
        <v>215</v>
      </c>
      <c r="D145" s="2" t="str">
        <f t="shared" si="2"/>
        <v>أدبي</v>
      </c>
      <c r="E145" s="2">
        <v>277</v>
      </c>
      <c r="F145" s="3">
        <v>0.67559999999999998</v>
      </c>
      <c r="G145" s="2" t="s">
        <v>20</v>
      </c>
      <c r="H145" s="2">
        <v>50</v>
      </c>
      <c r="I145" s="2">
        <v>38.5</v>
      </c>
      <c r="J145" s="2">
        <v>32</v>
      </c>
      <c r="K145" s="2">
        <v>53.5</v>
      </c>
      <c r="L145" s="2">
        <v>36</v>
      </c>
      <c r="M145" s="2">
        <v>31</v>
      </c>
      <c r="N145" s="2">
        <v>36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</row>
    <row r="146" spans="1:20">
      <c r="A146" s="23">
        <f>RANK(E146,Table4[المجموع],0)</f>
        <v>145</v>
      </c>
      <c r="B146" s="2">
        <v>1459553</v>
      </c>
      <c r="C146" s="2" t="s">
        <v>94</v>
      </c>
      <c r="D146" s="2" t="str">
        <f t="shared" si="2"/>
        <v>أدبي</v>
      </c>
      <c r="E146" s="2">
        <v>275</v>
      </c>
      <c r="F146" s="3">
        <v>0.67069999999999996</v>
      </c>
      <c r="G146" s="2" t="s">
        <v>20</v>
      </c>
      <c r="H146" s="2">
        <v>65</v>
      </c>
      <c r="I146" s="2">
        <v>31</v>
      </c>
      <c r="J146" s="2">
        <v>38.5</v>
      </c>
      <c r="K146" s="2">
        <v>48.5</v>
      </c>
      <c r="L146" s="2">
        <v>30</v>
      </c>
      <c r="M146" s="2">
        <v>30</v>
      </c>
      <c r="N146" s="2">
        <v>32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</row>
    <row r="147" spans="1:20">
      <c r="A147" s="23">
        <f>RANK(E147,Table4[المجموع],0)</f>
        <v>146</v>
      </c>
      <c r="B147" s="2">
        <v>1459649</v>
      </c>
      <c r="C147" s="2" t="s">
        <v>140</v>
      </c>
      <c r="D147" s="2" t="str">
        <f t="shared" si="2"/>
        <v>عملي علوم</v>
      </c>
      <c r="E147" s="2">
        <v>274</v>
      </c>
      <c r="F147" s="3">
        <v>0.66830000000000001</v>
      </c>
      <c r="G147" s="2" t="s">
        <v>20</v>
      </c>
      <c r="H147" s="2">
        <v>70</v>
      </c>
      <c r="I147" s="2">
        <v>26</v>
      </c>
      <c r="J147" s="2">
        <v>0</v>
      </c>
      <c r="K147" s="2" t="s">
        <v>0</v>
      </c>
      <c r="L147" s="2" t="s">
        <v>0</v>
      </c>
      <c r="M147" s="2" t="s">
        <v>0</v>
      </c>
      <c r="N147" s="2" t="s">
        <v>0</v>
      </c>
      <c r="O147" s="2">
        <v>51</v>
      </c>
      <c r="P147" s="2">
        <v>47</v>
      </c>
      <c r="Q147" s="2">
        <v>50</v>
      </c>
      <c r="R147" s="2">
        <v>30</v>
      </c>
      <c r="S147" s="2" t="s">
        <v>0</v>
      </c>
      <c r="T147" s="2" t="s">
        <v>0</v>
      </c>
    </row>
    <row r="148" spans="1:20">
      <c r="A148" s="23">
        <f>RANK(E148,Table4[المجموع],0)</f>
        <v>147</v>
      </c>
      <c r="B148" s="2">
        <v>1457660</v>
      </c>
      <c r="C148" s="2" t="s">
        <v>216</v>
      </c>
      <c r="D148" s="2" t="str">
        <f t="shared" si="2"/>
        <v>عملي علوم</v>
      </c>
      <c r="E148" s="2">
        <v>273.5</v>
      </c>
      <c r="F148" s="3">
        <v>0.66710000000000003</v>
      </c>
      <c r="G148" s="2" t="s">
        <v>20</v>
      </c>
      <c r="H148" s="2">
        <v>56.5</v>
      </c>
      <c r="I148" s="2">
        <v>39.5</v>
      </c>
      <c r="J148" s="2">
        <v>39</v>
      </c>
      <c r="K148" s="2" t="s">
        <v>0</v>
      </c>
      <c r="L148" s="2" t="s">
        <v>0</v>
      </c>
      <c r="M148" s="2" t="s">
        <v>0</v>
      </c>
      <c r="N148" s="2" t="s">
        <v>0</v>
      </c>
      <c r="O148" s="2">
        <v>30</v>
      </c>
      <c r="P148" s="2">
        <v>30</v>
      </c>
      <c r="Q148" s="2">
        <v>48.5</v>
      </c>
      <c r="R148" s="2">
        <v>30</v>
      </c>
      <c r="S148" s="2" t="s">
        <v>0</v>
      </c>
      <c r="T148" s="2" t="s">
        <v>0</v>
      </c>
    </row>
    <row r="149" spans="1:20">
      <c r="A149" s="23">
        <f>RANK(E149,Table4[المجموع],0)</f>
        <v>148</v>
      </c>
      <c r="B149" s="2">
        <v>1459592</v>
      </c>
      <c r="C149" s="2" t="s">
        <v>95</v>
      </c>
      <c r="D149" s="2" t="str">
        <f t="shared" si="2"/>
        <v>عملي علوم</v>
      </c>
      <c r="E149" s="2">
        <v>272.5</v>
      </c>
      <c r="F149" s="3">
        <v>0.66459999999999997</v>
      </c>
      <c r="G149" s="2" t="s">
        <v>20</v>
      </c>
      <c r="H149" s="2">
        <v>42</v>
      </c>
      <c r="I149" s="2">
        <v>32</v>
      </c>
      <c r="J149" s="2">
        <v>36.5</v>
      </c>
      <c r="K149" s="2" t="s">
        <v>0</v>
      </c>
      <c r="L149" s="2" t="s">
        <v>0</v>
      </c>
      <c r="M149" s="2" t="s">
        <v>0</v>
      </c>
      <c r="N149" s="2" t="s">
        <v>0</v>
      </c>
      <c r="O149" s="2">
        <v>39</v>
      </c>
      <c r="P149" s="2">
        <v>44</v>
      </c>
      <c r="Q149" s="2">
        <v>36</v>
      </c>
      <c r="R149" s="2">
        <v>43</v>
      </c>
      <c r="S149" s="2" t="s">
        <v>0</v>
      </c>
      <c r="T149" s="2" t="s">
        <v>0</v>
      </c>
    </row>
    <row r="150" spans="1:20">
      <c r="A150" s="23">
        <f>RANK(E150,Table4[المجموع],0)</f>
        <v>149</v>
      </c>
      <c r="B150" s="2">
        <v>1457702</v>
      </c>
      <c r="C150" s="2" t="s">
        <v>217</v>
      </c>
      <c r="D150" s="2" t="str">
        <f t="shared" si="2"/>
        <v>عملي علوم</v>
      </c>
      <c r="E150" s="2">
        <v>272</v>
      </c>
      <c r="F150" s="3">
        <v>0.66339999999999999</v>
      </c>
      <c r="G150" s="2" t="s">
        <v>20</v>
      </c>
      <c r="H150" s="2">
        <v>49.5</v>
      </c>
      <c r="I150" s="2">
        <v>27</v>
      </c>
      <c r="J150" s="2">
        <v>34</v>
      </c>
      <c r="K150" s="2" t="s">
        <v>0</v>
      </c>
      <c r="L150" s="2" t="s">
        <v>0</v>
      </c>
      <c r="M150" s="2" t="s">
        <v>0</v>
      </c>
      <c r="N150" s="2" t="s">
        <v>0</v>
      </c>
      <c r="O150" s="2">
        <v>37.5</v>
      </c>
      <c r="P150" s="2">
        <v>40</v>
      </c>
      <c r="Q150" s="2">
        <v>49</v>
      </c>
      <c r="R150" s="2">
        <v>35</v>
      </c>
      <c r="S150" s="2" t="s">
        <v>0</v>
      </c>
      <c r="T150" s="2" t="s">
        <v>0</v>
      </c>
    </row>
    <row r="151" spans="1:20">
      <c r="A151" s="23">
        <f>RANK(E151,Table4[المجموع],0)</f>
        <v>150</v>
      </c>
      <c r="B151" s="2">
        <v>1459607</v>
      </c>
      <c r="C151" s="2" t="s">
        <v>97</v>
      </c>
      <c r="D151" s="2" t="str">
        <f t="shared" si="2"/>
        <v>عملي علوم</v>
      </c>
      <c r="E151" s="2">
        <v>271.5</v>
      </c>
      <c r="F151" s="3">
        <v>0.66220000000000001</v>
      </c>
      <c r="G151" s="2" t="s">
        <v>20</v>
      </c>
      <c r="H151" s="2">
        <v>40.5</v>
      </c>
      <c r="I151" s="2">
        <v>39</v>
      </c>
      <c r="J151" s="2">
        <v>28.5</v>
      </c>
      <c r="K151" s="2" t="s">
        <v>0</v>
      </c>
      <c r="L151" s="2" t="s">
        <v>0</v>
      </c>
      <c r="M151" s="2" t="s">
        <v>0</v>
      </c>
      <c r="N151" s="2" t="s">
        <v>0</v>
      </c>
      <c r="O151" s="2">
        <v>42</v>
      </c>
      <c r="P151" s="2">
        <v>44.5</v>
      </c>
      <c r="Q151" s="2">
        <v>44</v>
      </c>
      <c r="R151" s="2">
        <v>33</v>
      </c>
      <c r="S151" s="2" t="s">
        <v>0</v>
      </c>
      <c r="T151" s="2" t="s">
        <v>0</v>
      </c>
    </row>
    <row r="152" spans="1:20">
      <c r="A152" s="23">
        <f>RANK(E152,Table4[المجموع],0)</f>
        <v>151</v>
      </c>
      <c r="B152" s="2">
        <v>1459557</v>
      </c>
      <c r="C152" s="2" t="s">
        <v>98</v>
      </c>
      <c r="D152" s="2" t="str">
        <f t="shared" si="2"/>
        <v>أدبي</v>
      </c>
      <c r="E152" s="2">
        <v>270.5</v>
      </c>
      <c r="F152" s="3">
        <v>0.65980000000000005</v>
      </c>
      <c r="G152" s="2" t="s">
        <v>20</v>
      </c>
      <c r="H152" s="2">
        <v>53.5</v>
      </c>
      <c r="I152" s="2">
        <v>25</v>
      </c>
      <c r="J152" s="2">
        <v>34.5</v>
      </c>
      <c r="K152" s="2">
        <v>43</v>
      </c>
      <c r="L152" s="2">
        <v>32.5</v>
      </c>
      <c r="M152" s="2">
        <v>43</v>
      </c>
      <c r="N152" s="2">
        <v>39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</row>
    <row r="153" spans="1:20">
      <c r="A153" s="23">
        <f>RANK(E153,Table4[المجموع],0)</f>
        <v>152</v>
      </c>
      <c r="B153" s="2">
        <v>1459639</v>
      </c>
      <c r="C153" s="2" t="s">
        <v>96</v>
      </c>
      <c r="D153" s="2" t="str">
        <f t="shared" si="2"/>
        <v>عملي علوم</v>
      </c>
      <c r="E153" s="2">
        <v>270</v>
      </c>
      <c r="F153" s="3">
        <v>0.65849999999999997</v>
      </c>
      <c r="G153" s="2" t="s">
        <v>20</v>
      </c>
      <c r="H153" s="2">
        <v>53</v>
      </c>
      <c r="I153" s="2">
        <v>39</v>
      </c>
      <c r="J153" s="2">
        <v>38.5</v>
      </c>
      <c r="K153" s="2" t="s">
        <v>0</v>
      </c>
      <c r="L153" s="2" t="s">
        <v>0</v>
      </c>
      <c r="M153" s="2" t="s">
        <v>0</v>
      </c>
      <c r="N153" s="2" t="s">
        <v>0</v>
      </c>
      <c r="O153" s="2">
        <v>30</v>
      </c>
      <c r="P153" s="2">
        <v>33.5</v>
      </c>
      <c r="Q153" s="2">
        <v>46</v>
      </c>
      <c r="R153" s="2">
        <v>30</v>
      </c>
      <c r="S153" s="2" t="s">
        <v>0</v>
      </c>
      <c r="T153" s="2" t="s">
        <v>0</v>
      </c>
    </row>
    <row r="154" spans="1:20">
      <c r="A154" s="23">
        <f>RANK(E154,Table4[المجموع],0)</f>
        <v>153</v>
      </c>
      <c r="B154" s="2">
        <v>1459616</v>
      </c>
      <c r="C154" s="2" t="s">
        <v>99</v>
      </c>
      <c r="D154" s="2" t="str">
        <f t="shared" si="2"/>
        <v>عملي علوم</v>
      </c>
      <c r="E154" s="2">
        <v>269.5</v>
      </c>
      <c r="F154" s="3">
        <v>0.6573</v>
      </c>
      <c r="G154" s="2" t="s">
        <v>74</v>
      </c>
      <c r="H154" s="2">
        <v>67.5</v>
      </c>
      <c r="I154" s="2">
        <v>30</v>
      </c>
      <c r="J154" s="2">
        <v>38.5</v>
      </c>
      <c r="K154" s="2" t="s">
        <v>0</v>
      </c>
      <c r="L154" s="2" t="s">
        <v>0</v>
      </c>
      <c r="M154" s="2" t="s">
        <v>0</v>
      </c>
      <c r="N154" s="2" t="s">
        <v>0</v>
      </c>
      <c r="O154" s="2">
        <v>30</v>
      </c>
      <c r="P154" s="2">
        <v>42</v>
      </c>
      <c r="Q154" s="2">
        <v>47.5</v>
      </c>
      <c r="R154" s="2">
        <v>14</v>
      </c>
      <c r="S154" s="2" t="s">
        <v>0</v>
      </c>
      <c r="T154" s="2" t="s">
        <v>0</v>
      </c>
    </row>
    <row r="155" spans="1:20">
      <c r="A155" s="23">
        <f>RANK(E155,Table4[المجموع],0)</f>
        <v>153</v>
      </c>
      <c r="B155" s="2">
        <v>1457654</v>
      </c>
      <c r="C155" s="2" t="s">
        <v>218</v>
      </c>
      <c r="D155" s="2" t="str">
        <f t="shared" si="2"/>
        <v>أدبي</v>
      </c>
      <c r="E155" s="2">
        <v>269.5</v>
      </c>
      <c r="F155" s="3">
        <v>0.6573</v>
      </c>
      <c r="G155" s="2" t="s">
        <v>20</v>
      </c>
      <c r="H155" s="2">
        <v>54</v>
      </c>
      <c r="I155" s="2">
        <v>36.5</v>
      </c>
      <c r="J155" s="2">
        <v>30</v>
      </c>
      <c r="K155" s="2">
        <v>53.5</v>
      </c>
      <c r="L155" s="2">
        <v>32</v>
      </c>
      <c r="M155" s="2">
        <v>30.5</v>
      </c>
      <c r="N155" s="2">
        <v>33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</row>
    <row r="156" spans="1:20">
      <c r="A156" s="23">
        <f>RANK(E156,Table4[المجموع],0)</f>
        <v>153</v>
      </c>
      <c r="B156" s="2">
        <v>1457703</v>
      </c>
      <c r="C156" s="2" t="s">
        <v>219</v>
      </c>
      <c r="D156" s="2" t="str">
        <f t="shared" si="2"/>
        <v>عملي علوم</v>
      </c>
      <c r="E156" s="2">
        <v>269.5</v>
      </c>
      <c r="F156" s="3">
        <v>0.6573</v>
      </c>
      <c r="G156" s="2" t="s">
        <v>20</v>
      </c>
      <c r="H156" s="2">
        <v>44</v>
      </c>
      <c r="I156" s="2">
        <v>26</v>
      </c>
      <c r="J156" s="2">
        <v>36</v>
      </c>
      <c r="K156" s="2" t="s">
        <v>0</v>
      </c>
      <c r="L156" s="2" t="s">
        <v>0</v>
      </c>
      <c r="M156" s="2" t="s">
        <v>0</v>
      </c>
      <c r="N156" s="2" t="s">
        <v>0</v>
      </c>
      <c r="O156" s="2">
        <v>38</v>
      </c>
      <c r="P156" s="2">
        <v>44</v>
      </c>
      <c r="Q156" s="2">
        <v>50.5</v>
      </c>
      <c r="R156" s="2">
        <v>31</v>
      </c>
      <c r="S156" s="2" t="s">
        <v>0</v>
      </c>
      <c r="T156" s="2" t="s">
        <v>0</v>
      </c>
    </row>
    <row r="157" spans="1:20">
      <c r="A157" s="23">
        <f>RANK(E157,Table4[المجموع],0)</f>
        <v>156</v>
      </c>
      <c r="B157" s="2">
        <v>1459622</v>
      </c>
      <c r="C157" s="2" t="s">
        <v>100</v>
      </c>
      <c r="D157" s="2" t="str">
        <f t="shared" si="2"/>
        <v>عملي علوم</v>
      </c>
      <c r="E157" s="2">
        <v>269</v>
      </c>
      <c r="F157" s="3">
        <v>0.65610000000000002</v>
      </c>
      <c r="G157" s="2" t="s">
        <v>74</v>
      </c>
      <c r="H157" s="2">
        <v>65.5</v>
      </c>
      <c r="I157" s="2">
        <v>33</v>
      </c>
      <c r="J157" s="2">
        <v>37.5</v>
      </c>
      <c r="K157" s="2" t="s">
        <v>0</v>
      </c>
      <c r="L157" s="2" t="s">
        <v>0</v>
      </c>
      <c r="M157" s="2" t="s">
        <v>0</v>
      </c>
      <c r="N157" s="2" t="s">
        <v>0</v>
      </c>
      <c r="O157" s="2">
        <v>13.5</v>
      </c>
      <c r="P157" s="2">
        <v>44</v>
      </c>
      <c r="Q157" s="2">
        <v>45.5</v>
      </c>
      <c r="R157" s="2">
        <v>30</v>
      </c>
      <c r="S157" s="2" t="s">
        <v>0</v>
      </c>
      <c r="T157" s="2" t="s">
        <v>0</v>
      </c>
    </row>
    <row r="158" spans="1:20">
      <c r="A158" s="23">
        <f>RANK(E158,Table4[المجموع],0)</f>
        <v>157</v>
      </c>
      <c r="B158" s="2">
        <v>1457657</v>
      </c>
      <c r="C158" s="2" t="s">
        <v>220</v>
      </c>
      <c r="D158" s="2" t="str">
        <f t="shared" si="2"/>
        <v>أدبي</v>
      </c>
      <c r="E158" s="2">
        <v>268.5</v>
      </c>
      <c r="F158" s="3">
        <v>0.65490000000000004</v>
      </c>
      <c r="G158" s="2" t="s">
        <v>20</v>
      </c>
      <c r="H158" s="2">
        <v>45</v>
      </c>
      <c r="I158" s="2">
        <v>41</v>
      </c>
      <c r="J158" s="2">
        <v>29</v>
      </c>
      <c r="K158" s="2">
        <v>54.5</v>
      </c>
      <c r="L158" s="2">
        <v>37</v>
      </c>
      <c r="M158" s="2">
        <v>31</v>
      </c>
      <c r="N158" s="2">
        <v>31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</row>
    <row r="159" spans="1:20">
      <c r="A159" s="23">
        <f>RANK(E159,Table4[المجموع],0)</f>
        <v>158</v>
      </c>
      <c r="B159" s="2">
        <v>1459600</v>
      </c>
      <c r="C159" s="2" t="s">
        <v>102</v>
      </c>
      <c r="D159" s="2" t="str">
        <f t="shared" si="2"/>
        <v>عملي علوم</v>
      </c>
      <c r="E159" s="2">
        <v>267</v>
      </c>
      <c r="F159" s="3">
        <v>0.6512</v>
      </c>
      <c r="G159" s="2" t="s">
        <v>20</v>
      </c>
      <c r="H159" s="2">
        <v>58.5</v>
      </c>
      <c r="I159" s="2">
        <v>43.5</v>
      </c>
      <c r="J159" s="2">
        <v>30.5</v>
      </c>
      <c r="K159" s="2" t="s">
        <v>0</v>
      </c>
      <c r="L159" s="2" t="s">
        <v>0</v>
      </c>
      <c r="M159" s="2" t="s">
        <v>0</v>
      </c>
      <c r="N159" s="2" t="s">
        <v>0</v>
      </c>
      <c r="O159" s="2">
        <v>30</v>
      </c>
      <c r="P159" s="2">
        <v>30</v>
      </c>
      <c r="Q159" s="2">
        <v>44.5</v>
      </c>
      <c r="R159" s="2">
        <v>30</v>
      </c>
      <c r="S159" s="2" t="s">
        <v>0</v>
      </c>
      <c r="T159" s="2" t="s">
        <v>0</v>
      </c>
    </row>
    <row r="160" spans="1:20">
      <c r="A160" s="23">
        <f>RANK(E160,Table4[المجموع],0)</f>
        <v>158</v>
      </c>
      <c r="B160" s="2">
        <v>1457689</v>
      </c>
      <c r="C160" s="2" t="s">
        <v>221</v>
      </c>
      <c r="D160" s="2" t="str">
        <f t="shared" si="2"/>
        <v>عملي علوم</v>
      </c>
      <c r="E160" s="2">
        <v>267</v>
      </c>
      <c r="F160" s="3">
        <v>0.6512</v>
      </c>
      <c r="G160" s="2" t="s">
        <v>20</v>
      </c>
      <c r="H160" s="2">
        <v>40</v>
      </c>
      <c r="I160" s="2">
        <v>30</v>
      </c>
      <c r="J160" s="2">
        <v>34</v>
      </c>
      <c r="K160" s="2" t="s">
        <v>0</v>
      </c>
      <c r="L160" s="2" t="s">
        <v>0</v>
      </c>
      <c r="M160" s="2" t="s">
        <v>0</v>
      </c>
      <c r="N160" s="2" t="s">
        <v>0</v>
      </c>
      <c r="O160" s="2">
        <v>46</v>
      </c>
      <c r="P160" s="2">
        <v>39</v>
      </c>
      <c r="Q160" s="2">
        <v>48</v>
      </c>
      <c r="R160" s="2">
        <v>30</v>
      </c>
      <c r="S160" s="2" t="s">
        <v>0</v>
      </c>
      <c r="T160" s="2" t="s">
        <v>0</v>
      </c>
    </row>
    <row r="161" spans="1:20">
      <c r="A161" s="23">
        <f>RANK(E161,Table4[المجموع],0)</f>
        <v>160</v>
      </c>
      <c r="B161" s="2">
        <v>1459559</v>
      </c>
      <c r="C161" s="2" t="s">
        <v>101</v>
      </c>
      <c r="D161" s="2" t="str">
        <f t="shared" si="2"/>
        <v>عملي علوم</v>
      </c>
      <c r="E161" s="2">
        <v>266.5</v>
      </c>
      <c r="F161" s="3">
        <v>0.65</v>
      </c>
      <c r="G161" s="2" t="s">
        <v>20</v>
      </c>
      <c r="H161" s="2">
        <v>54.5</v>
      </c>
      <c r="I161" s="2">
        <v>28</v>
      </c>
      <c r="J161" s="2">
        <v>37</v>
      </c>
      <c r="K161" s="2" t="s">
        <v>0</v>
      </c>
      <c r="L161" s="2" t="s">
        <v>0</v>
      </c>
      <c r="M161" s="2" t="s">
        <v>0</v>
      </c>
      <c r="N161" s="2" t="s">
        <v>0</v>
      </c>
      <c r="O161" s="2">
        <v>30</v>
      </c>
      <c r="P161" s="2">
        <v>33</v>
      </c>
      <c r="Q161" s="2">
        <v>51</v>
      </c>
      <c r="R161" s="2">
        <v>33</v>
      </c>
      <c r="S161" s="2" t="s">
        <v>0</v>
      </c>
      <c r="T161" s="2" t="s">
        <v>0</v>
      </c>
    </row>
    <row r="162" spans="1:20">
      <c r="A162" s="23">
        <f>RANK(E162,Table4[المجموع],0)</f>
        <v>161</v>
      </c>
      <c r="B162" s="2">
        <v>1459618</v>
      </c>
      <c r="C162" s="2" t="s">
        <v>103</v>
      </c>
      <c r="D162" s="2" t="str">
        <f t="shared" si="2"/>
        <v>عملي علوم</v>
      </c>
      <c r="E162" s="2">
        <v>266</v>
      </c>
      <c r="F162" s="3">
        <v>0.64880000000000004</v>
      </c>
      <c r="G162" s="2" t="s">
        <v>20</v>
      </c>
      <c r="H162" s="2">
        <v>50</v>
      </c>
      <c r="I162" s="2">
        <v>33</v>
      </c>
      <c r="J162" s="2">
        <v>39.5</v>
      </c>
      <c r="K162" s="2" t="s">
        <v>0</v>
      </c>
      <c r="L162" s="2" t="s">
        <v>0</v>
      </c>
      <c r="M162" s="2" t="s">
        <v>0</v>
      </c>
      <c r="N162" s="2" t="s">
        <v>0</v>
      </c>
      <c r="O162" s="2">
        <v>30</v>
      </c>
      <c r="P162" s="2">
        <v>39</v>
      </c>
      <c r="Q162" s="2">
        <v>44.5</v>
      </c>
      <c r="R162" s="2">
        <v>30</v>
      </c>
      <c r="S162" s="2" t="s">
        <v>0</v>
      </c>
      <c r="T162" s="2" t="s">
        <v>0</v>
      </c>
    </row>
    <row r="163" spans="1:20">
      <c r="A163" s="23">
        <f>RANK(E163,Table4[المجموع],0)</f>
        <v>162</v>
      </c>
      <c r="B163" s="2">
        <v>1459554</v>
      </c>
      <c r="C163" s="2" t="s">
        <v>104</v>
      </c>
      <c r="D163" s="2" t="str">
        <f t="shared" si="2"/>
        <v>أدبي</v>
      </c>
      <c r="E163" s="2">
        <v>265.5</v>
      </c>
      <c r="F163" s="3">
        <v>0.64759999999999995</v>
      </c>
      <c r="G163" s="2" t="s">
        <v>20</v>
      </c>
      <c r="H163" s="2">
        <v>61</v>
      </c>
      <c r="I163" s="2">
        <v>27</v>
      </c>
      <c r="J163" s="2">
        <v>37</v>
      </c>
      <c r="K163" s="2">
        <v>46</v>
      </c>
      <c r="L163" s="2">
        <v>30</v>
      </c>
      <c r="M163" s="2">
        <v>30.5</v>
      </c>
      <c r="N163" s="2">
        <v>34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</row>
    <row r="164" spans="1:20">
      <c r="A164" s="23">
        <f>RANK(E164,Table4[المجموع],0)</f>
        <v>162</v>
      </c>
      <c r="B164" s="2">
        <v>1459533</v>
      </c>
      <c r="C164" s="2" t="s">
        <v>105</v>
      </c>
      <c r="D164" s="2" t="str">
        <f t="shared" si="2"/>
        <v>أدبي</v>
      </c>
      <c r="E164" s="2">
        <v>265.5</v>
      </c>
      <c r="F164" s="3">
        <v>0.64759999999999995</v>
      </c>
      <c r="G164" s="2" t="s">
        <v>20</v>
      </c>
      <c r="H164" s="2">
        <v>44.5</v>
      </c>
      <c r="I164" s="2">
        <v>32</v>
      </c>
      <c r="J164" s="2">
        <v>27</v>
      </c>
      <c r="K164" s="2">
        <v>41.5</v>
      </c>
      <c r="L164" s="2">
        <v>42</v>
      </c>
      <c r="M164" s="2">
        <v>38.5</v>
      </c>
      <c r="N164" s="2">
        <v>40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</row>
    <row r="165" spans="1:20">
      <c r="A165" s="23">
        <f>RANK(E165,Table4[المجموع],0)</f>
        <v>162</v>
      </c>
      <c r="B165" s="2">
        <v>1457707</v>
      </c>
      <c r="C165" s="2" t="s">
        <v>222</v>
      </c>
      <c r="D165" s="2" t="str">
        <f t="shared" si="2"/>
        <v>عملي علوم</v>
      </c>
      <c r="E165" s="2">
        <v>265.5</v>
      </c>
      <c r="F165" s="3">
        <v>0.64759999999999995</v>
      </c>
      <c r="G165" s="2" t="s">
        <v>20</v>
      </c>
      <c r="H165" s="2">
        <v>48.5</v>
      </c>
      <c r="I165" s="2">
        <v>32</v>
      </c>
      <c r="J165" s="2">
        <v>35</v>
      </c>
      <c r="K165" s="2" t="s">
        <v>0</v>
      </c>
      <c r="L165" s="2" t="s">
        <v>0</v>
      </c>
      <c r="M165" s="2" t="s">
        <v>0</v>
      </c>
      <c r="N165" s="2" t="s">
        <v>0</v>
      </c>
      <c r="O165" s="2">
        <v>39.5</v>
      </c>
      <c r="P165" s="2">
        <v>30.5</v>
      </c>
      <c r="Q165" s="2">
        <v>50</v>
      </c>
      <c r="R165" s="2">
        <v>30</v>
      </c>
      <c r="S165" s="2" t="s">
        <v>0</v>
      </c>
      <c r="T165" s="2" t="s">
        <v>0</v>
      </c>
    </row>
    <row r="166" spans="1:20">
      <c r="A166" s="23">
        <f>RANK(E166,Table4[المجموع],0)</f>
        <v>165</v>
      </c>
      <c r="B166" s="2">
        <v>1459540</v>
      </c>
      <c r="C166" s="2" t="s">
        <v>107</v>
      </c>
      <c r="D166" s="2" t="str">
        <f t="shared" si="2"/>
        <v>أدبي</v>
      </c>
      <c r="E166" s="2">
        <v>264</v>
      </c>
      <c r="F166" s="3">
        <v>0.64390000000000003</v>
      </c>
      <c r="G166" s="2" t="s">
        <v>20</v>
      </c>
      <c r="H166" s="2">
        <v>47.5</v>
      </c>
      <c r="I166" s="2">
        <v>31</v>
      </c>
      <c r="J166" s="2">
        <v>25.5</v>
      </c>
      <c r="K166" s="2">
        <v>46</v>
      </c>
      <c r="L166" s="2">
        <v>30</v>
      </c>
      <c r="M166" s="2">
        <v>42</v>
      </c>
      <c r="N166" s="2">
        <v>42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</row>
    <row r="167" spans="1:20">
      <c r="A167" s="23">
        <f>RANK(E167,Table4[المجموع],0)</f>
        <v>165</v>
      </c>
      <c r="B167" s="2">
        <v>1459626</v>
      </c>
      <c r="C167" s="2" t="s">
        <v>108</v>
      </c>
      <c r="D167" s="2" t="str">
        <f t="shared" si="2"/>
        <v>عملي علوم</v>
      </c>
      <c r="E167" s="2">
        <v>264</v>
      </c>
      <c r="F167" s="3">
        <v>0.64390000000000003</v>
      </c>
      <c r="G167" s="2" t="s">
        <v>20</v>
      </c>
      <c r="H167" s="2">
        <v>59</v>
      </c>
      <c r="I167" s="2">
        <v>35</v>
      </c>
      <c r="J167" s="2">
        <v>35.5</v>
      </c>
      <c r="K167" s="2" t="s">
        <v>0</v>
      </c>
      <c r="L167" s="2" t="s">
        <v>0</v>
      </c>
      <c r="M167" s="2" t="s">
        <v>0</v>
      </c>
      <c r="N167" s="2" t="s">
        <v>0</v>
      </c>
      <c r="O167" s="2">
        <v>30</v>
      </c>
      <c r="P167" s="2">
        <v>42.5</v>
      </c>
      <c r="Q167" s="2">
        <v>32</v>
      </c>
      <c r="R167" s="2">
        <v>30</v>
      </c>
      <c r="S167" s="2" t="s">
        <v>0</v>
      </c>
      <c r="T167" s="2" t="s">
        <v>0</v>
      </c>
    </row>
    <row r="168" spans="1:20">
      <c r="A168" s="23">
        <f>RANK(E168,Table4[المجموع],0)</f>
        <v>165</v>
      </c>
      <c r="B168" s="2">
        <v>1457653</v>
      </c>
      <c r="C168" s="2" t="s">
        <v>223</v>
      </c>
      <c r="D168" s="2" t="str">
        <f t="shared" si="2"/>
        <v>أدبي</v>
      </c>
      <c r="E168" s="2">
        <v>264</v>
      </c>
      <c r="F168" s="3">
        <v>0.64390000000000003</v>
      </c>
      <c r="G168" s="2" t="s">
        <v>20</v>
      </c>
      <c r="H168" s="2">
        <v>45</v>
      </c>
      <c r="I168" s="2">
        <v>38.5</v>
      </c>
      <c r="J168" s="2">
        <v>27</v>
      </c>
      <c r="K168" s="2">
        <v>51.5</v>
      </c>
      <c r="L168" s="2">
        <v>40</v>
      </c>
      <c r="M168" s="2">
        <v>30</v>
      </c>
      <c r="N168" s="2">
        <v>32</v>
      </c>
      <c r="O168" s="2" t="s">
        <v>0</v>
      </c>
      <c r="P168" s="2" t="s">
        <v>0</v>
      </c>
      <c r="Q168" s="2" t="s">
        <v>0</v>
      </c>
      <c r="R168" s="2" t="s">
        <v>0</v>
      </c>
      <c r="S168" s="2" t="s">
        <v>0</v>
      </c>
      <c r="T168" s="2" t="s">
        <v>0</v>
      </c>
    </row>
    <row r="169" spans="1:20">
      <c r="A169" s="23">
        <f>RANK(E169,Table4[المجموع],0)</f>
        <v>168</v>
      </c>
      <c r="B169" s="2">
        <v>1459599</v>
      </c>
      <c r="C169" s="2" t="s">
        <v>109</v>
      </c>
      <c r="D169" s="2" t="str">
        <f t="shared" si="2"/>
        <v>عملي علوم</v>
      </c>
      <c r="E169" s="2">
        <v>263.5</v>
      </c>
      <c r="F169" s="3">
        <v>0.64270000000000005</v>
      </c>
      <c r="G169" s="2" t="s">
        <v>20</v>
      </c>
      <c r="H169" s="2">
        <v>55.5</v>
      </c>
      <c r="I169" s="2">
        <v>42</v>
      </c>
      <c r="J169" s="2">
        <v>36</v>
      </c>
      <c r="K169" s="2" t="s">
        <v>0</v>
      </c>
      <c r="L169" s="2" t="s">
        <v>0</v>
      </c>
      <c r="M169" s="2" t="s">
        <v>0</v>
      </c>
      <c r="N169" s="2" t="s">
        <v>0</v>
      </c>
      <c r="O169" s="2">
        <v>30</v>
      </c>
      <c r="P169" s="2">
        <v>30</v>
      </c>
      <c r="Q169" s="2">
        <v>40</v>
      </c>
      <c r="R169" s="2">
        <v>30</v>
      </c>
      <c r="S169" s="2" t="s">
        <v>0</v>
      </c>
      <c r="T169" s="2" t="s">
        <v>0</v>
      </c>
    </row>
    <row r="170" spans="1:20">
      <c r="A170" s="23">
        <f>RANK(E170,Table4[المجموع],0)</f>
        <v>169</v>
      </c>
      <c r="B170" s="2">
        <v>1459573</v>
      </c>
      <c r="C170" s="2" t="s">
        <v>110</v>
      </c>
      <c r="D170" s="2" t="str">
        <f t="shared" si="2"/>
        <v>عملي علوم</v>
      </c>
      <c r="E170" s="2">
        <v>263</v>
      </c>
      <c r="F170" s="3">
        <v>0.64149999999999996</v>
      </c>
      <c r="G170" s="2" t="s">
        <v>20</v>
      </c>
      <c r="H170" s="2">
        <v>43</v>
      </c>
      <c r="I170" s="2">
        <v>29</v>
      </c>
      <c r="J170" s="2">
        <v>34</v>
      </c>
      <c r="K170" s="2" t="s">
        <v>0</v>
      </c>
      <c r="L170" s="2" t="s">
        <v>0</v>
      </c>
      <c r="M170" s="2" t="s">
        <v>0</v>
      </c>
      <c r="N170" s="2" t="s">
        <v>0</v>
      </c>
      <c r="O170" s="2">
        <v>32.5</v>
      </c>
      <c r="P170" s="2">
        <v>48.5</v>
      </c>
      <c r="Q170" s="2">
        <v>44</v>
      </c>
      <c r="R170" s="2">
        <v>32</v>
      </c>
      <c r="S170" s="2" t="s">
        <v>0</v>
      </c>
      <c r="T170" s="2" t="s">
        <v>0</v>
      </c>
    </row>
    <row r="171" spans="1:20">
      <c r="A171" s="23">
        <f>RANK(E171,Table4[المجموع],0)</f>
        <v>170</v>
      </c>
      <c r="B171" s="2">
        <v>1459532</v>
      </c>
      <c r="C171" s="2" t="s">
        <v>111</v>
      </c>
      <c r="D171" s="2" t="str">
        <f t="shared" si="2"/>
        <v>أدبي</v>
      </c>
      <c r="E171" s="2">
        <v>262.5</v>
      </c>
      <c r="F171" s="3">
        <v>0.64019999999999999</v>
      </c>
      <c r="G171" s="2" t="s">
        <v>20</v>
      </c>
      <c r="H171" s="2">
        <v>47</v>
      </c>
      <c r="I171" s="2">
        <v>34</v>
      </c>
      <c r="J171" s="2">
        <v>35</v>
      </c>
      <c r="K171" s="2">
        <v>44</v>
      </c>
      <c r="L171" s="2">
        <v>41</v>
      </c>
      <c r="M171" s="2">
        <v>30.5</v>
      </c>
      <c r="N171" s="2">
        <v>31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</row>
    <row r="172" spans="1:20">
      <c r="A172" s="23">
        <f>RANK(E172,Table4[المجموع],0)</f>
        <v>170</v>
      </c>
      <c r="B172" s="2">
        <v>1457656</v>
      </c>
      <c r="C172" s="2" t="s">
        <v>224</v>
      </c>
      <c r="D172" s="2" t="str">
        <f t="shared" si="2"/>
        <v>أدبي</v>
      </c>
      <c r="E172" s="2">
        <v>262.5</v>
      </c>
      <c r="F172" s="3">
        <v>0.64019999999999999</v>
      </c>
      <c r="G172" s="2" t="s">
        <v>20</v>
      </c>
      <c r="H172" s="2">
        <v>45.5</v>
      </c>
      <c r="I172" s="2">
        <v>40.5</v>
      </c>
      <c r="J172" s="2">
        <v>28</v>
      </c>
      <c r="K172" s="2">
        <v>52.5</v>
      </c>
      <c r="L172" s="2">
        <v>35</v>
      </c>
      <c r="M172" s="2">
        <v>31</v>
      </c>
      <c r="N172" s="2">
        <v>30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</row>
    <row r="173" spans="1:20">
      <c r="A173" s="23">
        <f>RANK(E173,Table4[المجموع],0)</f>
        <v>172</v>
      </c>
      <c r="B173" s="2">
        <v>1459634</v>
      </c>
      <c r="C173" s="2" t="s">
        <v>106</v>
      </c>
      <c r="D173" s="2" t="str">
        <f t="shared" si="2"/>
        <v>عملي علوم</v>
      </c>
      <c r="E173" s="2">
        <v>262</v>
      </c>
      <c r="F173" s="3">
        <v>0.63900000000000001</v>
      </c>
      <c r="G173" s="2" t="s">
        <v>20</v>
      </c>
      <c r="H173" s="2">
        <v>47</v>
      </c>
      <c r="I173" s="2">
        <v>36</v>
      </c>
      <c r="J173" s="2">
        <v>39.5</v>
      </c>
      <c r="K173" s="2" t="s">
        <v>0</v>
      </c>
      <c r="L173" s="2" t="s">
        <v>0</v>
      </c>
      <c r="M173" s="2" t="s">
        <v>0</v>
      </c>
      <c r="N173" s="2" t="s">
        <v>0</v>
      </c>
      <c r="O173" s="2">
        <v>30</v>
      </c>
      <c r="P173" s="2">
        <v>33.5</v>
      </c>
      <c r="Q173" s="2">
        <v>46</v>
      </c>
      <c r="R173" s="2">
        <v>30</v>
      </c>
      <c r="S173" s="2" t="s">
        <v>0</v>
      </c>
      <c r="T173" s="2" t="s">
        <v>0</v>
      </c>
    </row>
    <row r="174" spans="1:20">
      <c r="A174" s="23">
        <f>RANK(E174,Table4[المجموع],0)</f>
        <v>172</v>
      </c>
      <c r="B174" s="2">
        <v>1459555</v>
      </c>
      <c r="C174" s="2" t="s">
        <v>112</v>
      </c>
      <c r="D174" s="2" t="str">
        <f t="shared" si="2"/>
        <v>أدبي</v>
      </c>
      <c r="E174" s="2">
        <v>262</v>
      </c>
      <c r="F174" s="3">
        <v>0.63900000000000001</v>
      </c>
      <c r="G174" s="2" t="s">
        <v>20</v>
      </c>
      <c r="H174" s="2">
        <v>63</v>
      </c>
      <c r="I174" s="2">
        <v>26</v>
      </c>
      <c r="J174" s="2">
        <v>31</v>
      </c>
      <c r="K174" s="2">
        <v>49</v>
      </c>
      <c r="L174" s="2">
        <v>33</v>
      </c>
      <c r="M174" s="2">
        <v>30</v>
      </c>
      <c r="N174" s="2">
        <v>30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</row>
    <row r="175" spans="1:20">
      <c r="A175" s="23">
        <f>RANK(E175,Table4[المجموع],0)</f>
        <v>172</v>
      </c>
      <c r="B175" s="2">
        <v>1457649</v>
      </c>
      <c r="C175" s="2" t="s">
        <v>225</v>
      </c>
      <c r="D175" s="2" t="str">
        <f t="shared" si="2"/>
        <v>أدبي</v>
      </c>
      <c r="E175" s="2">
        <v>262</v>
      </c>
      <c r="F175" s="3">
        <v>0.63900000000000001</v>
      </c>
      <c r="G175" s="2" t="s">
        <v>20</v>
      </c>
      <c r="H175" s="2">
        <v>46.5</v>
      </c>
      <c r="I175" s="2">
        <v>33</v>
      </c>
      <c r="J175" s="2">
        <v>30</v>
      </c>
      <c r="K175" s="2">
        <v>50.5</v>
      </c>
      <c r="L175" s="2">
        <v>39</v>
      </c>
      <c r="M175" s="2">
        <v>31</v>
      </c>
      <c r="N175" s="2">
        <v>32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 t="s">
        <v>0</v>
      </c>
    </row>
    <row r="176" spans="1:20">
      <c r="A176" s="23">
        <f>RANK(E176,Table4[المجموع],0)</f>
        <v>172</v>
      </c>
      <c r="B176" s="2">
        <v>1457676</v>
      </c>
      <c r="C176" s="2" t="s">
        <v>226</v>
      </c>
      <c r="D176" s="2" t="str">
        <f t="shared" si="2"/>
        <v>عملي علوم</v>
      </c>
      <c r="E176" s="2">
        <v>262</v>
      </c>
      <c r="F176" s="3">
        <v>0.63900000000000001</v>
      </c>
      <c r="G176" s="2" t="s">
        <v>20</v>
      </c>
      <c r="H176" s="2">
        <v>40</v>
      </c>
      <c r="I176" s="2">
        <v>32.5</v>
      </c>
      <c r="J176" s="2">
        <v>34</v>
      </c>
      <c r="K176" s="2" t="s">
        <v>0</v>
      </c>
      <c r="L176" s="2" t="s">
        <v>0</v>
      </c>
      <c r="M176" s="2" t="s">
        <v>0</v>
      </c>
      <c r="N176" s="2" t="s">
        <v>0</v>
      </c>
      <c r="O176" s="2">
        <v>34</v>
      </c>
      <c r="P176" s="2">
        <v>34.5</v>
      </c>
      <c r="Q176" s="2">
        <v>47</v>
      </c>
      <c r="R176" s="2">
        <v>40</v>
      </c>
      <c r="S176" s="2" t="s">
        <v>0</v>
      </c>
      <c r="T176" s="2" t="s">
        <v>0</v>
      </c>
    </row>
    <row r="177" spans="1:20">
      <c r="A177" s="23">
        <f>RANK(E177,Table4[المجموع],0)</f>
        <v>176</v>
      </c>
      <c r="B177" s="2">
        <v>1459642</v>
      </c>
      <c r="C177" s="2" t="s">
        <v>113</v>
      </c>
      <c r="D177" s="2" t="str">
        <f t="shared" si="2"/>
        <v>عملي علوم</v>
      </c>
      <c r="E177" s="2">
        <v>261</v>
      </c>
      <c r="F177" s="3">
        <v>0.63660000000000005</v>
      </c>
      <c r="G177" s="2" t="s">
        <v>74</v>
      </c>
      <c r="H177" s="2">
        <v>52.5</v>
      </c>
      <c r="I177" s="2">
        <v>33</v>
      </c>
      <c r="J177" s="2">
        <v>36.5</v>
      </c>
      <c r="K177" s="2" t="s">
        <v>0</v>
      </c>
      <c r="L177" s="2" t="s">
        <v>0</v>
      </c>
      <c r="M177" s="2" t="s">
        <v>0</v>
      </c>
      <c r="N177" s="2" t="s">
        <v>0</v>
      </c>
      <c r="O177" s="2">
        <v>14</v>
      </c>
      <c r="P177" s="2">
        <v>46</v>
      </c>
      <c r="Q177" s="2">
        <v>49</v>
      </c>
      <c r="R177" s="2">
        <v>30</v>
      </c>
      <c r="S177" s="2" t="s">
        <v>0</v>
      </c>
      <c r="T177" s="2" t="s">
        <v>0</v>
      </c>
    </row>
    <row r="178" spans="1:20">
      <c r="A178" s="23">
        <f>RANK(E178,Table4[المجموع],0)</f>
        <v>177</v>
      </c>
      <c r="B178" s="2">
        <v>1459590</v>
      </c>
      <c r="C178" s="2" t="s">
        <v>115</v>
      </c>
      <c r="D178" s="2" t="str">
        <f t="shared" si="2"/>
        <v>عملي علوم</v>
      </c>
      <c r="E178" s="2">
        <v>260.5</v>
      </c>
      <c r="F178" s="3">
        <v>0.63539999999999996</v>
      </c>
      <c r="G178" s="2" t="s">
        <v>20</v>
      </c>
      <c r="H178" s="2">
        <v>53</v>
      </c>
      <c r="I178" s="2">
        <v>32</v>
      </c>
      <c r="J178" s="2">
        <v>29.5</v>
      </c>
      <c r="K178" s="2" t="s">
        <v>0</v>
      </c>
      <c r="L178" s="2" t="s">
        <v>0</v>
      </c>
      <c r="M178" s="2" t="s">
        <v>0</v>
      </c>
      <c r="N178" s="2" t="s">
        <v>0</v>
      </c>
      <c r="O178" s="2">
        <v>30</v>
      </c>
      <c r="P178" s="2">
        <v>34</v>
      </c>
      <c r="Q178" s="2">
        <v>50.5</v>
      </c>
      <c r="R178" s="2">
        <v>31.5</v>
      </c>
      <c r="S178" s="2" t="s">
        <v>0</v>
      </c>
      <c r="T178" s="2" t="s">
        <v>0</v>
      </c>
    </row>
    <row r="179" spans="1:20">
      <c r="A179" s="23">
        <f>RANK(E179,Table4[المجموع],0)</f>
        <v>178</v>
      </c>
      <c r="B179" s="2">
        <v>1459538</v>
      </c>
      <c r="C179" s="2" t="s">
        <v>116</v>
      </c>
      <c r="D179" s="2" t="str">
        <f t="shared" si="2"/>
        <v>أدبي</v>
      </c>
      <c r="E179" s="2">
        <v>260</v>
      </c>
      <c r="F179" s="3">
        <v>0.6341</v>
      </c>
      <c r="G179" s="2" t="s">
        <v>20</v>
      </c>
      <c r="H179" s="2">
        <v>40</v>
      </c>
      <c r="I179" s="2">
        <v>40</v>
      </c>
      <c r="J179" s="2">
        <v>32</v>
      </c>
      <c r="K179" s="2">
        <v>45.5</v>
      </c>
      <c r="L179" s="2">
        <v>32</v>
      </c>
      <c r="M179" s="2">
        <v>37.5</v>
      </c>
      <c r="N179" s="2">
        <v>33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</row>
    <row r="180" spans="1:20">
      <c r="A180" s="23">
        <f>RANK(E180,Table4[المجموع],0)</f>
        <v>178</v>
      </c>
      <c r="B180" s="2">
        <v>1457710</v>
      </c>
      <c r="C180" s="2" t="s">
        <v>227</v>
      </c>
      <c r="D180" s="2" t="str">
        <f t="shared" si="2"/>
        <v>عملي علوم</v>
      </c>
      <c r="E180" s="2">
        <v>260</v>
      </c>
      <c r="F180" s="3">
        <v>0.6341</v>
      </c>
      <c r="G180" s="2" t="s">
        <v>20</v>
      </c>
      <c r="H180" s="2">
        <v>52</v>
      </c>
      <c r="I180" s="2">
        <v>25</v>
      </c>
      <c r="J180" s="2">
        <v>36</v>
      </c>
      <c r="K180" s="2" t="s">
        <v>0</v>
      </c>
      <c r="L180" s="2" t="s">
        <v>0</v>
      </c>
      <c r="M180" s="2" t="s">
        <v>0</v>
      </c>
      <c r="N180" s="2" t="s">
        <v>0</v>
      </c>
      <c r="O180" s="2">
        <v>30</v>
      </c>
      <c r="P180" s="2">
        <v>41.5</v>
      </c>
      <c r="Q180" s="2">
        <v>45.5</v>
      </c>
      <c r="R180" s="2">
        <v>30</v>
      </c>
      <c r="S180" s="2" t="s">
        <v>0</v>
      </c>
      <c r="T180" s="2" t="s">
        <v>0</v>
      </c>
    </row>
    <row r="181" spans="1:20">
      <c r="A181" s="23">
        <f>RANK(E181,Table4[المجموع],0)</f>
        <v>180</v>
      </c>
      <c r="B181" s="2">
        <v>1459558</v>
      </c>
      <c r="C181" s="2" t="s">
        <v>114</v>
      </c>
      <c r="D181" s="2" t="str">
        <f t="shared" si="2"/>
        <v>عملي علوم</v>
      </c>
      <c r="E181" s="2">
        <v>259.5</v>
      </c>
      <c r="F181" s="3">
        <v>0.63290000000000002</v>
      </c>
      <c r="G181" s="2" t="s">
        <v>20</v>
      </c>
      <c r="H181" s="2">
        <v>56.5</v>
      </c>
      <c r="I181" s="2">
        <v>30.5</v>
      </c>
      <c r="J181" s="2">
        <v>39.5</v>
      </c>
      <c r="K181" s="2" t="s">
        <v>0</v>
      </c>
      <c r="L181" s="2" t="s">
        <v>0</v>
      </c>
      <c r="M181" s="2" t="s">
        <v>0</v>
      </c>
      <c r="N181" s="2" t="s">
        <v>0</v>
      </c>
      <c r="O181" s="2">
        <v>30</v>
      </c>
      <c r="P181" s="2">
        <v>30</v>
      </c>
      <c r="Q181" s="2">
        <v>43</v>
      </c>
      <c r="R181" s="2">
        <v>30</v>
      </c>
      <c r="S181" s="2" t="s">
        <v>0</v>
      </c>
      <c r="T181" s="2" t="s">
        <v>0</v>
      </c>
    </row>
    <row r="182" spans="1:20">
      <c r="A182" s="23">
        <f>RANK(E182,Table4[المجموع],0)</f>
        <v>181</v>
      </c>
      <c r="B182" s="2">
        <v>1459648</v>
      </c>
      <c r="C182" s="2" t="s">
        <v>117</v>
      </c>
      <c r="D182" s="2" t="str">
        <f t="shared" si="2"/>
        <v>عملي علوم</v>
      </c>
      <c r="E182" s="2">
        <v>259</v>
      </c>
      <c r="F182" s="3">
        <v>0.63170000000000004</v>
      </c>
      <c r="G182" s="2" t="s">
        <v>74</v>
      </c>
      <c r="H182" s="2">
        <v>61.5</v>
      </c>
      <c r="I182" s="2">
        <v>34</v>
      </c>
      <c r="J182" s="2">
        <v>38.5</v>
      </c>
      <c r="K182" s="2" t="s">
        <v>0</v>
      </c>
      <c r="L182" s="2" t="s">
        <v>0</v>
      </c>
      <c r="M182" s="2" t="s">
        <v>0</v>
      </c>
      <c r="N182" s="2" t="s">
        <v>0</v>
      </c>
      <c r="O182" s="2">
        <v>30</v>
      </c>
      <c r="P182" s="2">
        <v>36.5</v>
      </c>
      <c r="Q182" s="2">
        <v>47</v>
      </c>
      <c r="R182" s="2">
        <v>11.5</v>
      </c>
      <c r="S182" s="2" t="s">
        <v>0</v>
      </c>
      <c r="T182" s="2" t="s">
        <v>0</v>
      </c>
    </row>
    <row r="183" spans="1:20">
      <c r="A183" s="23">
        <f>RANK(E183,Table4[المجموع],0)</f>
        <v>181</v>
      </c>
      <c r="B183" s="2">
        <v>1459647</v>
      </c>
      <c r="C183" s="2" t="s">
        <v>118</v>
      </c>
      <c r="D183" s="2" t="str">
        <f t="shared" si="2"/>
        <v>عملي علوم</v>
      </c>
      <c r="E183" s="2">
        <v>259</v>
      </c>
      <c r="F183" s="3">
        <v>0.63170000000000004</v>
      </c>
      <c r="G183" s="2" t="s">
        <v>20</v>
      </c>
      <c r="H183" s="2">
        <v>55.5</v>
      </c>
      <c r="I183" s="2">
        <v>25</v>
      </c>
      <c r="J183" s="2">
        <v>26</v>
      </c>
      <c r="K183" s="2" t="s">
        <v>0</v>
      </c>
      <c r="L183" s="2" t="s">
        <v>0</v>
      </c>
      <c r="M183" s="2" t="s">
        <v>0</v>
      </c>
      <c r="N183" s="2" t="s">
        <v>0</v>
      </c>
      <c r="O183" s="2">
        <v>30</v>
      </c>
      <c r="P183" s="2">
        <v>44</v>
      </c>
      <c r="Q183" s="2">
        <v>48.5</v>
      </c>
      <c r="R183" s="2">
        <v>30</v>
      </c>
      <c r="S183" s="2" t="s">
        <v>0</v>
      </c>
      <c r="T183" s="2" t="s">
        <v>0</v>
      </c>
    </row>
    <row r="184" spans="1:20">
      <c r="A184" s="23">
        <f>RANK(E184,Table4[المجموع],0)</f>
        <v>181</v>
      </c>
      <c r="B184" s="2">
        <v>1457651</v>
      </c>
      <c r="C184" s="2" t="s">
        <v>228</v>
      </c>
      <c r="D184" s="2" t="str">
        <f t="shared" si="2"/>
        <v>أدبي</v>
      </c>
      <c r="E184" s="2">
        <v>259</v>
      </c>
      <c r="F184" s="3">
        <v>0.63170000000000004</v>
      </c>
      <c r="G184" s="2" t="s">
        <v>20</v>
      </c>
      <c r="H184" s="2">
        <v>49.5</v>
      </c>
      <c r="I184" s="2">
        <v>40</v>
      </c>
      <c r="J184" s="2">
        <v>29</v>
      </c>
      <c r="K184" s="2">
        <v>32.5</v>
      </c>
      <c r="L184" s="2">
        <v>36</v>
      </c>
      <c r="M184" s="2">
        <v>37</v>
      </c>
      <c r="N184" s="2">
        <v>35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</row>
    <row r="185" spans="1:20">
      <c r="A185" s="23">
        <f>RANK(E185,Table4[المجموع],0)</f>
        <v>184</v>
      </c>
      <c r="B185" s="2">
        <v>1459598</v>
      </c>
      <c r="C185" s="2" t="s">
        <v>120</v>
      </c>
      <c r="D185" s="2" t="str">
        <f t="shared" si="2"/>
        <v>عملي علوم</v>
      </c>
      <c r="E185" s="2">
        <v>258.5</v>
      </c>
      <c r="F185" s="3">
        <v>0.63049999999999995</v>
      </c>
      <c r="G185" s="2" t="s">
        <v>20</v>
      </c>
      <c r="H185" s="2">
        <v>47.5</v>
      </c>
      <c r="I185" s="2">
        <v>48</v>
      </c>
      <c r="J185" s="2">
        <v>23</v>
      </c>
      <c r="K185" s="2" t="s">
        <v>0</v>
      </c>
      <c r="L185" s="2" t="s">
        <v>0</v>
      </c>
      <c r="M185" s="2" t="s">
        <v>0</v>
      </c>
      <c r="N185" s="2" t="s">
        <v>0</v>
      </c>
      <c r="O185" s="2">
        <v>30</v>
      </c>
      <c r="P185" s="2">
        <v>35</v>
      </c>
      <c r="Q185" s="2">
        <v>45</v>
      </c>
      <c r="R185" s="2">
        <v>30</v>
      </c>
      <c r="S185" s="2" t="s">
        <v>0</v>
      </c>
      <c r="T185" s="2" t="s">
        <v>0</v>
      </c>
    </row>
    <row r="186" spans="1:20">
      <c r="A186" s="23">
        <f>RANK(E186,Table4[المجموع],0)</f>
        <v>184</v>
      </c>
      <c r="B186" s="2">
        <v>1459633</v>
      </c>
      <c r="C186" s="2" t="s">
        <v>121</v>
      </c>
      <c r="D186" s="2" t="str">
        <f t="shared" si="2"/>
        <v>عملي علوم</v>
      </c>
      <c r="E186" s="2">
        <v>258.5</v>
      </c>
      <c r="F186" s="3">
        <v>0.63049999999999995</v>
      </c>
      <c r="G186" s="2" t="s">
        <v>74</v>
      </c>
      <c r="H186" s="2">
        <v>65.5</v>
      </c>
      <c r="I186" s="2">
        <v>34</v>
      </c>
      <c r="J186" s="2">
        <v>33.5</v>
      </c>
      <c r="K186" s="2" t="s">
        <v>0</v>
      </c>
      <c r="L186" s="2" t="s">
        <v>0</v>
      </c>
      <c r="M186" s="2" t="s">
        <v>0</v>
      </c>
      <c r="N186" s="2" t="s">
        <v>0</v>
      </c>
      <c r="O186" s="2">
        <v>13</v>
      </c>
      <c r="P186" s="2">
        <v>38</v>
      </c>
      <c r="Q186" s="2">
        <v>44.5</v>
      </c>
      <c r="R186" s="2">
        <v>30</v>
      </c>
      <c r="S186" s="2" t="s">
        <v>0</v>
      </c>
      <c r="T186" s="2" t="s">
        <v>0</v>
      </c>
    </row>
    <row r="187" spans="1:20">
      <c r="A187" s="23">
        <f>RANK(E187,Table4[المجموع],0)</f>
        <v>184</v>
      </c>
      <c r="B187" s="2">
        <v>1459641</v>
      </c>
      <c r="C187" s="2" t="s">
        <v>122</v>
      </c>
      <c r="D187" s="2" t="str">
        <f t="shared" si="2"/>
        <v>عملي علوم</v>
      </c>
      <c r="E187" s="2">
        <v>258.5</v>
      </c>
      <c r="F187" s="3">
        <v>0.63049999999999995</v>
      </c>
      <c r="G187" s="2" t="s">
        <v>20</v>
      </c>
      <c r="H187" s="2">
        <v>46.5</v>
      </c>
      <c r="I187" s="2">
        <v>31</v>
      </c>
      <c r="J187" s="2">
        <v>33.5</v>
      </c>
      <c r="K187" s="2" t="s">
        <v>0</v>
      </c>
      <c r="L187" s="2" t="s">
        <v>0</v>
      </c>
      <c r="M187" s="2" t="s">
        <v>0</v>
      </c>
      <c r="N187" s="2" t="s">
        <v>0</v>
      </c>
      <c r="O187" s="2">
        <v>30</v>
      </c>
      <c r="P187" s="2">
        <v>42</v>
      </c>
      <c r="Q187" s="2">
        <v>45.5</v>
      </c>
      <c r="R187" s="2">
        <v>30</v>
      </c>
      <c r="S187" s="2" t="s">
        <v>0</v>
      </c>
      <c r="T187" s="2" t="s">
        <v>0</v>
      </c>
    </row>
    <row r="188" spans="1:20">
      <c r="A188" s="23">
        <f>RANK(E188,Table4[المجموع],0)</f>
        <v>187</v>
      </c>
      <c r="B188" s="2">
        <v>1459547</v>
      </c>
      <c r="C188" s="2" t="s">
        <v>123</v>
      </c>
      <c r="D188" s="2" t="str">
        <f t="shared" si="2"/>
        <v>أدبي</v>
      </c>
      <c r="E188" s="2">
        <v>258</v>
      </c>
      <c r="F188" s="3">
        <v>0.62929999999999997</v>
      </c>
      <c r="G188" s="2" t="s">
        <v>20</v>
      </c>
      <c r="H188" s="2">
        <v>40</v>
      </c>
      <c r="I188" s="2">
        <v>36</v>
      </c>
      <c r="J188" s="2">
        <v>28</v>
      </c>
      <c r="K188" s="2">
        <v>45</v>
      </c>
      <c r="L188" s="2">
        <v>31</v>
      </c>
      <c r="M188" s="2">
        <v>41</v>
      </c>
      <c r="N188" s="2">
        <v>37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</row>
    <row r="189" spans="1:20">
      <c r="A189" s="23">
        <f>RANK(E189,Table4[المجموع],0)</f>
        <v>188</v>
      </c>
      <c r="B189" s="2">
        <v>1459580</v>
      </c>
      <c r="C189" s="2" t="s">
        <v>119</v>
      </c>
      <c r="D189" s="2" t="str">
        <f t="shared" si="2"/>
        <v>عملي علوم</v>
      </c>
      <c r="E189" s="2">
        <v>257.5</v>
      </c>
      <c r="F189" s="3">
        <v>0.628</v>
      </c>
      <c r="G189" s="2" t="s">
        <v>20</v>
      </c>
      <c r="H189" s="2">
        <v>48</v>
      </c>
      <c r="I189" s="2">
        <v>29</v>
      </c>
      <c r="J189" s="2">
        <v>39</v>
      </c>
      <c r="K189" s="2" t="s">
        <v>0</v>
      </c>
      <c r="L189" s="2" t="s">
        <v>0</v>
      </c>
      <c r="M189" s="2" t="s">
        <v>0</v>
      </c>
      <c r="N189" s="2" t="s">
        <v>0</v>
      </c>
      <c r="O189" s="2">
        <v>38</v>
      </c>
      <c r="P189" s="2">
        <v>30.5</v>
      </c>
      <c r="Q189" s="2">
        <v>41.5</v>
      </c>
      <c r="R189" s="2">
        <v>31.5</v>
      </c>
      <c r="S189" s="2" t="s">
        <v>0</v>
      </c>
      <c r="T189" s="2" t="s">
        <v>0</v>
      </c>
    </row>
    <row r="190" spans="1:20">
      <c r="A190" s="23">
        <f>RANK(E190,Table4[المجموع],0)</f>
        <v>188</v>
      </c>
      <c r="B190" s="2">
        <v>1459552</v>
      </c>
      <c r="C190" s="2" t="s">
        <v>124</v>
      </c>
      <c r="D190" s="2" t="str">
        <f t="shared" si="2"/>
        <v>أدبي</v>
      </c>
      <c r="E190" s="2">
        <v>257.5</v>
      </c>
      <c r="F190" s="3">
        <v>0.628</v>
      </c>
      <c r="G190" s="2" t="s">
        <v>20</v>
      </c>
      <c r="H190" s="2">
        <v>64.5</v>
      </c>
      <c r="I190" s="2">
        <v>26</v>
      </c>
      <c r="J190" s="2">
        <v>31.5</v>
      </c>
      <c r="K190" s="2">
        <v>39.5</v>
      </c>
      <c r="L190" s="2">
        <v>33</v>
      </c>
      <c r="M190" s="2">
        <v>33</v>
      </c>
      <c r="N190" s="2">
        <v>30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</row>
    <row r="191" spans="1:20">
      <c r="A191" s="23">
        <f>RANK(E191,Table4[المجموع],0)</f>
        <v>188</v>
      </c>
      <c r="B191" s="2">
        <v>1459640</v>
      </c>
      <c r="C191" s="2" t="s">
        <v>126</v>
      </c>
      <c r="D191" s="2" t="str">
        <f t="shared" si="2"/>
        <v>عملي علوم</v>
      </c>
      <c r="E191" s="2">
        <v>257.5</v>
      </c>
      <c r="F191" s="3">
        <v>0.628</v>
      </c>
      <c r="G191" s="2" t="s">
        <v>20</v>
      </c>
      <c r="H191" s="2">
        <v>50.5</v>
      </c>
      <c r="I191" s="2">
        <v>37</v>
      </c>
      <c r="J191" s="2">
        <v>31</v>
      </c>
      <c r="K191" s="2" t="s">
        <v>0</v>
      </c>
      <c r="L191" s="2" t="s">
        <v>0</v>
      </c>
      <c r="M191" s="2" t="s">
        <v>0</v>
      </c>
      <c r="N191" s="2" t="s">
        <v>0</v>
      </c>
      <c r="O191" s="2">
        <v>30</v>
      </c>
      <c r="P191" s="2">
        <v>36.5</v>
      </c>
      <c r="Q191" s="2">
        <v>42.5</v>
      </c>
      <c r="R191" s="2">
        <v>30</v>
      </c>
      <c r="S191" s="2" t="s">
        <v>0</v>
      </c>
      <c r="T191" s="2" t="s">
        <v>0</v>
      </c>
    </row>
    <row r="192" spans="1:20">
      <c r="A192" s="23">
        <f>RANK(E192,Table4[المجموع],0)</f>
        <v>191</v>
      </c>
      <c r="B192" s="2">
        <v>1459570</v>
      </c>
      <c r="C192" s="2" t="s">
        <v>125</v>
      </c>
      <c r="D192" s="2" t="str">
        <f t="shared" si="2"/>
        <v>عملي علوم</v>
      </c>
      <c r="E192" s="2">
        <v>251.5</v>
      </c>
      <c r="F192" s="3">
        <v>0.61339999999999995</v>
      </c>
      <c r="G192" s="2" t="s">
        <v>20</v>
      </c>
      <c r="H192" s="2">
        <v>53</v>
      </c>
      <c r="I192" s="2">
        <v>32</v>
      </c>
      <c r="J192" s="2">
        <v>39.5</v>
      </c>
      <c r="K192" s="2" t="s">
        <v>0</v>
      </c>
      <c r="L192" s="2" t="s">
        <v>0</v>
      </c>
      <c r="M192" s="2" t="s">
        <v>0</v>
      </c>
      <c r="N192" s="2" t="s">
        <v>0</v>
      </c>
      <c r="O192" s="2">
        <v>30</v>
      </c>
      <c r="P192" s="2">
        <v>30.5</v>
      </c>
      <c r="Q192" s="2">
        <v>36.5</v>
      </c>
      <c r="R192" s="2">
        <v>30</v>
      </c>
      <c r="S192" s="2" t="s">
        <v>0</v>
      </c>
      <c r="T192" s="2" t="s">
        <v>0</v>
      </c>
    </row>
    <row r="193" spans="1:20">
      <c r="A193" s="23">
        <f>RANK(E193,Table4[المجموع],0)</f>
        <v>192</v>
      </c>
      <c r="B193" s="2">
        <v>1459632</v>
      </c>
      <c r="C193" s="2" t="s">
        <v>128</v>
      </c>
      <c r="D193" s="2" t="str">
        <f t="shared" si="2"/>
        <v>عملي علوم</v>
      </c>
      <c r="E193" s="2">
        <v>250</v>
      </c>
      <c r="F193" s="3">
        <v>0.60980000000000001</v>
      </c>
      <c r="G193" s="2" t="s">
        <v>20</v>
      </c>
      <c r="H193" s="2">
        <v>56.5</v>
      </c>
      <c r="I193" s="2">
        <v>33.5</v>
      </c>
      <c r="J193" s="2">
        <v>33.5</v>
      </c>
      <c r="K193" s="2" t="s">
        <v>0</v>
      </c>
      <c r="L193" s="2" t="s">
        <v>0</v>
      </c>
      <c r="M193" s="2" t="s">
        <v>0</v>
      </c>
      <c r="N193" s="2" t="s">
        <v>0</v>
      </c>
      <c r="O193" s="2">
        <v>30</v>
      </c>
      <c r="P193" s="2">
        <v>30</v>
      </c>
      <c r="Q193" s="2">
        <v>36.5</v>
      </c>
      <c r="R193" s="2">
        <v>30</v>
      </c>
      <c r="S193" s="2" t="s">
        <v>0</v>
      </c>
      <c r="T193" s="2" t="s">
        <v>0</v>
      </c>
    </row>
    <row r="194" spans="1:20">
      <c r="A194" s="23">
        <f>RANK(E194,Table4[المجموع],0)</f>
        <v>193</v>
      </c>
      <c r="B194" s="2">
        <v>1457655</v>
      </c>
      <c r="C194" s="2" t="s">
        <v>229</v>
      </c>
      <c r="D194" s="2" t="str">
        <f t="shared" ref="D194:D216" si="3">IF(AND(K194="غير مقرر",P194="غير مقرر"),"عملي رياضة",IF(AND(S194="غير مقرر",K194="غير مقرر"),"عملي علوم","أدبي"))</f>
        <v>أدبي</v>
      </c>
      <c r="E194" s="2">
        <v>248.5</v>
      </c>
      <c r="F194" s="3">
        <v>0.60609999999999997</v>
      </c>
      <c r="G194" s="2" t="s">
        <v>20</v>
      </c>
      <c r="H194" s="2">
        <v>43.5</v>
      </c>
      <c r="I194" s="2">
        <v>41</v>
      </c>
      <c r="J194" s="2">
        <v>31</v>
      </c>
      <c r="K194" s="2">
        <v>30</v>
      </c>
      <c r="L194" s="2">
        <v>30</v>
      </c>
      <c r="M194" s="2">
        <v>30</v>
      </c>
      <c r="N194" s="2">
        <v>43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</row>
    <row r="195" spans="1:20">
      <c r="A195" s="23">
        <f>RANK(E195,Table4[المجموع],0)</f>
        <v>194</v>
      </c>
      <c r="B195" s="2">
        <v>1457647</v>
      </c>
      <c r="C195" s="2" t="s">
        <v>230</v>
      </c>
      <c r="D195" s="2" t="str">
        <f t="shared" si="3"/>
        <v>أدبي</v>
      </c>
      <c r="E195" s="2">
        <v>247.5</v>
      </c>
      <c r="F195" s="3">
        <v>0.60370000000000001</v>
      </c>
      <c r="G195" s="2" t="s">
        <v>20</v>
      </c>
      <c r="H195" s="2">
        <v>45</v>
      </c>
      <c r="I195" s="2">
        <v>30</v>
      </c>
      <c r="J195" s="2">
        <v>28</v>
      </c>
      <c r="K195" s="2">
        <v>34.5</v>
      </c>
      <c r="L195" s="2">
        <v>30</v>
      </c>
      <c r="M195" s="2">
        <v>37</v>
      </c>
      <c r="N195" s="2">
        <v>43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</row>
    <row r="196" spans="1:20">
      <c r="A196" s="23">
        <f>RANK(E196,Table4[المجموع],0)</f>
        <v>195</v>
      </c>
      <c r="B196" s="2">
        <v>1459534</v>
      </c>
      <c r="C196" s="2" t="s">
        <v>129</v>
      </c>
      <c r="D196" s="2" t="str">
        <f t="shared" si="3"/>
        <v>أدبي</v>
      </c>
      <c r="E196" s="2">
        <v>246</v>
      </c>
      <c r="F196" s="3">
        <v>0.6</v>
      </c>
      <c r="G196" s="2" t="s">
        <v>74</v>
      </c>
      <c r="H196" s="2">
        <v>15.5</v>
      </c>
      <c r="I196" s="2">
        <v>40</v>
      </c>
      <c r="J196" s="2">
        <v>27</v>
      </c>
      <c r="K196" s="2">
        <v>44</v>
      </c>
      <c r="L196" s="2">
        <v>38</v>
      </c>
      <c r="M196" s="2">
        <v>43.5</v>
      </c>
      <c r="N196" s="2">
        <v>38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</row>
    <row r="197" spans="1:20">
      <c r="A197" s="23">
        <f>RANK(E197,Table4[المجموع],0)</f>
        <v>195</v>
      </c>
      <c r="B197" s="2">
        <v>1459539</v>
      </c>
      <c r="C197" s="2" t="s">
        <v>130</v>
      </c>
      <c r="D197" s="2" t="str">
        <f t="shared" si="3"/>
        <v>أدبي</v>
      </c>
      <c r="E197" s="2">
        <v>246</v>
      </c>
      <c r="F197" s="3">
        <v>0.6</v>
      </c>
      <c r="G197" s="2" t="s">
        <v>20</v>
      </c>
      <c r="H197" s="2">
        <v>40</v>
      </c>
      <c r="I197" s="2">
        <v>29</v>
      </c>
      <c r="J197" s="2">
        <v>20</v>
      </c>
      <c r="K197" s="2">
        <v>42.5</v>
      </c>
      <c r="L197" s="2">
        <v>34.5</v>
      </c>
      <c r="M197" s="2">
        <v>42</v>
      </c>
      <c r="N197" s="2">
        <v>38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</row>
    <row r="198" spans="1:20">
      <c r="A198" s="23">
        <f>RANK(E198,Table4[المجموع],0)</f>
        <v>197</v>
      </c>
      <c r="B198" s="2">
        <v>1457706</v>
      </c>
      <c r="C198" s="2" t="s">
        <v>231</v>
      </c>
      <c r="D198" s="2" t="str">
        <f t="shared" si="3"/>
        <v>عملي علوم</v>
      </c>
      <c r="E198" s="2">
        <v>244</v>
      </c>
      <c r="F198" s="3">
        <v>0.59509999999999996</v>
      </c>
      <c r="G198" s="2" t="s">
        <v>20</v>
      </c>
      <c r="H198" s="2">
        <v>40</v>
      </c>
      <c r="I198" s="2">
        <v>25</v>
      </c>
      <c r="J198" s="2">
        <v>35.5</v>
      </c>
      <c r="K198" s="2" t="s">
        <v>0</v>
      </c>
      <c r="L198" s="2" t="s">
        <v>0</v>
      </c>
      <c r="M198" s="2" t="s">
        <v>0</v>
      </c>
      <c r="N198" s="2" t="s">
        <v>0</v>
      </c>
      <c r="O198" s="2">
        <v>30</v>
      </c>
      <c r="P198" s="2">
        <v>37.5</v>
      </c>
      <c r="Q198" s="2">
        <v>46</v>
      </c>
      <c r="R198" s="2">
        <v>30</v>
      </c>
      <c r="S198" s="2" t="s">
        <v>0</v>
      </c>
      <c r="T198" s="2" t="s">
        <v>0</v>
      </c>
    </row>
    <row r="199" spans="1:20">
      <c r="A199" s="23">
        <f>RANK(E199,Table4[المجموع],0)</f>
        <v>198</v>
      </c>
      <c r="B199" s="2">
        <v>1457646</v>
      </c>
      <c r="C199" s="2" t="s">
        <v>232</v>
      </c>
      <c r="D199" s="2" t="str">
        <f t="shared" si="3"/>
        <v>أدبي</v>
      </c>
      <c r="E199" s="2">
        <v>241</v>
      </c>
      <c r="F199" s="3">
        <v>0.58779999999999999</v>
      </c>
      <c r="G199" s="2" t="s">
        <v>20</v>
      </c>
      <c r="H199" s="2">
        <v>41</v>
      </c>
      <c r="I199" s="2">
        <v>32.5</v>
      </c>
      <c r="J199" s="2">
        <v>25</v>
      </c>
      <c r="K199" s="2">
        <v>50.5</v>
      </c>
      <c r="L199" s="2">
        <v>31.5</v>
      </c>
      <c r="M199" s="2">
        <v>30.5</v>
      </c>
      <c r="N199" s="2">
        <v>30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</row>
    <row r="200" spans="1:20">
      <c r="A200" s="23">
        <f>RANK(E200,Table4[المجموع],0)</f>
        <v>199</v>
      </c>
      <c r="B200" s="2">
        <v>1459608</v>
      </c>
      <c r="C200" s="2" t="s">
        <v>131</v>
      </c>
      <c r="D200" s="2" t="str">
        <f t="shared" si="3"/>
        <v>عملي علوم</v>
      </c>
      <c r="E200" s="2">
        <v>240.5</v>
      </c>
      <c r="F200" s="3">
        <v>0.58660000000000001</v>
      </c>
      <c r="G200" s="2" t="s">
        <v>20</v>
      </c>
      <c r="H200" s="2">
        <v>54</v>
      </c>
      <c r="I200" s="2">
        <v>35</v>
      </c>
      <c r="J200" s="2">
        <v>23.5</v>
      </c>
      <c r="K200" s="2" t="s">
        <v>0</v>
      </c>
      <c r="L200" s="2" t="s">
        <v>0</v>
      </c>
      <c r="M200" s="2" t="s">
        <v>0</v>
      </c>
      <c r="N200" s="2" t="s">
        <v>0</v>
      </c>
      <c r="O200" s="2">
        <v>30</v>
      </c>
      <c r="P200" s="2">
        <v>30</v>
      </c>
      <c r="Q200" s="2">
        <v>38</v>
      </c>
      <c r="R200" s="2">
        <v>30</v>
      </c>
      <c r="S200" s="2" t="s">
        <v>0</v>
      </c>
      <c r="T200" s="2" t="s">
        <v>0</v>
      </c>
    </row>
    <row r="201" spans="1:20">
      <c r="A201" s="23">
        <f>RANK(E201,Table4[المجموع],0)</f>
        <v>200</v>
      </c>
      <c r="B201" s="2">
        <v>1459549</v>
      </c>
      <c r="C201" s="2" t="s">
        <v>132</v>
      </c>
      <c r="D201" s="2" t="str">
        <f t="shared" si="3"/>
        <v>أدبي</v>
      </c>
      <c r="E201" s="2">
        <v>240</v>
      </c>
      <c r="F201" s="3">
        <v>0.58540000000000003</v>
      </c>
      <c r="G201" s="2" t="s">
        <v>74</v>
      </c>
      <c r="H201" s="2">
        <v>29</v>
      </c>
      <c r="I201" s="2">
        <v>32</v>
      </c>
      <c r="J201" s="2">
        <v>29.5</v>
      </c>
      <c r="K201" s="2">
        <v>42.5</v>
      </c>
      <c r="L201" s="2">
        <v>30</v>
      </c>
      <c r="M201" s="2">
        <v>41</v>
      </c>
      <c r="N201" s="2">
        <v>36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</row>
    <row r="202" spans="1:20">
      <c r="A202" s="23">
        <f>RANK(E202,Table4[المجموع],0)</f>
        <v>200</v>
      </c>
      <c r="B202" s="2">
        <v>1457652</v>
      </c>
      <c r="C202" s="2" t="s">
        <v>233</v>
      </c>
      <c r="D202" s="2" t="str">
        <f t="shared" si="3"/>
        <v>أدبي</v>
      </c>
      <c r="E202" s="2">
        <v>240</v>
      </c>
      <c r="F202" s="3">
        <v>0.58540000000000003</v>
      </c>
      <c r="G202" s="2" t="s">
        <v>74</v>
      </c>
      <c r="H202" s="2">
        <v>29.5</v>
      </c>
      <c r="I202" s="2">
        <v>38</v>
      </c>
      <c r="J202" s="2">
        <v>27</v>
      </c>
      <c r="K202" s="2">
        <v>49.5</v>
      </c>
      <c r="L202" s="2">
        <v>34</v>
      </c>
      <c r="M202" s="2">
        <v>31</v>
      </c>
      <c r="N202" s="2">
        <v>31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</row>
    <row r="203" spans="1:20">
      <c r="A203" s="23">
        <f>RANK(E203,Table4[المجموع],0)</f>
        <v>202</v>
      </c>
      <c r="B203" s="2">
        <v>1459635</v>
      </c>
      <c r="C203" s="2" t="s">
        <v>127</v>
      </c>
      <c r="D203" s="2" t="str">
        <f t="shared" si="3"/>
        <v>عملي علوم</v>
      </c>
      <c r="E203" s="2">
        <v>238.5</v>
      </c>
      <c r="F203" s="3">
        <v>0.58169999999999999</v>
      </c>
      <c r="G203" s="2" t="s">
        <v>74</v>
      </c>
      <c r="H203" s="2">
        <v>52.5</v>
      </c>
      <c r="I203" s="2">
        <v>36</v>
      </c>
      <c r="J203" s="2">
        <v>38.5</v>
      </c>
      <c r="K203" s="2" t="s">
        <v>0</v>
      </c>
      <c r="L203" s="2" t="s">
        <v>0</v>
      </c>
      <c r="M203" s="2" t="s">
        <v>0</v>
      </c>
      <c r="N203" s="2" t="s">
        <v>0</v>
      </c>
      <c r="O203" s="2">
        <v>30</v>
      </c>
      <c r="P203" s="2">
        <v>36.5</v>
      </c>
      <c r="Q203" s="2">
        <v>32</v>
      </c>
      <c r="R203" s="2">
        <v>13</v>
      </c>
      <c r="S203" s="2" t="s">
        <v>0</v>
      </c>
      <c r="T203" s="2" t="s">
        <v>0</v>
      </c>
    </row>
    <row r="204" spans="1:20">
      <c r="A204" s="23">
        <f>RANK(E204,Table4[المجموع],0)</f>
        <v>203</v>
      </c>
      <c r="B204" s="2">
        <v>1459595</v>
      </c>
      <c r="C204" s="2" t="s">
        <v>134</v>
      </c>
      <c r="D204" s="2" t="str">
        <f t="shared" si="3"/>
        <v>عملي علوم</v>
      </c>
      <c r="E204" s="2">
        <v>237</v>
      </c>
      <c r="F204" s="3">
        <v>0.57799999999999996</v>
      </c>
      <c r="G204" s="2" t="s">
        <v>74</v>
      </c>
      <c r="H204" s="2">
        <v>57</v>
      </c>
      <c r="I204" s="2">
        <v>35</v>
      </c>
      <c r="J204" s="2">
        <v>28.5</v>
      </c>
      <c r="K204" s="2" t="s">
        <v>0</v>
      </c>
      <c r="L204" s="2" t="s">
        <v>0</v>
      </c>
      <c r="M204" s="2" t="s">
        <v>0</v>
      </c>
      <c r="N204" s="2" t="s">
        <v>0</v>
      </c>
      <c r="O204" s="2">
        <v>30</v>
      </c>
      <c r="P204" s="2">
        <v>30</v>
      </c>
      <c r="Q204" s="2">
        <v>26.5</v>
      </c>
      <c r="R204" s="2">
        <v>30</v>
      </c>
      <c r="S204" s="2" t="s">
        <v>0</v>
      </c>
      <c r="T204" s="2" t="s">
        <v>0</v>
      </c>
    </row>
    <row r="205" spans="1:20">
      <c r="A205" s="23">
        <f>RANK(E205,Table4[المجموع],0)</f>
        <v>204</v>
      </c>
      <c r="B205" s="2">
        <v>1459652</v>
      </c>
      <c r="C205" s="2" t="s">
        <v>135</v>
      </c>
      <c r="D205" s="2" t="str">
        <f t="shared" si="3"/>
        <v>عملي رياضة</v>
      </c>
      <c r="E205" s="2">
        <v>236.5</v>
      </c>
      <c r="F205" s="3">
        <v>0.57679999999999998</v>
      </c>
      <c r="G205" s="2" t="s">
        <v>20</v>
      </c>
      <c r="H205" s="2">
        <v>53.5</v>
      </c>
      <c r="I205" s="2">
        <v>30</v>
      </c>
      <c r="J205" s="2">
        <v>25</v>
      </c>
      <c r="K205" s="2" t="s">
        <v>0</v>
      </c>
      <c r="L205" s="2" t="s">
        <v>0</v>
      </c>
      <c r="M205" s="2" t="s">
        <v>0</v>
      </c>
      <c r="N205" s="2" t="s">
        <v>0</v>
      </c>
      <c r="O205" s="2">
        <v>30</v>
      </c>
      <c r="P205" s="2" t="s">
        <v>0</v>
      </c>
      <c r="Q205" s="2" t="s">
        <v>0</v>
      </c>
      <c r="R205" s="2">
        <v>38</v>
      </c>
      <c r="S205" s="2">
        <v>30</v>
      </c>
      <c r="T205" s="2">
        <v>30</v>
      </c>
    </row>
    <row r="206" spans="1:20">
      <c r="A206" s="23">
        <f>RANK(E206,Table4[المجموع],0)</f>
        <v>205</v>
      </c>
      <c r="B206" s="2">
        <v>1459613</v>
      </c>
      <c r="C206" s="2" t="s">
        <v>136</v>
      </c>
      <c r="D206" s="2" t="str">
        <f t="shared" si="3"/>
        <v>عملي علوم</v>
      </c>
      <c r="E206" s="2">
        <v>235</v>
      </c>
      <c r="F206" s="3">
        <v>0.57320000000000004</v>
      </c>
      <c r="G206" s="2" t="s">
        <v>74</v>
      </c>
      <c r="H206" s="2">
        <v>63</v>
      </c>
      <c r="I206" s="2">
        <v>11</v>
      </c>
      <c r="J206" s="2">
        <v>20</v>
      </c>
      <c r="K206" s="2" t="s">
        <v>0</v>
      </c>
      <c r="L206" s="2" t="s">
        <v>0</v>
      </c>
      <c r="M206" s="2" t="s">
        <v>0</v>
      </c>
      <c r="N206" s="2" t="s">
        <v>0</v>
      </c>
      <c r="O206" s="2">
        <v>30</v>
      </c>
      <c r="P206" s="2">
        <v>45.5</v>
      </c>
      <c r="Q206" s="2">
        <v>35.5</v>
      </c>
      <c r="R206" s="2">
        <v>30</v>
      </c>
      <c r="S206" s="2" t="s">
        <v>0</v>
      </c>
      <c r="T206" s="2" t="s">
        <v>0</v>
      </c>
    </row>
    <row r="207" spans="1:20">
      <c r="A207" s="23">
        <f>RANK(E207,Table4[المجموع],0)</f>
        <v>206</v>
      </c>
      <c r="B207" s="2">
        <v>1459542</v>
      </c>
      <c r="C207" s="2" t="s">
        <v>137</v>
      </c>
      <c r="D207" s="2" t="str">
        <f t="shared" si="3"/>
        <v>أدبي</v>
      </c>
      <c r="E207" s="2">
        <v>234.5</v>
      </c>
      <c r="F207" s="3">
        <v>0.57199999999999995</v>
      </c>
      <c r="G207" s="2" t="s">
        <v>20</v>
      </c>
      <c r="H207" s="2">
        <v>40.5</v>
      </c>
      <c r="I207" s="2">
        <v>43</v>
      </c>
      <c r="J207" s="2">
        <v>25</v>
      </c>
      <c r="K207" s="2">
        <v>30</v>
      </c>
      <c r="L207" s="2">
        <v>30</v>
      </c>
      <c r="M207" s="2">
        <v>33</v>
      </c>
      <c r="N207" s="2">
        <v>33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 t="s">
        <v>0</v>
      </c>
    </row>
    <row r="208" spans="1:20">
      <c r="A208" s="23">
        <f>RANK(E208,Table4[المجموع],0)</f>
        <v>207</v>
      </c>
      <c r="B208" s="2">
        <v>1457645</v>
      </c>
      <c r="C208" s="2" t="s">
        <v>234</v>
      </c>
      <c r="D208" s="2" t="str">
        <f t="shared" si="3"/>
        <v>أدبي</v>
      </c>
      <c r="E208" s="2">
        <v>228.5</v>
      </c>
      <c r="F208" s="3">
        <v>0.55730000000000002</v>
      </c>
      <c r="G208" s="2" t="s">
        <v>20</v>
      </c>
      <c r="H208" s="2">
        <v>42.5</v>
      </c>
      <c r="I208" s="2">
        <v>29</v>
      </c>
      <c r="J208" s="2">
        <v>24</v>
      </c>
      <c r="K208" s="2">
        <v>30</v>
      </c>
      <c r="L208" s="2">
        <v>42</v>
      </c>
      <c r="M208" s="2">
        <v>31</v>
      </c>
      <c r="N208" s="2">
        <v>30</v>
      </c>
      <c r="O208" s="2" t="s">
        <v>0</v>
      </c>
      <c r="P208" s="2" t="s">
        <v>0</v>
      </c>
      <c r="Q208" s="2" t="s">
        <v>0</v>
      </c>
      <c r="R208" s="2" t="s">
        <v>0</v>
      </c>
      <c r="S208" s="2" t="s">
        <v>0</v>
      </c>
      <c r="T208" s="2" t="s">
        <v>0</v>
      </c>
    </row>
    <row r="209" spans="1:20">
      <c r="A209" s="23">
        <f>RANK(E209,Table4[المجموع],0)</f>
        <v>208</v>
      </c>
      <c r="B209" s="2">
        <v>1459653</v>
      </c>
      <c r="C209" s="2" t="s">
        <v>138</v>
      </c>
      <c r="D209" s="2" t="str">
        <f t="shared" si="3"/>
        <v>عملي رياضة</v>
      </c>
      <c r="E209" s="2">
        <v>228</v>
      </c>
      <c r="F209" s="3">
        <v>0.55610000000000004</v>
      </c>
      <c r="G209" s="2" t="s">
        <v>74</v>
      </c>
      <c r="H209" s="2">
        <v>58.5</v>
      </c>
      <c r="I209" s="2">
        <v>27</v>
      </c>
      <c r="J209" s="2">
        <v>31.5</v>
      </c>
      <c r="K209" s="2" t="s">
        <v>0</v>
      </c>
      <c r="L209" s="2" t="s">
        <v>0</v>
      </c>
      <c r="M209" s="2" t="s">
        <v>0</v>
      </c>
      <c r="N209" s="2" t="s">
        <v>0</v>
      </c>
      <c r="O209" s="2">
        <v>30</v>
      </c>
      <c r="P209" s="2" t="s">
        <v>0</v>
      </c>
      <c r="Q209" s="2" t="s">
        <v>0</v>
      </c>
      <c r="R209" s="2">
        <v>30</v>
      </c>
      <c r="S209" s="2">
        <v>21</v>
      </c>
      <c r="T209" s="2">
        <v>30</v>
      </c>
    </row>
    <row r="210" spans="1:20">
      <c r="A210" s="23">
        <f>RANK(E210,Table4[المجموع],0)</f>
        <v>209</v>
      </c>
      <c r="B210" s="2">
        <v>1459579</v>
      </c>
      <c r="C210" s="2" t="s">
        <v>139</v>
      </c>
      <c r="D210" s="2" t="str">
        <f t="shared" si="3"/>
        <v>عملي علوم</v>
      </c>
      <c r="E210" s="2">
        <v>227</v>
      </c>
      <c r="F210" s="3">
        <v>0.55369999999999997</v>
      </c>
      <c r="G210" s="2" t="s">
        <v>74</v>
      </c>
      <c r="H210" s="2">
        <v>26</v>
      </c>
      <c r="I210" s="2">
        <v>28</v>
      </c>
      <c r="J210" s="2">
        <v>26.5</v>
      </c>
      <c r="K210" s="2" t="s">
        <v>0</v>
      </c>
      <c r="L210" s="2" t="s">
        <v>0</v>
      </c>
      <c r="M210" s="2" t="s">
        <v>0</v>
      </c>
      <c r="N210" s="2" t="s">
        <v>0</v>
      </c>
      <c r="O210" s="2">
        <v>41</v>
      </c>
      <c r="P210" s="2">
        <v>36.5</v>
      </c>
      <c r="Q210" s="2">
        <v>39</v>
      </c>
      <c r="R210" s="2">
        <v>30</v>
      </c>
      <c r="S210" s="2" t="s">
        <v>0</v>
      </c>
      <c r="T210" s="2" t="s">
        <v>0</v>
      </c>
    </row>
    <row r="211" spans="1:20">
      <c r="A211" s="23">
        <f>RANK(E211,Table4[المجموع],0)</f>
        <v>210</v>
      </c>
      <c r="B211" s="2">
        <v>1459650</v>
      </c>
      <c r="C211" s="2" t="s">
        <v>133</v>
      </c>
      <c r="D211" s="2" t="str">
        <f t="shared" si="3"/>
        <v>عملي رياضة</v>
      </c>
      <c r="E211" s="2">
        <v>223.5</v>
      </c>
      <c r="F211" s="3">
        <v>0.54510000000000003</v>
      </c>
      <c r="G211" s="2" t="s">
        <v>20</v>
      </c>
      <c r="H211" s="2">
        <v>41.5</v>
      </c>
      <c r="I211" s="2">
        <v>25.5</v>
      </c>
      <c r="J211" s="2">
        <v>36.5</v>
      </c>
      <c r="K211" s="2" t="s">
        <v>0</v>
      </c>
      <c r="L211" s="2" t="s">
        <v>0</v>
      </c>
      <c r="M211" s="2" t="s">
        <v>0</v>
      </c>
      <c r="N211" s="2" t="s">
        <v>0</v>
      </c>
      <c r="O211" s="2">
        <v>30</v>
      </c>
      <c r="P211" s="2" t="s">
        <v>0</v>
      </c>
      <c r="Q211" s="2" t="s">
        <v>0</v>
      </c>
      <c r="R211" s="2">
        <v>30</v>
      </c>
      <c r="S211" s="2">
        <v>30</v>
      </c>
      <c r="T211" s="2">
        <v>30</v>
      </c>
    </row>
    <row r="212" spans="1:20">
      <c r="A212" s="23">
        <f>RANK(E212,Table4[المجموع],0)</f>
        <v>211</v>
      </c>
      <c r="B212" s="2">
        <v>1459654</v>
      </c>
      <c r="C212" s="2" t="s">
        <v>141</v>
      </c>
      <c r="D212" s="2" t="str">
        <f t="shared" si="3"/>
        <v>عملي رياضة</v>
      </c>
      <c r="E212" s="2">
        <v>220.5</v>
      </c>
      <c r="F212" s="3">
        <v>0.53779999999999994</v>
      </c>
      <c r="G212" s="2" t="s">
        <v>74</v>
      </c>
      <c r="H212" s="2">
        <v>50.5</v>
      </c>
      <c r="I212" s="2">
        <v>27.5</v>
      </c>
      <c r="J212" s="2">
        <v>32.5</v>
      </c>
      <c r="K212" s="2" t="s">
        <v>0</v>
      </c>
      <c r="L212" s="2" t="s">
        <v>0</v>
      </c>
      <c r="M212" s="2" t="s">
        <v>0</v>
      </c>
      <c r="N212" s="2" t="s">
        <v>0</v>
      </c>
      <c r="O212" s="2">
        <v>30</v>
      </c>
      <c r="P212" s="2" t="s">
        <v>0</v>
      </c>
      <c r="Q212" s="2" t="s">
        <v>0</v>
      </c>
      <c r="R212" s="2">
        <v>30</v>
      </c>
      <c r="S212" s="2">
        <v>20</v>
      </c>
      <c r="T212" s="2">
        <v>30</v>
      </c>
    </row>
    <row r="213" spans="1:20">
      <c r="A213" s="23">
        <f>RANK(E213,Table4[المجموع],0)</f>
        <v>212</v>
      </c>
      <c r="B213" s="2">
        <v>1457672</v>
      </c>
      <c r="C213" s="2" t="s">
        <v>235</v>
      </c>
      <c r="D213" s="2" t="str">
        <f t="shared" si="3"/>
        <v>عملي علوم</v>
      </c>
      <c r="E213" s="2">
        <v>219.5</v>
      </c>
      <c r="F213" s="3">
        <v>0.53539999999999999</v>
      </c>
      <c r="G213" s="2" t="s">
        <v>74</v>
      </c>
      <c r="H213" s="2">
        <v>22</v>
      </c>
      <c r="I213" s="2">
        <v>26</v>
      </c>
      <c r="J213" s="2">
        <v>26</v>
      </c>
      <c r="K213" s="2" t="s">
        <v>0</v>
      </c>
      <c r="L213" s="2" t="s">
        <v>0</v>
      </c>
      <c r="M213" s="2" t="s">
        <v>0</v>
      </c>
      <c r="N213" s="2" t="s">
        <v>0</v>
      </c>
      <c r="O213" s="2">
        <v>32</v>
      </c>
      <c r="P213" s="2">
        <v>32</v>
      </c>
      <c r="Q213" s="2">
        <v>51.5</v>
      </c>
      <c r="R213" s="2">
        <v>30</v>
      </c>
      <c r="S213" s="2" t="s">
        <v>0</v>
      </c>
      <c r="T213" s="2" t="s">
        <v>0</v>
      </c>
    </row>
    <row r="214" spans="1:20">
      <c r="A214" s="23">
        <f>RANK(E214,Table4[المجموع],0)</f>
        <v>213</v>
      </c>
      <c r="B214" s="2">
        <v>1459630</v>
      </c>
      <c r="C214" s="2" t="s">
        <v>142</v>
      </c>
      <c r="D214" s="2" t="str">
        <f t="shared" si="3"/>
        <v>عملي علوم</v>
      </c>
      <c r="E214" s="2">
        <v>216</v>
      </c>
      <c r="F214" s="3">
        <v>0.52680000000000005</v>
      </c>
      <c r="G214" s="2" t="s">
        <v>74</v>
      </c>
      <c r="H214" s="2">
        <v>52.5</v>
      </c>
      <c r="I214" s="2">
        <v>25</v>
      </c>
      <c r="J214" s="2">
        <v>26</v>
      </c>
      <c r="K214" s="2" t="s">
        <v>0</v>
      </c>
      <c r="L214" s="2" t="s">
        <v>0</v>
      </c>
      <c r="M214" s="2" t="s">
        <v>0</v>
      </c>
      <c r="N214" s="2" t="s">
        <v>0</v>
      </c>
      <c r="O214" s="2">
        <v>13</v>
      </c>
      <c r="P214" s="2">
        <v>30</v>
      </c>
      <c r="Q214" s="2">
        <v>39.5</v>
      </c>
      <c r="R214" s="2">
        <v>30</v>
      </c>
      <c r="S214" s="2" t="s">
        <v>0</v>
      </c>
      <c r="T214" s="2" t="s">
        <v>0</v>
      </c>
    </row>
    <row r="215" spans="1:20">
      <c r="A215" s="23">
        <f>RANK(E215,Table4[المجموع],0)</f>
        <v>214</v>
      </c>
      <c r="B215" s="2">
        <v>1459572</v>
      </c>
      <c r="C215" s="2" t="s">
        <v>143</v>
      </c>
      <c r="D215" s="2" t="str">
        <f t="shared" si="3"/>
        <v>عملي علوم</v>
      </c>
      <c r="E215" s="2">
        <v>189</v>
      </c>
      <c r="F215" s="3">
        <v>0.46100000000000002</v>
      </c>
      <c r="G215" s="2" t="s">
        <v>74</v>
      </c>
      <c r="H215" s="2">
        <v>40</v>
      </c>
      <c r="I215" s="2">
        <v>7</v>
      </c>
      <c r="J215" s="2">
        <v>21</v>
      </c>
      <c r="K215" s="2" t="s">
        <v>0</v>
      </c>
      <c r="L215" s="2" t="s">
        <v>0</v>
      </c>
      <c r="M215" s="2" t="s">
        <v>0</v>
      </c>
      <c r="N215" s="2" t="s">
        <v>0</v>
      </c>
      <c r="O215" s="2">
        <v>30</v>
      </c>
      <c r="P215" s="2">
        <v>30</v>
      </c>
      <c r="Q215" s="2">
        <v>31</v>
      </c>
      <c r="R215" s="2">
        <v>30</v>
      </c>
      <c r="S215" s="2" t="s">
        <v>0</v>
      </c>
      <c r="T215" s="2" t="s">
        <v>0</v>
      </c>
    </row>
    <row r="216" spans="1:20">
      <c r="A216" s="25">
        <f>RANK(E216,Table4[المجموع],0)</f>
        <v>215</v>
      </c>
      <c r="B216" s="2">
        <v>1459548</v>
      </c>
      <c r="C216" s="2" t="s">
        <v>144</v>
      </c>
      <c r="D216" s="2" t="str">
        <f t="shared" si="3"/>
        <v>أدبي</v>
      </c>
      <c r="E216" s="2">
        <v>176.5</v>
      </c>
      <c r="F216" s="3">
        <v>0.43049999999999999</v>
      </c>
      <c r="G216" s="2" t="s">
        <v>74</v>
      </c>
      <c r="H216" s="2">
        <v>27.5</v>
      </c>
      <c r="I216" s="2">
        <v>25</v>
      </c>
      <c r="J216" s="2">
        <v>20</v>
      </c>
      <c r="K216" s="2">
        <v>30</v>
      </c>
      <c r="L216" s="2">
        <v>30</v>
      </c>
      <c r="M216" s="2">
        <v>30</v>
      </c>
      <c r="N216" s="2">
        <v>14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 t="s">
        <v>0</v>
      </c>
    </row>
  </sheetData>
  <conditionalFormatting sqref="F2:F216">
    <cfRule type="top10" dxfId="32" priority="34" rank="10"/>
  </conditionalFormatting>
  <conditionalFormatting sqref="H2:H216">
    <cfRule type="cellIs" dxfId="29" priority="15" operator="lessThan">
      <formula>40</formula>
    </cfRule>
    <cfRule type="top10" dxfId="28" priority="31" rank="10"/>
  </conditionalFormatting>
  <conditionalFormatting sqref="I2:I216">
    <cfRule type="cellIs" dxfId="27" priority="14" operator="lessThan">
      <formula>30</formula>
    </cfRule>
    <cfRule type="top10" dxfId="26" priority="29" rank="10"/>
  </conditionalFormatting>
  <conditionalFormatting sqref="J2:J216">
    <cfRule type="cellIs" dxfId="25" priority="13" operator="lessThan">
      <formula>20</formula>
    </cfRule>
    <cfRule type="top10" dxfId="24" priority="30" rank="10"/>
  </conditionalFormatting>
  <conditionalFormatting sqref="K1:K216">
    <cfRule type="cellIs" dxfId="23" priority="12" operator="lessThan">
      <formula>30</formula>
    </cfRule>
  </conditionalFormatting>
  <conditionalFormatting sqref="K2:K216">
    <cfRule type="top10" dxfId="22" priority="28" rank="3"/>
  </conditionalFormatting>
  <conditionalFormatting sqref="L2:L216">
    <cfRule type="cellIs" dxfId="21" priority="11" operator="lessThan">
      <formula>30</formula>
    </cfRule>
    <cfRule type="top10" dxfId="20" priority="27" rank="3"/>
  </conditionalFormatting>
  <conditionalFormatting sqref="M2:M216">
    <cfRule type="cellIs" dxfId="19" priority="9" operator="lessThan">
      <formula>30</formula>
    </cfRule>
    <cfRule type="top10" dxfId="18" priority="26" rank="3"/>
  </conditionalFormatting>
  <conditionalFormatting sqref="N2:N216">
    <cfRule type="cellIs" dxfId="17" priority="8" operator="lessThan">
      <formula>30</formula>
    </cfRule>
    <cfRule type="top10" dxfId="16" priority="25" rank="3"/>
  </conditionalFormatting>
  <conditionalFormatting sqref="O2:O216">
    <cfRule type="cellIs" dxfId="15" priority="7" operator="lessThan">
      <formula>30</formula>
    </cfRule>
    <cfRule type="top10" dxfId="14" priority="24" rank="5"/>
  </conditionalFormatting>
  <conditionalFormatting sqref="P2:P216">
    <cfRule type="cellIs" dxfId="13" priority="6" operator="lessThan">
      <formula>30</formula>
    </cfRule>
    <cfRule type="top10" dxfId="12" priority="23" rank="5"/>
  </conditionalFormatting>
  <conditionalFormatting sqref="Q2:Q216">
    <cfRule type="cellIs" dxfId="11" priority="5" operator="lessThan">
      <formula>30</formula>
    </cfRule>
    <cfRule type="top10" dxfId="10" priority="22" rank="5"/>
  </conditionalFormatting>
  <conditionalFormatting sqref="R2:R216">
    <cfRule type="top10" dxfId="9" priority="3" rank="5"/>
    <cfRule type="cellIs" dxfId="8" priority="4" operator="lessThan">
      <formula>30</formula>
    </cfRule>
    <cfRule type="top10" dxfId="7" priority="21" rank="5"/>
  </conditionalFormatting>
  <conditionalFormatting sqref="S2:S216">
    <cfRule type="cellIs" dxfId="6" priority="2" operator="lessThan">
      <formula>30</formula>
    </cfRule>
    <cfRule type="top10" dxfId="5" priority="20" rank="3"/>
  </conditionalFormatting>
  <conditionalFormatting sqref="T2:T216">
    <cfRule type="cellIs" dxfId="4" priority="1" operator="lessThan">
      <formula>30</formula>
    </cfRule>
    <cfRule type="top10" dxfId="3" priority="19" rank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6D2964E-D78A-400C-932E-06BBE7C2218E}">
            <xm:f>NOT(ISERROR(SEARCH($G$157,G1)))</xm:f>
            <xm:f>$G$157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9F128290-70BC-42F0-B4DC-828755B1D6ED}">
            <xm:f>NOT(ISERROR(SEARCH($G$2,G1)))</xm:f>
            <xm:f>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BB89-4529-4324-8840-5CFED8BCCEE9}">
  <dimension ref="C1:N50"/>
  <sheetViews>
    <sheetView topLeftCell="D1" zoomScale="90" zoomScaleNormal="90" workbookViewId="0">
      <selection activeCell="F50" sqref="E38:F50"/>
    </sheetView>
  </sheetViews>
  <sheetFormatPr defaultRowHeight="14.4"/>
  <cols>
    <col min="4" max="4" width="6.33203125" customWidth="1"/>
    <col min="5" max="5" width="32.88671875" customWidth="1"/>
    <col min="6" max="6" width="27.33203125" customWidth="1"/>
    <col min="7" max="7" width="32.33203125" customWidth="1"/>
    <col min="8" max="8" width="24.21875" customWidth="1"/>
    <col min="10" max="10" width="7.6640625" customWidth="1"/>
    <col min="11" max="11" width="13.88671875" customWidth="1"/>
    <col min="12" max="12" width="27.109375" customWidth="1"/>
    <col min="13" max="13" width="31" customWidth="1"/>
    <col min="14" max="14" width="14.6640625" customWidth="1"/>
  </cols>
  <sheetData>
    <row r="1" spans="3:14"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3:14"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3:14"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3:14"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3:14" ht="14.4" customHeight="1">
      <c r="E5" s="43" t="s">
        <v>236</v>
      </c>
      <c r="F5" s="43" t="s">
        <v>237</v>
      </c>
      <c r="G5" s="43" t="s">
        <v>238</v>
      </c>
      <c r="H5" s="43" t="s">
        <v>266</v>
      </c>
      <c r="I5" s="15"/>
      <c r="J5" s="33" t="s">
        <v>239</v>
      </c>
      <c r="K5" s="33"/>
      <c r="L5" s="33"/>
      <c r="M5" s="33"/>
      <c r="N5" s="33"/>
    </row>
    <row r="6" spans="3:14" ht="14.4" customHeight="1">
      <c r="C6" s="1"/>
      <c r="E6" s="44"/>
      <c r="F6" s="44"/>
      <c r="G6" s="44"/>
      <c r="H6" s="44"/>
      <c r="I6" s="15"/>
      <c r="J6" s="34"/>
      <c r="K6" s="34"/>
      <c r="L6" s="34"/>
      <c r="M6" s="34"/>
      <c r="N6" s="34"/>
    </row>
    <row r="7" spans="3:14" ht="18">
      <c r="E7" s="7">
        <f>COUNT(Table4[رقم الجلوس])</f>
        <v>215</v>
      </c>
      <c r="F7" s="7">
        <f>COUNTIF(Table4[حالة الطالب],result!G2)</f>
        <v>196</v>
      </c>
      <c r="G7" s="7">
        <f>COUNTIF(Table4[حالة الطالب],result!G196)</f>
        <v>19</v>
      </c>
      <c r="H7" s="7">
        <f>COUNTIF(Table4[حالة الطالب],"راسب")</f>
        <v>0</v>
      </c>
      <c r="I7" s="15"/>
      <c r="J7" s="8" t="s">
        <v>263</v>
      </c>
      <c r="K7" s="8" t="s">
        <v>1</v>
      </c>
      <c r="L7" s="8" t="s">
        <v>264</v>
      </c>
      <c r="M7" s="8" t="s">
        <v>240</v>
      </c>
      <c r="N7" s="8" t="s">
        <v>4</v>
      </c>
    </row>
    <row r="8" spans="3:14" ht="15">
      <c r="E8" s="15"/>
      <c r="F8" s="15"/>
      <c r="G8" s="15"/>
      <c r="H8" s="15"/>
      <c r="I8" s="15"/>
      <c r="J8" s="16">
        <v>1</v>
      </c>
      <c r="K8" s="20">
        <f>VLOOKUP(J8,Table4[],2,FALSE)</f>
        <v>1457730</v>
      </c>
      <c r="L8" s="20" t="str">
        <f>VLOOKUP(J8,Table4[],3,FALSE)</f>
        <v>محمود احمد محمود علي محمد سلامة</v>
      </c>
      <c r="M8" s="20" t="str">
        <f>VLOOKUP(J8,Table4[],4,FALSE)</f>
        <v>عملي رياضة</v>
      </c>
      <c r="N8" s="21">
        <f>VLOOKUP(J8,Table4[],6,FALSE)</f>
        <v>0.95609999999999995</v>
      </c>
    </row>
    <row r="9" spans="3:14" ht="15">
      <c r="E9" s="45" t="s">
        <v>241</v>
      </c>
      <c r="F9" s="45" t="s">
        <v>242</v>
      </c>
      <c r="G9" s="45" t="s">
        <v>243</v>
      </c>
      <c r="H9" s="45" t="s">
        <v>244</v>
      </c>
      <c r="I9" s="15"/>
      <c r="J9" s="16">
        <v>2</v>
      </c>
      <c r="K9" s="20">
        <f>VLOOKUP(J9,Table4[],2,FALSE)</f>
        <v>1459586</v>
      </c>
      <c r="L9" s="20" t="str">
        <f>VLOOKUP(J9,Table4[],3,FALSE)</f>
        <v>رحمه ابراهيم عبدالعزيز موسى العيسوي</v>
      </c>
      <c r="M9" s="20" t="str">
        <f>VLOOKUP(J9,Table4[],4,FALSE)</f>
        <v>عملي علوم</v>
      </c>
      <c r="N9" s="21">
        <f>VLOOKUP(J9,Table4[],6,FALSE)</f>
        <v>0.92679999999999996</v>
      </c>
    </row>
    <row r="10" spans="3:14" ht="15">
      <c r="E10" s="46"/>
      <c r="F10" s="46"/>
      <c r="G10" s="46"/>
      <c r="H10" s="46"/>
      <c r="I10" s="15"/>
      <c r="J10" s="16">
        <v>3</v>
      </c>
      <c r="K10" s="20">
        <f>VLOOKUP(J10,Table4[],2,FALSE)</f>
        <v>1459568</v>
      </c>
      <c r="L10" s="20" t="str">
        <f>VLOOKUP(J10,Table4[],3,FALSE)</f>
        <v>ايه ايمن علي صالح يوسف</v>
      </c>
      <c r="M10" s="20" t="str">
        <f>VLOOKUP(J10,Table4[],4,FALSE)</f>
        <v>عملي علوم</v>
      </c>
      <c r="N10" s="21">
        <f>VLOOKUP(J10,Table4[],6,FALSE)</f>
        <v>0.92320000000000002</v>
      </c>
    </row>
    <row r="11" spans="3:14" ht="15.6">
      <c r="E11" s="9">
        <f>COUNTIF(Table4[النسبة],"&gt;=90%")</f>
        <v>9</v>
      </c>
      <c r="F11" s="9">
        <f>COUNTIFS(Table4[النسبة], "&gt;70%", Table4[النسبة], "&lt;90%")</f>
        <v>114</v>
      </c>
      <c r="G11" s="9">
        <f>COUNTIFS(Table4[النسبة], "&gt;=50%",Table4[النسبة], "&lt;70%")</f>
        <v>90</v>
      </c>
      <c r="H11" s="9">
        <f>COUNTIFS(Table4[النسبة], "&lt;50%")</f>
        <v>2</v>
      </c>
      <c r="I11" s="15"/>
      <c r="J11" s="16">
        <v>4</v>
      </c>
      <c r="K11" s="20">
        <f>VLOOKUP(J11,Table4[],2,FALSE)</f>
        <v>1459585</v>
      </c>
      <c r="L11" s="20" t="str">
        <f>VLOOKUP(J11,Table4[],3,FALSE)</f>
        <v>رحمه ابراهيم عبد القادر السيد احمد</v>
      </c>
      <c r="M11" s="20" t="str">
        <f>VLOOKUP(J11,Table4[],4,FALSE)</f>
        <v>عملي علوم</v>
      </c>
      <c r="N11" s="21">
        <f>VLOOKUP(J11,Table4[],6,FALSE)</f>
        <v>0.91459999999999997</v>
      </c>
    </row>
    <row r="12" spans="3:14" ht="15">
      <c r="E12" s="15"/>
      <c r="F12" s="15"/>
      <c r="G12" s="15"/>
      <c r="H12" s="15"/>
      <c r="I12" s="15"/>
      <c r="J12" s="16">
        <v>5</v>
      </c>
      <c r="K12" s="20">
        <f>VLOOKUP(J12,Table4[],2,FALSE)</f>
        <v>1459587</v>
      </c>
      <c r="L12" s="20" t="str">
        <f>VLOOKUP(J12,Table4[],3,FALSE)</f>
        <v>رحمه احمد جمال الدين مصطفى الأبس</v>
      </c>
      <c r="M12" s="20" t="str">
        <f>VLOOKUP(J12,Table4[],4,FALSE)</f>
        <v>عملي علوم</v>
      </c>
      <c r="N12" s="21">
        <f>VLOOKUP(J12,Table4[],6,FALSE)</f>
        <v>0.90980000000000005</v>
      </c>
    </row>
    <row r="13" spans="3:14" ht="15.6">
      <c r="E13" s="17" t="s">
        <v>240</v>
      </c>
      <c r="F13" s="10" t="s">
        <v>245</v>
      </c>
      <c r="G13" s="10" t="s">
        <v>246</v>
      </c>
      <c r="H13" s="6" t="s">
        <v>247</v>
      </c>
      <c r="I13" s="15"/>
      <c r="J13" s="16">
        <v>6</v>
      </c>
      <c r="K13" s="20">
        <f>VLOOKUP(J13,Table4[],2,FALSE)</f>
        <v>1459577</v>
      </c>
      <c r="L13" s="20" t="str">
        <f>VLOOKUP(J13,Table4[],3,FALSE)</f>
        <v>خلود محمد حسين على فخرالدين</v>
      </c>
      <c r="M13" s="20" t="str">
        <f>VLOOKUP(J13,Table4[],4,FALSE)</f>
        <v>عملي علوم</v>
      </c>
      <c r="N13" s="21">
        <f>VLOOKUP(J13,Table4[],6,FALSE)</f>
        <v>0.90610000000000002</v>
      </c>
    </row>
    <row r="14" spans="3:14" ht="15.6">
      <c r="E14" s="17" t="s">
        <v>248</v>
      </c>
      <c r="F14" s="11">
        <f>COUNTIF(Table4[الأحياء ],"&lt;&gt;غير مقرر")</f>
        <v>148</v>
      </c>
      <c r="G14" s="11">
        <f>COUNTIF(Table4[التاريخ],"&lt;&gt;غير مقرر")</f>
        <v>41</v>
      </c>
      <c r="H14" s="11">
        <f>COUNTIF( Table4[الرياضيات التطبيقية],"&lt;&gt;غير مقرر")</f>
        <v>26</v>
      </c>
      <c r="I14" s="15"/>
      <c r="J14" s="16">
        <v>7</v>
      </c>
      <c r="K14" s="20">
        <f>VLOOKUP(J14,Table4[],2,FALSE)</f>
        <v>1459564</v>
      </c>
      <c r="L14" s="20" t="str">
        <f>VLOOKUP(J14,Table4[],3,FALSE)</f>
        <v>اماني عبدالحليم عبدالفتاح عبدالحليم</v>
      </c>
      <c r="M14" s="20" t="str">
        <f>VLOOKUP(J14,Table4[],4,FALSE)</f>
        <v>عملي علوم</v>
      </c>
      <c r="N14" s="21">
        <f>VLOOKUP(J14,Table4[],6,FALSE)</f>
        <v>0.90490000000000004</v>
      </c>
    </row>
    <row r="15" spans="3:14" ht="15.6">
      <c r="E15" s="17" t="s">
        <v>249</v>
      </c>
      <c r="F15" s="12">
        <f>F14/$E$7</f>
        <v>0.68837209302325586</v>
      </c>
      <c r="G15" s="12">
        <f t="shared" ref="G15:H15" si="0">G14/$E$7</f>
        <v>0.19069767441860466</v>
      </c>
      <c r="H15" s="12">
        <f t="shared" si="0"/>
        <v>0.12093023255813953</v>
      </c>
      <c r="I15" s="15"/>
      <c r="J15" s="16">
        <v>8</v>
      </c>
      <c r="K15" s="20">
        <f>VLOOKUP(J15,Table4[],2,FALSE)</f>
        <v>1459543</v>
      </c>
      <c r="L15" s="20" t="str">
        <f>VLOOKUP(J15,Table4[],3,FALSE)</f>
        <v>مرام محمد صادق جمعه حسن</v>
      </c>
      <c r="M15" s="20" t="str">
        <f>VLOOKUP(J15,Table4[],4,FALSE)</f>
        <v>أدبي</v>
      </c>
      <c r="N15" s="21">
        <f>VLOOKUP(J15,Table4[],6,FALSE)</f>
        <v>0.90369999999999995</v>
      </c>
    </row>
    <row r="16" spans="3:14" ht="15">
      <c r="E16" s="15"/>
      <c r="F16" s="15"/>
      <c r="G16" s="15" t="s">
        <v>265</v>
      </c>
      <c r="H16" s="15"/>
      <c r="I16" s="15"/>
      <c r="J16" s="16">
        <v>9</v>
      </c>
      <c r="K16" s="20">
        <f>VLOOKUP(J16,Table4[],2,FALSE)</f>
        <v>1457705</v>
      </c>
      <c r="L16" s="20" t="str">
        <f>VLOOKUP(J16,Table4[],3,FALSE)</f>
        <v>محمود احمد عبدالمنعم مصطفى متولى</v>
      </c>
      <c r="M16" s="20" t="str">
        <f>VLOOKUP(J16,Table4[],4,FALSE)</f>
        <v>عملي علوم</v>
      </c>
      <c r="N16" s="21">
        <f>VLOOKUP(J16,Table4[],6,FALSE)</f>
        <v>0.9</v>
      </c>
    </row>
    <row r="17" spans="5:14" ht="15">
      <c r="E17" s="15"/>
      <c r="F17" s="15"/>
      <c r="G17" s="15"/>
      <c r="H17" s="15"/>
      <c r="I17" s="15"/>
      <c r="J17" s="16">
        <v>10</v>
      </c>
      <c r="K17" s="20">
        <f>VLOOKUP(J17,Table4[],2,FALSE)</f>
        <v>1459589</v>
      </c>
      <c r="L17" s="20" t="str">
        <f>VLOOKUP(J17,Table4[],3,FALSE)</f>
        <v>رحمه هيثم محمد احمد عبدالمقصود</v>
      </c>
      <c r="M17" s="20" t="str">
        <f>VLOOKUP(J17,Table4[],4,FALSE)</f>
        <v>عملي علوم</v>
      </c>
      <c r="N17" s="21">
        <f>VLOOKUP(J17,Table4[],6,FALSE)</f>
        <v>0.88290000000000002</v>
      </c>
    </row>
    <row r="18" spans="5:14">
      <c r="I18" s="15"/>
      <c r="J18" s="15"/>
      <c r="K18" s="15"/>
      <c r="L18" s="15"/>
      <c r="M18" s="15"/>
    </row>
    <row r="19" spans="5:14" ht="34.799999999999997" customHeight="1">
      <c r="E19" s="13" t="s">
        <v>255</v>
      </c>
      <c r="F19" s="13" t="s">
        <v>256</v>
      </c>
      <c r="G19" s="13" t="s">
        <v>257</v>
      </c>
      <c r="I19" s="15"/>
      <c r="J19" s="15"/>
      <c r="K19" s="35" t="s">
        <v>268</v>
      </c>
      <c r="L19" s="36"/>
      <c r="M19" s="15"/>
    </row>
    <row r="20" spans="5:14" ht="17.399999999999999">
      <c r="E20" s="18" t="s">
        <v>258</v>
      </c>
      <c r="F20" s="14">
        <f>COUNTIF(result!H:H,"&gt;=40")</f>
        <v>208</v>
      </c>
      <c r="G20" s="22">
        <f>F20/$E$7</f>
        <v>0.96744186046511627</v>
      </c>
      <c r="I20" s="15"/>
      <c r="J20" s="15"/>
      <c r="K20" s="37"/>
      <c r="L20" s="38"/>
      <c r="M20" s="15"/>
    </row>
    <row r="21" spans="5:14" ht="17.399999999999999">
      <c r="E21" s="18" t="s">
        <v>259</v>
      </c>
      <c r="F21" s="14">
        <f>COUNTIF(result!I:I,"&gt;=30")</f>
        <v>186</v>
      </c>
      <c r="G21" s="22">
        <f t="shared" ref="G21:G22" si="1">F21/$E$7</f>
        <v>0.8651162790697674</v>
      </c>
      <c r="I21" s="15"/>
      <c r="J21" s="15"/>
      <c r="K21" s="39">
        <f>AVERAGE(result!F2:F216)</f>
        <v>0.7166055813953488</v>
      </c>
      <c r="L21" s="40"/>
      <c r="M21" s="15"/>
    </row>
    <row r="22" spans="5:14" ht="17.399999999999999">
      <c r="E22" s="18" t="s">
        <v>260</v>
      </c>
      <c r="F22" s="14">
        <f>COUNTIF(result!J:J,"&gt;=20")</f>
        <v>214</v>
      </c>
      <c r="G22" s="22">
        <f t="shared" si="1"/>
        <v>0.99534883720930234</v>
      </c>
      <c r="I22" s="15"/>
      <c r="J22" s="15"/>
      <c r="K22" s="41"/>
      <c r="L22" s="42"/>
      <c r="M22" s="15"/>
    </row>
    <row r="23" spans="5:14" ht="17.399999999999999">
      <c r="E23" s="18" t="s">
        <v>261</v>
      </c>
      <c r="F23" s="14">
        <f>COUNTIF(result!O:O,"&gt;=30")</f>
        <v>170</v>
      </c>
      <c r="G23" s="22">
        <f>F23/(F14+H14)</f>
        <v>0.97701149425287359</v>
      </c>
      <c r="I23" s="15"/>
      <c r="J23" s="15"/>
      <c r="K23" s="15"/>
      <c r="L23" s="15"/>
      <c r="M23" s="15"/>
    </row>
    <row r="24" spans="5:14" ht="17.399999999999999">
      <c r="E24" s="18" t="s">
        <v>251</v>
      </c>
      <c r="F24" s="14">
        <f>COUNTIF(result!R:R,"&gt;=30")</f>
        <v>171</v>
      </c>
      <c r="G24" s="22">
        <f>F24/(F14+H14)</f>
        <v>0.98275862068965514</v>
      </c>
      <c r="I24" s="15"/>
      <c r="J24" s="15"/>
      <c r="K24" s="15"/>
      <c r="L24" s="15"/>
      <c r="M24" s="15"/>
    </row>
    <row r="25" spans="5:14" ht="17.399999999999999">
      <c r="E25" s="19" t="s">
        <v>15</v>
      </c>
      <c r="F25" s="14">
        <f>COUNTIF(result!Q:Q,"&gt;=30")</f>
        <v>147</v>
      </c>
      <c r="G25" s="22">
        <f>F25/F14</f>
        <v>0.9932432432432432</v>
      </c>
      <c r="H25" s="15"/>
      <c r="I25" s="15"/>
      <c r="J25" s="15"/>
      <c r="K25" s="15"/>
      <c r="L25" s="15"/>
      <c r="M25" s="15"/>
    </row>
    <row r="26" spans="5:14" ht="17.399999999999999">
      <c r="E26" s="18" t="s">
        <v>262</v>
      </c>
      <c r="F26" s="14">
        <f>COUNTIF(result!P:P,"&gt;=30")</f>
        <v>148</v>
      </c>
      <c r="G26" s="22">
        <f>F26/F14</f>
        <v>1</v>
      </c>
      <c r="H26" s="15"/>
      <c r="I26" s="15"/>
    </row>
    <row r="27" spans="5:14" ht="17.399999999999999">
      <c r="E27" s="18" t="s">
        <v>250</v>
      </c>
      <c r="F27" s="14">
        <f>COUNTIF(result!T:T,"&gt;=30")</f>
        <v>26</v>
      </c>
      <c r="G27" s="22">
        <f>F27/$H$14</f>
        <v>1</v>
      </c>
      <c r="H27" s="15"/>
      <c r="I27" s="15"/>
    </row>
    <row r="28" spans="5:14" ht="19.8" customHeight="1">
      <c r="E28" s="18" t="s">
        <v>252</v>
      </c>
      <c r="F28" s="14">
        <f>COUNTIF(result!S:S,"&gt;=30")</f>
        <v>24</v>
      </c>
      <c r="G28" s="22">
        <f>F28/$H$14</f>
        <v>0.92307692307692313</v>
      </c>
      <c r="H28" s="15"/>
      <c r="I28" s="15"/>
    </row>
    <row r="29" spans="5:14" ht="17.399999999999999" customHeight="1">
      <c r="E29" s="18" t="s">
        <v>253</v>
      </c>
      <c r="F29" s="14">
        <f>COUNTIF(result!K:K,"&gt;=30")</f>
        <v>41</v>
      </c>
      <c r="G29" s="22">
        <f>F29/$G$14</f>
        <v>1</v>
      </c>
      <c r="H29" s="15"/>
      <c r="I29" s="15"/>
    </row>
    <row r="30" spans="5:14" ht="14.4" customHeight="1">
      <c r="E30" s="18" t="s">
        <v>254</v>
      </c>
      <c r="F30" s="14">
        <f>COUNTIF(result!L:L,"&gt;=30")</f>
        <v>41</v>
      </c>
      <c r="G30" s="22">
        <f t="shared" ref="G30:G32" si="2">F30/$G$14</f>
        <v>1</v>
      </c>
      <c r="H30" s="15"/>
      <c r="I30" s="15"/>
    </row>
    <row r="31" spans="5:14" ht="17.399999999999999">
      <c r="E31" s="18" t="s">
        <v>11</v>
      </c>
      <c r="F31" s="14">
        <f>COUNTIF(result!M:M,"&gt;=30")</f>
        <v>41</v>
      </c>
      <c r="G31" s="22">
        <f t="shared" si="2"/>
        <v>1</v>
      </c>
      <c r="H31" s="15"/>
      <c r="I31" s="15"/>
      <c r="J31" s="15"/>
      <c r="K31" s="15"/>
    </row>
    <row r="32" spans="5:14" ht="17.399999999999999">
      <c r="E32" s="18" t="s">
        <v>12</v>
      </c>
      <c r="F32" s="14">
        <f>COUNTIF(result!N:N,"&gt;=30")</f>
        <v>40</v>
      </c>
      <c r="G32" s="22">
        <f t="shared" si="2"/>
        <v>0.97560975609756095</v>
      </c>
      <c r="H32" s="15"/>
      <c r="I32" s="15"/>
      <c r="J32" s="15"/>
      <c r="K32" s="15"/>
    </row>
    <row r="33" spans="5:13">
      <c r="H33" s="15"/>
      <c r="I33" s="15"/>
      <c r="J33" s="15"/>
      <c r="K33" s="15"/>
    </row>
    <row r="34" spans="5:13">
      <c r="H34" s="15"/>
      <c r="I34" s="15"/>
      <c r="J34" s="15"/>
      <c r="K34" s="15"/>
    </row>
    <row r="35" spans="5:13">
      <c r="H35" s="15"/>
      <c r="I35" s="15"/>
      <c r="J35" s="15"/>
      <c r="K35" s="15"/>
    </row>
    <row r="36" spans="5:13">
      <c r="H36" s="15"/>
      <c r="I36" s="15"/>
      <c r="J36" s="15"/>
      <c r="K36" s="15"/>
    </row>
    <row r="37" spans="5:13" ht="15.6">
      <c r="E37" s="13" t="s">
        <v>255</v>
      </c>
      <c r="F37" s="13" t="s">
        <v>257</v>
      </c>
      <c r="H37" s="15"/>
      <c r="I37" s="15"/>
      <c r="J37" s="15"/>
      <c r="K37" s="15"/>
    </row>
    <row r="38" spans="5:13" ht="17.399999999999999">
      <c r="E38" s="18" t="s">
        <v>262</v>
      </c>
      <c r="F38" s="22">
        <v>1</v>
      </c>
      <c r="H38" s="15"/>
      <c r="I38" s="15"/>
      <c r="J38" s="15"/>
      <c r="K38" s="15"/>
      <c r="L38" s="15"/>
      <c r="M38" s="15"/>
    </row>
    <row r="39" spans="5:13" ht="17.399999999999999">
      <c r="E39" s="18" t="s">
        <v>250</v>
      </c>
      <c r="F39" s="22">
        <v>1</v>
      </c>
    </row>
    <row r="40" spans="5:13" ht="17.399999999999999">
      <c r="E40" s="18" t="s">
        <v>253</v>
      </c>
      <c r="F40" s="22">
        <v>1</v>
      </c>
    </row>
    <row r="41" spans="5:13" ht="17.399999999999999">
      <c r="E41" s="18" t="s">
        <v>254</v>
      </c>
      <c r="F41" s="22">
        <v>1</v>
      </c>
    </row>
    <row r="42" spans="5:13" ht="17.399999999999999">
      <c r="E42" s="18" t="s">
        <v>11</v>
      </c>
      <c r="F42" s="22">
        <v>1</v>
      </c>
    </row>
    <row r="43" spans="5:13" ht="17.399999999999999">
      <c r="E43" s="18" t="s">
        <v>260</v>
      </c>
      <c r="F43" s="22">
        <v>0.99534883720930234</v>
      </c>
    </row>
    <row r="44" spans="5:13" ht="17.399999999999999">
      <c r="E44" s="19" t="s">
        <v>15</v>
      </c>
      <c r="F44" s="22">
        <v>0.9932432432432432</v>
      </c>
    </row>
    <row r="45" spans="5:13" ht="17.399999999999999">
      <c r="E45" s="18" t="s">
        <v>251</v>
      </c>
      <c r="F45" s="22">
        <v>0.98275862068965514</v>
      </c>
    </row>
    <row r="46" spans="5:13" ht="17.399999999999999">
      <c r="E46" s="18" t="s">
        <v>261</v>
      </c>
      <c r="F46" s="22">
        <v>0.97701149425287359</v>
      </c>
    </row>
    <row r="47" spans="5:13" ht="17.399999999999999">
      <c r="E47" s="18" t="s">
        <v>12</v>
      </c>
      <c r="F47" s="22">
        <v>0.97560975609756095</v>
      </c>
    </row>
    <row r="48" spans="5:13" ht="17.399999999999999">
      <c r="E48" s="18" t="s">
        <v>258</v>
      </c>
      <c r="F48" s="22">
        <v>0.96744186046511627</v>
      </c>
    </row>
    <row r="49" spans="5:6" ht="17.399999999999999">
      <c r="E49" s="18" t="s">
        <v>252</v>
      </c>
      <c r="F49" s="22">
        <v>0.92307692307692313</v>
      </c>
    </row>
    <row r="50" spans="5:6" ht="17.399999999999999">
      <c r="E50" s="18" t="s">
        <v>259</v>
      </c>
      <c r="F50" s="22">
        <v>0.8651162790697674</v>
      </c>
    </row>
  </sheetData>
  <sortState xmlns:xlrd2="http://schemas.microsoft.com/office/spreadsheetml/2017/richdata2" ref="E38:F50">
    <sortCondition descending="1" ref="F37:F50"/>
  </sortState>
  <mergeCells count="12">
    <mergeCell ref="E1:N4"/>
    <mergeCell ref="J5:N6"/>
    <mergeCell ref="K19:L20"/>
    <mergeCell ref="K21:L22"/>
    <mergeCell ref="E5:E6"/>
    <mergeCell ref="F5:F6"/>
    <mergeCell ref="G5:G6"/>
    <mergeCell ref="H5:H6"/>
    <mergeCell ref="E9:E10"/>
    <mergeCell ref="F9:F10"/>
    <mergeCell ref="G9:G10"/>
    <mergeCell ref="H9:H10"/>
  </mergeCells>
  <conditionalFormatting sqref="E20:E32">
    <cfRule type="top10" dxfId="2" priority="12" rank="10"/>
  </conditionalFormatting>
  <conditionalFormatting sqref="E38:E50">
    <cfRule type="top10" dxfId="1" priority="1" rank="10"/>
  </conditionalFormatting>
  <conditionalFormatting sqref="N8:N17">
    <cfRule type="top10" dxfId="0" priority="5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C8D6-0BE9-4E4B-885E-E9841CD3714C}">
  <dimension ref="B3:U12"/>
  <sheetViews>
    <sheetView tabSelected="1" workbookViewId="0">
      <selection activeCell="U14" sqref="U14"/>
    </sheetView>
  </sheetViews>
  <sheetFormatPr defaultRowHeight="14.4"/>
  <cols>
    <col min="3" max="3" width="13.21875" customWidth="1"/>
  </cols>
  <sheetData>
    <row r="3" spans="2:21">
      <c r="H3" s="47" t="s">
        <v>267</v>
      </c>
      <c r="I3" s="47"/>
      <c r="J3" s="47"/>
      <c r="K3" s="47"/>
      <c r="L3" s="47"/>
      <c r="M3" s="47"/>
      <c r="N3" s="47"/>
      <c r="O3" s="47"/>
    </row>
    <row r="4" spans="2:21">
      <c r="H4" s="47"/>
      <c r="I4" s="47"/>
      <c r="J4" s="47"/>
      <c r="K4" s="47"/>
      <c r="L4" s="47"/>
      <c r="M4" s="47"/>
      <c r="N4" s="47"/>
      <c r="O4" s="47"/>
    </row>
    <row r="5" spans="2:21">
      <c r="H5" s="48">
        <v>1457699</v>
      </c>
      <c r="I5" s="49"/>
      <c r="J5" s="49"/>
      <c r="K5" s="49"/>
      <c r="L5" s="49"/>
      <c r="M5" s="49"/>
      <c r="N5" s="49"/>
      <c r="O5" s="50"/>
    </row>
    <row r="6" spans="2:21" ht="18" customHeight="1">
      <c r="H6" s="51"/>
      <c r="I6" s="52"/>
      <c r="J6" s="52"/>
      <c r="K6" s="52"/>
      <c r="L6" s="52"/>
      <c r="M6" s="52"/>
      <c r="N6" s="52"/>
      <c r="O6" s="53"/>
    </row>
    <row r="11" spans="2:21" ht="46.8">
      <c r="B11" s="27" t="s">
        <v>1</v>
      </c>
      <c r="C11" s="28" t="s">
        <v>2</v>
      </c>
      <c r="D11" s="28" t="s">
        <v>3</v>
      </c>
      <c r="E11" s="28" t="s">
        <v>4</v>
      </c>
      <c r="F11" s="28" t="s">
        <v>5</v>
      </c>
      <c r="G11" s="28" t="s">
        <v>6</v>
      </c>
      <c r="H11" s="29" t="s">
        <v>7</v>
      </c>
      <c r="I11" s="28" t="s">
        <v>8</v>
      </c>
      <c r="J11" s="29" t="s">
        <v>9</v>
      </c>
      <c r="K11" s="29" t="s">
        <v>10</v>
      </c>
      <c r="L11" s="29" t="s">
        <v>11</v>
      </c>
      <c r="M11" s="29" t="s">
        <v>12</v>
      </c>
      <c r="N11" s="29" t="s">
        <v>13</v>
      </c>
      <c r="O11" s="29" t="s">
        <v>14</v>
      </c>
      <c r="P11" s="29" t="s">
        <v>15</v>
      </c>
      <c r="Q11" s="29" t="s">
        <v>16</v>
      </c>
      <c r="R11" s="29" t="s">
        <v>17</v>
      </c>
      <c r="S11" s="29" t="s">
        <v>18</v>
      </c>
    </row>
    <row r="12" spans="2:21" ht="50.4" customHeight="1">
      <c r="B12" s="30">
        <f>H5</f>
        <v>1457699</v>
      </c>
      <c r="C12" s="30" t="str">
        <f>VLOOKUP($H$5,result!$B$130:T216,2,FALSE)</f>
        <v>محمد فريد محمود محمد</v>
      </c>
      <c r="D12" s="30">
        <f>VLOOKUP($H$5,result!$B$130:T216,4,FALSE)</f>
        <v>282.5</v>
      </c>
      <c r="E12" s="31">
        <f>VLOOKUP($H$5,result!$B$130:T216,5,FALSE)</f>
        <v>0.68899999999999995</v>
      </c>
      <c r="F12" s="30" t="str">
        <f>VLOOKUP($H$5,result!$B$130:T216,6,FALSE)</f>
        <v>ناجح</v>
      </c>
      <c r="G12" s="30">
        <f>VLOOKUP($H$5,result!$B$130:T216,7,FALSE)</f>
        <v>45</v>
      </c>
      <c r="H12" s="30">
        <f>VLOOKUP($H$5,result!$B$130:T216,8,FALSE)</f>
        <v>37</v>
      </c>
      <c r="I12" s="30">
        <f>VLOOKUP($H$5,result!$B$130:T216,9,FALSE)</f>
        <v>33</v>
      </c>
      <c r="J12" s="30" t="str">
        <f>VLOOKUP($H$5,result!$B$130:T216,10,FALSE)</f>
        <v>غير مقرر</v>
      </c>
      <c r="K12" s="30" t="str">
        <f>VLOOKUP($H$5,result!$B$130:T216,11,FALSE)</f>
        <v>غير مقرر</v>
      </c>
      <c r="L12" s="30" t="str">
        <f>VLOOKUP($H$5,result!$B$130:T216,12,FALSE)</f>
        <v>غير مقرر</v>
      </c>
      <c r="M12" s="30" t="str">
        <f>VLOOKUP($H$5,result!$B$130:T216,13,FALSE)</f>
        <v>غير مقرر</v>
      </c>
      <c r="N12" s="30">
        <f>VLOOKUP($H$5,result!$B$130:T216,14,FALSE)</f>
        <v>45.5</v>
      </c>
      <c r="O12" s="30">
        <f>VLOOKUP($H$5,result!$B$130:T216,15,FALSE)</f>
        <v>39.5</v>
      </c>
      <c r="P12" s="30">
        <f>VLOOKUP($H$5,result!$B$130:T216,16,FALSE)</f>
        <v>48.5</v>
      </c>
      <c r="Q12" s="30">
        <f>VLOOKUP($H$5,result!$B$130:T216,17,FALSE)</f>
        <v>34</v>
      </c>
      <c r="R12" s="30" t="str">
        <f>VLOOKUP($H$5,result!$B$130:T216,18,FALSE)</f>
        <v>غير مقرر</v>
      </c>
      <c r="S12" s="30" t="str">
        <f>VLOOKUP($H$5,result!$B$130:T216,19,FALSE)</f>
        <v>غير مقرر</v>
      </c>
      <c r="T12" s="30"/>
      <c r="U12" s="30"/>
    </row>
  </sheetData>
  <mergeCells count="2">
    <mergeCell ref="H3:O4"/>
    <mergeCell ref="H5:O6"/>
  </mergeCells>
  <dataValidations count="1">
    <dataValidation type="whole" allowBlank="1" showInputMessage="1" showErrorMessage="1" error="ادخل رقم جلوس صحيح_x000a_" sqref="H5:O6" xr:uid="{6AA441F9-C2F5-4DD9-B99F-41C973F8C356}">
      <formula1>1457630</formula1>
      <formula2>1457735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CDCD-D55D-440F-8DE1-FF30078AE63D}">
  <dimension ref="A1"/>
  <sheetViews>
    <sheetView workbookViewId="0">
      <selection activeCell="H43" sqref="H43"/>
    </sheetView>
  </sheetViews>
  <sheetFormatPr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0 8 1 a c 6 - b 5 0 3 - 4 4 3 8 - 9 7 b 0 - 9 4 d c 5 8 c 4 b 1 f f "   x m l n s = " h t t p : / / s c h e m a s . m i c r o s o f t . c o m / D a t a M a s h u p " > A A A A A C c F A A B Q S w M E F A A C A A g A d I M C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H S D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g w J X g B H N H y A C A A D R C A A A E w A c A E Z v c m 1 1 b G F z L 1 N l Y 3 R p b 2 4 x L m 0 g o h g A K K A U A A A A A A A A A A A A A A A A A A A A A A A A A A A A 7 V T B a t t A E L 0 b / A / L 9 m K D E M S U H l p y c l o I 7 a H g Q A N x C G t n k 6 h Z r 4 q 0 g g T j Q 1 z b G H 9 F S 2 j t K E 6 C a t L g H v s V u 3 / T W a 1 U u b X c S 3 s q 1 m G l 3 f f m v d F o N D 5 t C s f l q G b u G 8 + K h W L B P y E e P U Q 7 p M H o B t p E j I p i A c F V c w O v S e H k + V m T M v u N 6 5 0 2 X P e 0 9 M J h 1 K 6 6 X F A u / B L e e l p / 7 b l v Q d K v c y L o M a k f O Z y w A 4 / 6 A R P 2 7 q v a L i 5 b i A e M W U h 4 A S 1 b x s B Y H s Q 3 s D F + 7 b 1 t Q V u b 2 I D Y e u n w w 2 S H 9 z t 7 W 0 S Q / S T + E a 6 e E H 6 s k z 9 / R z F I x D R 7 x y P c P 3 K 9 V t V l Q Y t r 0 C 8 t m l n t N p a R 6 q o + k m P V k 1 P V U 0 M 5 w x b a 5 u L J Y 1 t H d C w E J I 2 O 5 U z 1 A R N w i g Q 9 E z 8 h 1 Y f Q P o T O U 5 g H r Q b 1 M s J A z u R E X u X B N 7 H 4 l c n g I V 4 n y y 5 z G c m J G q 3 S 7 8 l v q c Q l 5 D L Q 3 P T g G t a B 3 v 5 V c G V F t A y h M B E w b l M C 4 e c Z O g X t C J 4 u g D H O Y w D S g 8 J e g C E U M C 4 m Z P C g u k v k u c a Q K S f w Z w k f 7 K c y h E 8 w z s r / i 8 F 7 N Q J N s J c f c 1 O 8 l D c G / f 4 h / x U g f h h 3 x l T z t K 1 O Z Z h 2 j a 7 W 5 6 y 6 v 7 3 c S H 5 Z p Z 6 1 j R G K Y u L X e A 0 T b W i P M F 8 7 j x 5 C A 0 E 6 0 N G j F U G h 6 a P 0 8 9 4 B O e 2 N 3 J 5 X X Q i 5 B 4 e 7 t N y f I K X 7 x W I m D d E p F w s O z / 0 j l + Z L 5 d / P l 8 p 6 w K w H z H r A / G c D Z i H k T / P l B 1 B L A Q I t A B Q A A g A I A H S D A l c c y H V u p Q A A A P Y A A A A S A A A A A A A A A A A A A A A A A A A A A A B D b 2 5 m a W c v U G F j a 2 F n Z S 5 4 b W x Q S w E C L Q A U A A I A C A B 0 g w J X D 8 r p q 6 Q A A A D p A A A A E w A A A A A A A A A A A A A A A A D x A A A A W 0 N v b n R l b n R f V H l w Z X N d L n h t b F B L A Q I t A B Q A A g A I A H S D A l e A E c 0 f I A I A A N E I A A A T A A A A A A A A A A A A A A A A A O I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s A A A A A A A A d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9 i x 2 Y L Z h S D Y p 9 m E 2 K z Z h N m I 2 L M s M H 0 m c X V v d D s s J n F 1 b 3 Q 7 U 2 V j d G l v b j E v V G F i b G U x L 0 N o Y W 5 n Z W Q g V H l w Z S 5 7 2 K f Z h N i n 2 L P Z h S w x f S Z x d W 9 0 O y w m c X V v d D t T Z W N 0 a W 9 u M S 9 U Y W J s Z T E v Q 2 h h b m d l Z C B U e X B l L n v Y p 9 m E 2 Y X Y r N m F 2 Y j Y u S w y f S Z x d W 9 0 O y w m c X V v d D t T Z W N 0 a W 9 u M S 9 U Y W J s Z T E v Q 2 h h b m d l Z C B U e X B l L n v Y p 9 m E 2 Y b Y s 9 i o 2 K k s M 3 0 m c X V v d D s s J n F 1 b 3 Q 7 U 2 V j d G l v b j E v V G F i b G U x L 0 N o Y W 5 n Z W Q g V H l w Z S 5 7 2 K 3 Y p 9 m E 2 K k g 2 K f Z h N i 3 2 K f Z h N i o L D R 9 J n F 1 b 3 Q 7 L C Z x d W 9 0 O 1 N l Y 3 R p b 2 4 x L 1 R h Y m x l M S 9 D a G F u Z 2 V k I F R 5 c G U u e 9 i 5 2 L H Y q N m K L D V 9 J n F 1 b 3 Q 7 L C Z x d W 9 0 O 1 N l Y 3 R p b 2 4 x L 1 R h Y m x l M S 9 D a G F u Z 2 V k I F R 5 c G U u e 9 i n 2 Y T Z h N i 6 2 K k g 2 K f Z h N i j 2 K z Z h t i o 2 Y r Y q S D Y p 9 m E 2 K v Y p 9 m G 2 Y r Y q S w 2 f S Z x d W 9 0 O y w m c X V v d D t T Z W N 0 a W 9 u M S 9 U Y W J s Z T E v Q 2 h h b m d l Z C B U e X B l L n v Y p 9 m E 2 Y T Y u t i p I N i n 2 Y T Y o 9 i s 2 Y b Y q N m K 2 K k g 2 K f Z h N i r 2 K f Z h t m K 2 K k y L D d 9 J n F 1 b 3 Q 7 L C Z x d W 9 0 O 1 N l Y 3 R p b 2 4 x L 1 R h Y m x l M S 9 D a G F u Z 2 V k I F R 5 c G U u e 9 i n 2 Y T Y q t i n 2 L H Z i t i u L D h 9 J n F 1 b 3 Q 7 L C Z x d W 9 0 O 1 N l Y 3 R p b 2 4 x L 1 R h Y m x l M S 9 D a G F u Z 2 V k I F R 5 c G U u e 9 i n 2 Y T Y r N i 6 2 L H Y p 9 m B 2 Y r Y p y w 5 f S Z x d W 9 0 O y w m c X V v d D t T Z W N 0 a W 9 u M S 9 U Y W J s Z T E v Q 2 h h b m d l Z C B U e X B l L n v Y p 9 m E 2 Y H Z h N i z 2 Y H Y q S D Z i N i n 2 Y T Z h d m G 2 L f Z g i w x M H 0 m c X V v d D s s J n F 1 b 3 Q 7 U 2 V j d G l v b j E v V G F i b G U x L 0 N o Y W 5 n Z W Q g V H l w Z S 5 7 2 L n Z h N m F I N i n 2 Y T Z h t m B 2 L M g 2 Y j Y p 9 m E 2 K f Y r N i q 2 Y X Y p 9 i 5 L D E x f S Z x d W 9 0 O y w m c X V v d D t T Z W N 0 a W 9 u M S 9 U Y W J s Z T E v Q 2 h h b m d l Z C B U e X B l L n v Y p 9 m E 2 Y P Z i t m F 2 Y r Y p 9 i h L D E y f S Z x d W 9 0 O y w m c X V v d D t T Z W N 0 a W 9 u M S 9 U Y W J s Z T E v Q 2 h h b m d l Z C B U e X B l L n v Y p 9 m E 2 K P Y r d m K 2 K f Y o c K g L D E z f S Z x d W 9 0 O y w m c X V v d D t T Z W N 0 a W 9 u M S 9 U Y W J s Z T E v Q 2 h h b m d l Z C B U e X B l L n v Y p 9 m E 2 K z Z i t m I 2 Y T Z i N i s 2 Y r Y p y D Z i N i 5 2 Y T Z i N m F I N i n 2 Y T Y q N m K 2 K b Y q S w x N H 0 m c X V v d D s s J n F 1 b 3 Q 7 U 2 V j d G l v b j E v V G F i b G U x L 0 N o Y W 5 n Z W Q g V H l w Z S 5 7 2 K f Z h N m B 2 Y r Y s t m K 2 K f Y o c K g L D E 1 f S Z x d W 9 0 O y w m c X V v d D t T Z W N 0 a W 9 u M S 9 U Y W J s Z T E v Q 2 h h b m d l Z C B U e X B l L n v Z h d i s 2 Y X Z i N i 5 I N i n 2 Y T Y s d m K 2 K f Y t t m K 2 K f Y q i D Y p 9 m E 2 K j Y r d i q 2 K k s M T Z 9 J n F 1 b 3 Q 7 L C Z x d W 9 0 O 1 N l Y 3 R p b 2 4 x L 1 R h Y m x l M S 9 D a G F u Z 2 V k I F R 5 c G U u e 9 i n 2 Y T Y s d m K 2 K f Y t t m K 2 K f Y q i D Y p 9 m E 2 K r Y t 9 i o 2 Y r Z g t m K 2 K k s M T d 9 J n F 1 b 3 Q 7 L C Z x d W 9 0 O 1 N l Y 3 R p b 2 4 x L 1 R h Y m x l M S 9 D a G F u Z 2 V k I F R 5 c G U u e 9 i n 2 Y T Y q t i x 2 K j Z i t i p I N i n 2 Y T Y r 9 m K 2 Y b Z i t i p L D E 4 f S Z x d W 9 0 O y w m c X V v d D t T Z W N 0 a W 9 u M S 9 U Y W J s Z T E v Q 2 h h b m d l Z C B U e X B l L n v Y p 9 m E 2 K f Z g t i q 2 L X Y p 9 i v I N m I 2 K f Z h N i l 2 K 3 Y t d i n 2 K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2 h h b m d l Z C B U e X B l L n v Y s d m C 2 Y U g 2 K f Z h N i s 2 Y T Z i N i z L D B 9 J n F 1 b 3 Q 7 L C Z x d W 9 0 O 1 N l Y 3 R p b 2 4 x L 1 R h Y m x l M S 9 D a G F u Z 2 V k I F R 5 c G U u e 9 i n 2 Y T Y p 9 i z 2 Y U s M X 0 m c X V v d D s s J n F 1 b 3 Q 7 U 2 V j d G l v b j E v V G F i b G U x L 0 N o Y W 5 n Z W Q g V H l w Z S 5 7 2 K f Z h N m F 2 K z Z h d m I 2 L k s M n 0 m c X V v d D s s J n F 1 b 3 Q 7 U 2 V j d G l v b j E v V G F i b G U x L 0 N o Y W 5 n Z W Q g V H l w Z S 5 7 2 K f Z h N m G 2 L P Y q N i p L D N 9 J n F 1 b 3 Q 7 L C Z x d W 9 0 O 1 N l Y 3 R p b 2 4 x L 1 R h Y m x l M S 9 D a G F u Z 2 V k I F R 5 c G U u e 9 i t 2 K f Z h N i p I N i n 2 Y T Y t 9 i n 2 Y T Y q C w 0 f S Z x d W 9 0 O y w m c X V v d D t T Z W N 0 a W 9 u M S 9 U Y W J s Z T E v Q 2 h h b m d l Z C B U e X B l L n v Y u d i x 2 K j Z i i w 1 f S Z x d W 9 0 O y w m c X V v d D t T Z W N 0 a W 9 u M S 9 U Y W J s Z T E v Q 2 h h b m d l Z C B U e X B l L n v Y p 9 m E 2 Y T Y u t i p I N i n 2 Y T Y o 9 i s 2 Y b Y q N m K 2 K k g 2 K f Z h N i r 2 K f Z h t m K 2 K k s N n 0 m c X V v d D s s J n F 1 b 3 Q 7 U 2 V j d G l v b j E v V G F i b G U x L 0 N o Y W 5 n Z W Q g V H l w Z S 5 7 2 K f Z h N m E 2 L r Y q S D Y p 9 m E 2 K P Y r N m G 2 K j Z i t i p I N i n 2 Y T Y q 9 i n 2 Y b Z i t i p M i w 3 f S Z x d W 9 0 O y w m c X V v d D t T Z W N 0 a W 9 u M S 9 U Y W J s Z T E v Q 2 h h b m d l Z C B U e X B l L n v Y p 9 m E 2 K r Y p 9 i x 2 Y r Y r i w 4 f S Z x d W 9 0 O y w m c X V v d D t T Z W N 0 a W 9 u M S 9 U Y W J s Z T E v Q 2 h h b m d l Z C B U e X B l L n v Y p 9 m E 2 K z Y u t i x 2 K f Z g d m K 2 K c s O X 0 m c X V v d D s s J n F 1 b 3 Q 7 U 2 V j d G l v b j E v V G F i b G U x L 0 N o Y W 5 n Z W Q g V H l w Z S 5 7 2 K f Z h N m B 2 Y T Y s 9 m B 2 K k g 2 Y j Y p 9 m E 2 Y X Z h t i 3 2 Y I s M T B 9 J n F 1 b 3 Q 7 L C Z x d W 9 0 O 1 N l Y 3 R p b 2 4 x L 1 R h Y m x l M S 9 D a G F u Z 2 V k I F R 5 c G U u e 9 i 5 2 Y T Z h S D Y p 9 m E 2 Y b Z g d i z I N m I 2 K f Z h N i n 2 K z Y q t m F 2 K f Y u S w x M X 0 m c X V v d D s s J n F 1 b 3 Q 7 U 2 V j d G l v b j E v V G F i b G U x L 0 N o Y W 5 n Z W Q g V H l w Z S 5 7 2 K f Z h N m D 2 Y r Z h d m K 2 K f Y o S w x M n 0 m c X V v d D s s J n F 1 b 3 Q 7 U 2 V j d G l v b j E v V G F i b G U x L 0 N o Y W 5 n Z W Q g V H l w Z S 5 7 2 K f Z h N i j 2 K 3 Z i t i n 2 K H C o C w x M 3 0 m c X V v d D s s J n F 1 b 3 Q 7 U 2 V j d G l v b j E v V G F i b G U x L 0 N o Y W 5 n Z W Q g V H l w Z S 5 7 2 K f Z h N i s 2 Y r Z i N m E 2 Y j Y r N m K 2 K c g 2 Y j Y u d m E 2 Y j Z h S D Y p 9 m E 2 K j Z i t i m 2 K k s M T R 9 J n F 1 b 3 Q 7 L C Z x d W 9 0 O 1 N l Y 3 R p b 2 4 x L 1 R h Y m x l M S 9 D a G F u Z 2 V k I F R 5 c G U u e 9 i n 2 Y T Z g d m K 2 L L Z i t i n 2 K H C o C w x N X 0 m c X V v d D s s J n F 1 b 3 Q 7 U 2 V j d G l v b j E v V G F i b G U x L 0 N o Y W 5 n Z W Q g V H l w Z S 5 7 2 Y X Y r N m F 2 Y j Y u S D Y p 9 m E 2 L H Z i t i n 2 L b Z i t i n 2 K o g 2 K f Z h N i o 2 K 3 Y q t i p L D E 2 f S Z x d W 9 0 O y w m c X V v d D t T Z W N 0 a W 9 u M S 9 U Y W J s Z T E v Q 2 h h b m d l Z C B U e X B l L n v Y p 9 m E 2 L H Z i t i n 2 L b Z i t i n 2 K o g 2 K f Z h N i q 2 L f Y q N m K 2 Y L Z i t i p L D E 3 f S Z x d W 9 0 O y w m c X V v d D t T Z W N 0 a W 9 u M S 9 U Y W J s Z T E v Q 2 h h b m d l Z C B U e X B l L n v Y p 9 m E 2 K r Y s d i o 2 Y r Y q S D Y p 9 m E 2 K / Z i t m G 2 Y r Y q S w x O H 0 m c X V v d D s s J n F 1 b 3 Q 7 U 2 V j d G l v b j E v V G F i b G U x L 0 N o Y W 5 n Z W Q g V H l w Z S 5 7 2 K f Z h N i n 2 Y L Y q t i 1 2 K f Y r y D Z i N i n 2 Y T Y p d i t 2 L X Y p 9 i h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2 L H Z g t m F I N i n 2 Y T Y r N m E 2 Y j Y s y Z x d W 9 0 O y w m c X V v d D v Y p 9 m E 2 K f Y s 9 m F J n F 1 b 3 Q 7 L C Z x d W 9 0 O 9 i n 2 Y T Z h d i s 2 Y X Z i N i 5 J n F 1 b 3 Q 7 L C Z x d W 9 0 O 9 i n 2 Y T Z h t i z 2 K j Y q S Z x d W 9 0 O y w m c X V v d D v Y r d i n 2 Y T Y q S D Y p 9 m E 2 L f Y p 9 m E 2 K g m c X V v d D s s J n F 1 b 3 Q 7 2 L n Y s d i o 2 Y o m c X V v d D s s J n F 1 b 3 Q 7 2 K f Z h N m E 2 L r Y q S D Y p 9 m E 2 K P Y r N m G 2 K j Z i t i p I N i n 2 Y T Y q 9 i n 2 Y b Z i t i p J n F 1 b 3 Q 7 L C Z x d W 9 0 O 9 i n 2 Y T Z h N i 6 2 K k g 2 K f Z h N i j 2 K z Z h t i o 2 Y r Y q S D Y p 9 m E 2 K v Y p 9 m G 2 Y r Y q T I m c X V v d D s s J n F 1 b 3 Q 7 2 K f Z h N i q 2 K f Y s d m K 2 K 4 m c X V v d D s s J n F 1 b 3 Q 7 2 K f Z h N i s 2 L r Y s d i n 2 Y H Z i t i n J n F 1 b 3 Q 7 L C Z x d W 9 0 O 9 i n 2 Y T Z g d m E 2 L P Z g d i p I N m I 2 K f Z h N m F 2 Y b Y t 9 m C J n F 1 b 3 Q 7 L C Z x d W 9 0 O 9 i 5 2 Y T Z h S D Y p 9 m E 2 Y b Z g d i z I N m I 2 K f Z h N i n 2 K z Y q t m F 2 K f Y u S Z x d W 9 0 O y w m c X V v d D v Y p 9 m E 2 Y P Z i t m F 2 Y r Y p 9 i h J n F 1 b 3 Q 7 L C Z x d W 9 0 O 9 i n 2 Y T Y o 9 i t 2 Y r Y p 9 i h w q A m c X V v d D s s J n F 1 b 3 Q 7 2 K f Z h N i s 2 Y r Z i N m E 2 Y j Y r N m K 2 K c g 2 Y j Y u d m E 2 Y j Z h S D Y p 9 m E 2 K j Z i t i m 2 K k m c X V v d D s s J n F 1 b 3 Q 7 2 K f Z h N m B 2 Y r Y s t m K 2 K f Y o c K g J n F 1 b 3 Q 7 L C Z x d W 9 0 O 9 m F 2 K z Z h d m I 2 L k g 2 K f Z h N i x 2 Y r Y p 9 i 2 2 Y r Y p 9 i q I N i n 2 Y T Y q N i t 2 K r Y q S Z x d W 9 0 O y w m c X V v d D v Y p 9 m E 2 L H Z i t i n 2 L b Z i t i n 2 K o g 2 K f Z h N i q 2 L f Y q N m K 2 Y L Z i t i p J n F 1 b 3 Q 7 L C Z x d W 9 0 O 9 i n 2 Y T Y q t i x 2 K j Z i t i p I N i n 2 Y T Y r 9 m K 2 Y b Z i t i p J n F 1 b 3 Q 7 L C Z x d W 9 0 O 9 i n 2 Y T Y p 9 m C 2 K r Y t d i n 2 K 8 g 2 Y j Y p 9 m E 2 K X Y r d i 1 2 K f Y o S Z x d W 9 0 O 1 0 i I C 8 + P E V u d H J 5 I F R 5 c G U 9 I k Z p b G x D b 2 x 1 b W 5 U e X B l c y I g V m F s d W U 9 I n N B d 1 l G Q l F Z R k J R V U F B Q U F B Q U F B Q U F B Q U F B d 1 U 9 I i A v P j x F b n R y e S B U e X B l P S J G a W x s T G F z d F V w Z G F 0 Z W Q i I F Z h b H V l P S J k M j A y M y 0 w O C 0 w M l Q x M z o y M T o w M y 4 5 N D I 1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Y W R m O W Y y M T g t N D k 2 N C 0 0 Z G F h L W E 3 Y W I t Y T U 1 M T Q 1 M T U 0 O D Q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2 L H Z g t m F I N i n 2 Y T Y r N m E 2 Y j Y s y w w f S Z x d W 9 0 O y w m c X V v d D t T Z W N 0 a W 9 u M S 9 U Y W J s Z T I v Q 2 h h b m d l Z C B U e X B l L n v Y p 9 m E 2 K f Y s 9 m F L D F 9 J n F 1 b 3 Q 7 L C Z x d W 9 0 O 1 N l Y 3 R p b 2 4 x L 1 R h Y m x l M i 9 D a G F u Z 2 V k I F R 5 c G U u e 9 i n 2 Y T Z h d i s 2 Y X Z i N i 5 L D J 9 J n F 1 b 3 Q 7 L C Z x d W 9 0 O 1 N l Y 3 R p b 2 4 x L 1 R h Y m x l M i 9 D a G F u Z 2 V k I F R 5 c G U u e 9 i n 2 Y T Z h t i z 2 K j Y q S w z f S Z x d W 9 0 O y w m c X V v d D t T Z W N 0 a W 9 u M S 9 U Y W J s Z T I v Q 2 h h b m d l Z C B U e X B l L n v Y r d i n 2 Y T Y q S D Y p 9 m E 2 L f Y p 9 m E 2 K g s N H 0 m c X V v d D s s J n F 1 b 3 Q 7 U 2 V j d G l v b j E v V G F i b G U y L 0 N o Y W 5 n Z W Q g V H l w Z S 5 7 2 L n Y s d i o 2 Y o s N X 0 m c X V v d D s s J n F 1 b 3 Q 7 U 2 V j d G l v b j E v V G F i b G U y L 0 N o Y W 5 n Z W Q g V H l w Z S 5 7 2 K f Z h N m E 2 L r Y q S D Y p 9 m E 2 K P Y r N m G 2 K j Z i t i p I N i n 2 Y T Y q 9 i n 2 Y b Z i t i p L D Z 9 J n F 1 b 3 Q 7 L C Z x d W 9 0 O 1 N l Y 3 R p b 2 4 x L 1 R h Y m x l M i 9 D a G F u Z 2 V k I F R 5 c G U u e 9 i n 2 Y T Z h N i 6 2 K k g 2 K f Z h N i j 2 K z Z h t i o 2 Y r Y q S D Y p 9 m E 2 K v Y p 9 m G 2 Y r Y q T I s N 3 0 m c X V v d D s s J n F 1 b 3 Q 7 U 2 V j d G l v b j E v V G F i b G U y L 0 N o Y W 5 n Z W Q g V H l w Z S 5 7 2 K f Z h N i q 2 K f Y s d m K 2 K 4 s O H 0 m c X V v d D s s J n F 1 b 3 Q 7 U 2 V j d G l v b j E v V G F i b G U y L 0 N o Y W 5 n Z W Q g V H l w Z S 5 7 2 K f Z h N i s 2 L r Y s d i n 2 Y H Z i t i n L D l 9 J n F 1 b 3 Q 7 L C Z x d W 9 0 O 1 N l Y 3 R p b 2 4 x L 1 R h Y m x l M i 9 D a G F u Z 2 V k I F R 5 c G U u e 9 i n 2 Y T Z g d m E 2 L P Z g d i p I N m I 2 K f Z h N m F 2 Y b Y t 9 m C L D E w f S Z x d W 9 0 O y w m c X V v d D t T Z W N 0 a W 9 u M S 9 U Y W J s Z T I v Q 2 h h b m d l Z C B U e X B l L n v Y u d m E 2 Y U g 2 K f Z h N m G 2 Y H Y s y D Z i N i n 2 Y T Y p 9 i s 2 K r Z h d i n 2 L k s M T F 9 J n F 1 b 3 Q 7 L C Z x d W 9 0 O 1 N l Y 3 R p b 2 4 x L 1 R h Y m x l M i 9 D a G F u Z 2 V k I F R 5 c G U u e 9 i n 2 Y T Z g 9 m K 2 Y X Z i t i n 2 K E s M T J 9 J n F 1 b 3 Q 7 L C Z x d W 9 0 O 1 N l Y 3 R p b 2 4 x L 1 R h Y m x l M i 9 D a G F u Z 2 V k I F R 5 c G U u e 9 i n 2 Y T Y o 9 i t 2 Y r Y p 9 i h w q A s M T N 9 J n F 1 b 3 Q 7 L C Z x d W 9 0 O 1 N l Y 3 R p b 2 4 x L 1 R h Y m x l M i 9 D a G F u Z 2 V k I F R 5 c G U u e 9 i n 2 Y T Y r N m K 2 Y j Z h N m I 2 K z Z i t i n I N m I 2 L n Z h N m I 2 Y U g 2 K f Z h N i o 2 Y r Y p t i p L D E 0 f S Z x d W 9 0 O y w m c X V v d D t T Z W N 0 a W 9 u M S 9 U Y W J s Z T I v Q 2 h h b m d l Z C B U e X B l L n v Y p 9 m E 2 Y H Z i t i y 2 Y r Y p 9 i h w q A s M T V 9 J n F 1 b 3 Q 7 L C Z x d W 9 0 O 1 N l Y 3 R p b 2 4 x L 1 R h Y m x l M i 9 D a G F u Z 2 V k I F R 5 c G U u e 9 m F 2 K z Z h d m I 2 L k g 2 K f Z h N i x 2 Y r Y p 9 i 2 2 Y r Y p 9 i q I N i n 2 Y T Y q N i t 2 K r Y q S w x N n 0 m c X V v d D s s J n F 1 b 3 Q 7 U 2 V j d G l v b j E v V G F i b G U y L 0 N o Y W 5 n Z W Q g V H l w Z S 5 7 2 K f Z h N i x 2 Y r Y p 9 i 2 2 Y r Y p 9 i q I N i n 2 Y T Y q t i 3 2 K j Z i t m C 2 Y r Y q S w x N 3 0 m c X V v d D s s J n F 1 b 3 Q 7 U 2 V j d G l v b j E v V G F i b G U y L 0 N o Y W 5 n Z W Q g V H l w Z S 5 7 2 K f Z h N i q 2 L H Y q N m K 2 K k g 2 K f Z h N i v 2 Y r Z h t m K 2 K k s M T h 9 J n F 1 b 3 Q 7 L C Z x d W 9 0 O 1 N l Y 3 R p b 2 4 x L 1 R h Y m x l M i 9 D a G F u Z 2 V k I F R 5 c G U u e 9 i n 2 Y T Y p 9 m C 2 K r Y t d i n 2 K 8 g 2 Y j Y p 9 m E 2 K X Y r d i 1 2 K f Y o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i 9 D a G F u Z 2 V k I F R 5 c G U u e 9 i x 2 Y L Z h S D Y p 9 m E 2 K z Z h N m I 2 L M s M H 0 m c X V v d D s s J n F 1 b 3 Q 7 U 2 V j d G l v b j E v V G F i b G U y L 0 N o Y W 5 n Z W Q g V H l w Z S 5 7 2 K f Z h N i n 2 L P Z h S w x f S Z x d W 9 0 O y w m c X V v d D t T Z W N 0 a W 9 u M S 9 U Y W J s Z T I v Q 2 h h b m d l Z C B U e X B l L n v Y p 9 m E 2 Y X Y r N m F 2 Y j Y u S w y f S Z x d W 9 0 O y w m c X V v d D t T Z W N 0 a W 9 u M S 9 U Y W J s Z T I v Q 2 h h b m d l Z C B U e X B l L n v Y p 9 m E 2 Y b Y s 9 i o 2 K k s M 3 0 m c X V v d D s s J n F 1 b 3 Q 7 U 2 V j d G l v b j E v V G F i b G U y L 0 N o Y W 5 n Z W Q g V H l w Z S 5 7 2 K 3 Y p 9 m E 2 K k g 2 K f Z h N i 3 2 K f Z h N i o L D R 9 J n F 1 b 3 Q 7 L C Z x d W 9 0 O 1 N l Y 3 R p b 2 4 x L 1 R h Y m x l M i 9 D a G F u Z 2 V k I F R 5 c G U u e 9 i 5 2 L H Y q N m K L D V 9 J n F 1 b 3 Q 7 L C Z x d W 9 0 O 1 N l Y 3 R p b 2 4 x L 1 R h Y m x l M i 9 D a G F u Z 2 V k I F R 5 c G U u e 9 i n 2 Y T Z h N i 6 2 K k g 2 K f Z h N i j 2 K z Z h t i o 2 Y r Y q S D Y p 9 m E 2 K v Y p 9 m G 2 Y r Y q S w 2 f S Z x d W 9 0 O y w m c X V v d D t T Z W N 0 a W 9 u M S 9 U Y W J s Z T I v Q 2 h h b m d l Z C B U e X B l L n v Y p 9 m E 2 Y T Y u t i p I N i n 2 Y T Y o 9 i s 2 Y b Y q N m K 2 K k g 2 K f Z h N i r 2 K f Z h t m K 2 K k y L D d 9 J n F 1 b 3 Q 7 L C Z x d W 9 0 O 1 N l Y 3 R p b 2 4 x L 1 R h Y m x l M i 9 D a G F u Z 2 V k I F R 5 c G U u e 9 i n 2 Y T Y q t i n 2 L H Z i t i u L D h 9 J n F 1 b 3 Q 7 L C Z x d W 9 0 O 1 N l Y 3 R p b 2 4 x L 1 R h Y m x l M i 9 D a G F u Z 2 V k I F R 5 c G U u e 9 i n 2 Y T Y r N i 6 2 L H Y p 9 m B 2 Y r Y p y w 5 f S Z x d W 9 0 O y w m c X V v d D t T Z W N 0 a W 9 u M S 9 U Y W J s Z T I v Q 2 h h b m d l Z C B U e X B l L n v Y p 9 m E 2 Y H Z h N i z 2 Y H Y q S D Z i N i n 2 Y T Z h d m G 2 L f Z g i w x M H 0 m c X V v d D s s J n F 1 b 3 Q 7 U 2 V j d G l v b j E v V G F i b G U y L 0 N o Y W 5 n Z W Q g V H l w Z S 5 7 2 L n Z h N m F I N i n 2 Y T Z h t m B 2 L M g 2 Y j Y p 9 m E 2 K f Y r N i q 2 Y X Y p 9 i 5 L D E x f S Z x d W 9 0 O y w m c X V v d D t T Z W N 0 a W 9 u M S 9 U Y W J s Z T I v Q 2 h h b m d l Z C B U e X B l L n v Y p 9 m E 2 Y P Z i t m F 2 Y r Y p 9 i h L D E y f S Z x d W 9 0 O y w m c X V v d D t T Z W N 0 a W 9 u M S 9 U Y W J s Z T I v Q 2 h h b m d l Z C B U e X B l L n v Y p 9 m E 2 K P Y r d m K 2 K f Y o c K g L D E z f S Z x d W 9 0 O y w m c X V v d D t T Z W N 0 a W 9 u M S 9 U Y W J s Z T I v Q 2 h h b m d l Z C B U e X B l L n v Y p 9 m E 2 K z Z i t m I 2 Y T Z i N i s 2 Y r Y p y D Z i N i 5 2 Y T Z i N m F I N i n 2 Y T Y q N m K 2 K b Y q S w x N H 0 m c X V v d D s s J n F 1 b 3 Q 7 U 2 V j d G l v b j E v V G F i b G U y L 0 N o Y W 5 n Z W Q g V H l w Z S 5 7 2 K f Z h N m B 2 Y r Y s t m K 2 K f Y o c K g L D E 1 f S Z x d W 9 0 O y w m c X V v d D t T Z W N 0 a W 9 u M S 9 U Y W J s Z T I v Q 2 h h b m d l Z C B U e X B l L n v Z h d i s 2 Y X Z i N i 5 I N i n 2 Y T Y s d m K 2 K f Y t t m K 2 K f Y q i D Y p 9 m E 2 K j Y r d i q 2 K k s M T Z 9 J n F 1 b 3 Q 7 L C Z x d W 9 0 O 1 N l Y 3 R p b 2 4 x L 1 R h Y m x l M i 9 D a G F u Z 2 V k I F R 5 c G U u e 9 i n 2 Y T Y s d m K 2 K f Y t t m K 2 K f Y q i D Y p 9 m E 2 K r Y t 9 i o 2 Y r Z g t m K 2 K k s M T d 9 J n F 1 b 3 Q 7 L C Z x d W 9 0 O 1 N l Y 3 R p b 2 4 x L 1 R h Y m x l M i 9 D a G F u Z 2 V k I F R 5 c G U u e 9 i n 2 Y T Y q t i x 2 K j Z i t i p I N i n 2 Y T Y r 9 m K 2 Y b Z i t i p L D E 4 f S Z x d W 9 0 O y w m c X V v d D t T Z W N 0 a W 9 u M S 9 U Y W J s Z T I v Q 2 h h b m d l Z C B U e X B l L n v Y p 9 m E 2 K f Z g t i q 2 L X Y p 9 i v I N m I 2 K f Z h N i l 2 K 3 Y t d i n 2 K E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Y s d m C 2 Y U g 2 K f Z h N i s 2 Y T Z i N i z J n F 1 b 3 Q 7 L C Z x d W 9 0 O 9 i n 2 Y T Y p 9 i z 2 Y U m c X V v d D s s J n F 1 b 3 Q 7 2 K f Z h N m F 2 K z Z h d m I 2 L k m c X V v d D s s J n F 1 b 3 Q 7 2 K f Z h N m G 2 L P Y q N i p J n F 1 b 3 Q 7 L C Z x d W 9 0 O 9 i t 2 K f Z h N i p I N i n 2 Y T Y t 9 i n 2 Y T Y q C Z x d W 9 0 O y w m c X V v d D v Y u d i x 2 K j Z i i Z x d W 9 0 O y w m c X V v d D v Y p 9 m E 2 Y T Y u t i p I N i n 2 Y T Y o 9 i s 2 Y b Y q N m K 2 K k g 2 K f Z h N i r 2 K f Z h t m K 2 K k m c X V v d D s s J n F 1 b 3 Q 7 2 K f Z h N m E 2 L r Y q S D Y p 9 m E 2 K P Y r N m G 2 K j Z i t i p I N i n 2 Y T Y q 9 i n 2 Y b Z i t i p M i Z x d W 9 0 O y w m c X V v d D v Y p 9 m E 2 K r Y p 9 i x 2 Y r Y r i Z x d W 9 0 O y w m c X V v d D v Y p 9 m E 2 K z Y u t i x 2 K f Z g d m K 2 K c m c X V v d D s s J n F 1 b 3 Q 7 2 K f Z h N m B 2 Y T Y s 9 m B 2 K k g 2 Y j Y p 9 m E 2 Y X Z h t i 3 2 Y I m c X V v d D s s J n F 1 b 3 Q 7 2 L n Z h N m F I N i n 2 Y T Z h t m B 2 L M g 2 Y j Y p 9 m E 2 K f Y r N i q 2 Y X Y p 9 i 5 J n F 1 b 3 Q 7 L C Z x d W 9 0 O 9 i n 2 Y T Z g 9 m K 2 Y X Z i t i n 2 K E m c X V v d D s s J n F 1 b 3 Q 7 2 K f Z h N i j 2 K 3 Z i t i n 2 K H C o C Z x d W 9 0 O y w m c X V v d D v Y p 9 m E 2 K z Z i t m I 2 Y T Z i N i s 2 Y r Y p y D Z i N i 5 2 Y T Z i N m F I N i n 2 Y T Y q N m K 2 K b Y q S Z x d W 9 0 O y w m c X V v d D v Y p 9 m E 2 Y H Z i t i y 2 Y r Y p 9 i h w q A m c X V v d D s s J n F 1 b 3 Q 7 2 Y X Y r N m F 2 Y j Y u S D Y p 9 m E 2 L H Z i t i n 2 L b Z i t i n 2 K o g 2 K f Z h N i o 2 K 3 Y q t i p J n F 1 b 3 Q 7 L C Z x d W 9 0 O 9 i n 2 Y T Y s d m K 2 K f Y t t m K 2 K f Y q i D Y p 9 m E 2 K r Y t 9 i o 2 Y r Z g t m K 2 K k m c X V v d D s s J n F 1 b 3 Q 7 2 K f Z h N i q 2 L H Y q N m K 2 K k g 2 K f Z h N i v 2 Y r Z h t m K 2 K k m c X V v d D s s J n F 1 b 3 Q 7 2 K f Z h N i n 2 Y L Y q t i 1 2 K f Y r y D Z i N i n 2 Y T Y p d i t 2 L X Y p 9 i h J n F 1 b 3 Q 7 X S I g L z 4 8 R W 5 0 c n k g V H l w Z T 0 i R m l s b E N v b H V t b l R 5 c G V z I i B W Y W x 1 Z T 0 i c 0 F 3 W U Z C U V l G Q l F V Q U F B Q U F B Q U F B Q U F B Q U F 3 T T 0 i I C 8 + P E V u d H J 5 I F R 5 c G U 9 I k Z p b G x M Y X N 0 V X B k Y X R l Z C I g V m F s d W U 9 I m Q y M D I z L T A 4 L T A y V D E z O j I w O j U 5 L j M x O T E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R d W V y e U l E I i B W Y W x 1 Z T 0 i c z J l Y T g 3 O D U 1 L T g 4 M z c t N G V m N S 0 4 N z Z l L T Z i M D Q 4 N T B h Y z J i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h O u P b F k G R o 1 U H j c F q E N 1 A A A A A A I A A A A A A B B m A A A A A Q A A I A A A A O W L Q J S 0 E 2 b r 0 J 7 5 q V c z 9 l g e j Q U J 7 c 6 3 / U 0 R T m r P s o 2 h A A A A A A 6 A A A A A A g A A I A A A A J C k m S P U Q J q / h L N o 3 O 6 H x n 7 7 R N i L l W C 5 c n l N Y S n j + 9 u d U A A A A N H B m J E X X 8 Y 4 x u Q G o 9 k G 8 B s M I 4 a a t E H 7 G M K x 1 A T F r M T q 3 C 4 e 8 2 q k X W Q v h d Q 4 N I c U 5 q S c F L 7 C x x X E 3 Y O 7 r h m N t j + B J P c b 6 / a r x l f G E J o 2 B j l L Q A A A A E n J 0 R M D 1 2 G K w L J U r c l 2 + j 7 8 X v 0 / X R 5 w e u y d M L X r O o 8 N x 6 1 l R g F 6 D r O i q b J e U d V P s S N V s s r h L U j s 2 v + o V q B b 7 J M = < / D a t a M a s h u p > 
</file>

<file path=customXml/itemProps1.xml><?xml version="1.0" encoding="utf-8"?>
<ds:datastoreItem xmlns:ds="http://schemas.openxmlformats.org/officeDocument/2006/customXml" ds:itemID="{F6ABC2E3-90FA-41B3-921C-05C9618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Report</vt:lpstr>
      <vt:lpstr>natega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Taha</dc:creator>
  <cp:lastModifiedBy>Ahmed Taha</cp:lastModifiedBy>
  <dcterms:created xsi:type="dcterms:W3CDTF">2023-08-02T13:10:11Z</dcterms:created>
  <dcterms:modified xsi:type="dcterms:W3CDTF">2023-08-05T20:23:42Z</dcterms:modified>
</cp:coreProperties>
</file>