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ocuments\GitHub\AAML-Py\clincal cost\"/>
    </mc:Choice>
  </mc:AlternateContent>
  <xr:revisionPtr revIDLastSave="0" documentId="13_ncr:1_{DD6D92FA-D86C-4A90-99DD-6BA6F2081BB9}" xr6:coauthVersionLast="47" xr6:coauthVersionMax="47" xr10:uidLastSave="{00000000-0000-0000-0000-000000000000}"/>
  <bookViews>
    <workbookView xWindow="-120" yWindow="-120" windowWidth="29040" windowHeight="15720" xr2:uid="{7A29A051-1A67-4195-938C-9731583CCA2E}"/>
  </bookViews>
  <sheets>
    <sheet name="Volume 2025" sheetId="1" r:id="rId1"/>
    <sheet name="RA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H138" i="1"/>
  <c r="M138" i="1"/>
  <c r="N138" i="1"/>
  <c r="L124" i="1" l="1"/>
  <c r="D146" i="1"/>
  <c r="D144" i="1"/>
  <c r="L380" i="2"/>
  <c r="O124" i="1" l="1"/>
  <c r="L136" i="1"/>
  <c r="L138" i="1" s="1"/>
  <c r="D145" i="1"/>
  <c r="N118" i="1"/>
  <c r="M118" i="1"/>
  <c r="L118" i="1"/>
  <c r="K118" i="1"/>
  <c r="J118" i="1"/>
  <c r="I118" i="1"/>
  <c r="H118" i="1"/>
  <c r="G118" i="1"/>
  <c r="F118" i="1"/>
  <c r="E118" i="1"/>
  <c r="D118" i="1"/>
  <c r="N117" i="1"/>
  <c r="M117" i="1"/>
  <c r="L117" i="1"/>
  <c r="K117" i="1"/>
  <c r="J117" i="1"/>
  <c r="I117" i="1"/>
  <c r="H117" i="1"/>
  <c r="G117" i="1"/>
  <c r="F117" i="1"/>
  <c r="E117" i="1"/>
  <c r="D117" i="1"/>
  <c r="N116" i="1"/>
  <c r="M116" i="1"/>
  <c r="L116" i="1"/>
  <c r="K116" i="1"/>
  <c r="J116" i="1"/>
  <c r="I116" i="1"/>
  <c r="H116" i="1"/>
  <c r="G116" i="1"/>
  <c r="F116" i="1"/>
  <c r="E116" i="1"/>
  <c r="D116" i="1"/>
  <c r="N115" i="1"/>
  <c r="M115" i="1"/>
  <c r="L115" i="1"/>
  <c r="K115" i="1"/>
  <c r="J115" i="1"/>
  <c r="I115" i="1"/>
  <c r="H115" i="1"/>
  <c r="G115" i="1"/>
  <c r="F115" i="1"/>
  <c r="E115" i="1"/>
  <c r="D115" i="1"/>
  <c r="N114" i="1"/>
  <c r="M114" i="1"/>
  <c r="L114" i="1"/>
  <c r="K114" i="1"/>
  <c r="J114" i="1"/>
  <c r="I114" i="1"/>
  <c r="H114" i="1"/>
  <c r="G114" i="1"/>
  <c r="F114" i="1"/>
  <c r="E114" i="1"/>
  <c r="D114" i="1"/>
  <c r="N113" i="1"/>
  <c r="M113" i="1"/>
  <c r="L113" i="1"/>
  <c r="K113" i="1"/>
  <c r="J113" i="1"/>
  <c r="I113" i="1"/>
  <c r="H113" i="1"/>
  <c r="G113" i="1"/>
  <c r="F113" i="1"/>
  <c r="E113" i="1"/>
  <c r="D113" i="1"/>
  <c r="N112" i="1"/>
  <c r="M112" i="1"/>
  <c r="L112" i="1"/>
  <c r="K112" i="1"/>
  <c r="J112" i="1"/>
  <c r="I112" i="1"/>
  <c r="H112" i="1"/>
  <c r="G112" i="1"/>
  <c r="F112" i="1"/>
  <c r="E112" i="1"/>
  <c r="D112" i="1"/>
  <c r="N111" i="1"/>
  <c r="M111" i="1"/>
  <c r="L111" i="1"/>
  <c r="K111" i="1"/>
  <c r="J111" i="1"/>
  <c r="I111" i="1"/>
  <c r="H111" i="1"/>
  <c r="G111" i="1"/>
  <c r="F111" i="1"/>
  <c r="E111" i="1"/>
  <c r="D111" i="1"/>
  <c r="N110" i="1"/>
  <c r="M110" i="1"/>
  <c r="L110" i="1"/>
  <c r="K110" i="1"/>
  <c r="J110" i="1"/>
  <c r="I110" i="1"/>
  <c r="H110" i="1"/>
  <c r="G110" i="1"/>
  <c r="F110" i="1"/>
  <c r="E110" i="1"/>
  <c r="D110" i="1"/>
  <c r="C111" i="1"/>
  <c r="C112" i="1"/>
  <c r="C113" i="1"/>
  <c r="C114" i="1"/>
  <c r="C115" i="1"/>
  <c r="C116" i="1"/>
  <c r="C117" i="1"/>
  <c r="C118" i="1"/>
  <c r="C110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O103" i="1"/>
  <c r="O102" i="1"/>
  <c r="O101" i="1"/>
  <c r="O100" i="1"/>
  <c r="O99" i="1"/>
  <c r="O98" i="1"/>
  <c r="O97" i="1"/>
  <c r="O96" i="1"/>
  <c r="O95" i="1"/>
  <c r="O104" i="1" l="1"/>
  <c r="O113" i="1"/>
  <c r="I119" i="1"/>
  <c r="I135" i="1" s="1"/>
  <c r="I136" i="1" s="1"/>
  <c r="I138" i="1" s="1"/>
  <c r="L119" i="1"/>
  <c r="M119" i="1"/>
  <c r="D119" i="1"/>
  <c r="D135" i="1" s="1"/>
  <c r="D136" i="1" s="1"/>
  <c r="D138" i="1" s="1"/>
  <c r="O114" i="1"/>
  <c r="E119" i="1"/>
  <c r="E135" i="1" s="1"/>
  <c r="E136" i="1" s="1"/>
  <c r="E138" i="1" s="1"/>
  <c r="J119" i="1"/>
  <c r="J135" i="1" s="1"/>
  <c r="J136" i="1" s="1"/>
  <c r="J138" i="1" s="1"/>
  <c r="K119" i="1"/>
  <c r="K135" i="1" s="1"/>
  <c r="K136" i="1" s="1"/>
  <c r="K138" i="1" s="1"/>
  <c r="O117" i="1"/>
  <c r="N119" i="1"/>
  <c r="F119" i="1"/>
  <c r="F135" i="1" s="1"/>
  <c r="F136" i="1" s="1"/>
  <c r="F138" i="1" s="1"/>
  <c r="C119" i="1"/>
  <c r="C135" i="1" s="1"/>
  <c r="G119" i="1"/>
  <c r="G135" i="1" s="1"/>
  <c r="G136" i="1" s="1"/>
  <c r="G138" i="1" s="1"/>
  <c r="H119" i="1"/>
  <c r="O118" i="1"/>
  <c r="O112" i="1"/>
  <c r="O115" i="1"/>
  <c r="O111" i="1"/>
  <c r="O116" i="1"/>
  <c r="O110" i="1"/>
  <c r="N89" i="1"/>
  <c r="M89" i="1"/>
  <c r="L89" i="1"/>
  <c r="K89" i="1"/>
  <c r="J89" i="1"/>
  <c r="I89" i="1"/>
  <c r="H89" i="1"/>
  <c r="G89" i="1"/>
  <c r="F89" i="1"/>
  <c r="E89" i="1"/>
  <c r="D89" i="1"/>
  <c r="C89" i="1"/>
  <c r="O88" i="1"/>
  <c r="O87" i="1"/>
  <c r="O86" i="1"/>
  <c r="O85" i="1"/>
  <c r="O84" i="1"/>
  <c r="O83" i="1"/>
  <c r="O80" i="1"/>
  <c r="C136" i="1" l="1"/>
  <c r="C138" i="1" s="1"/>
  <c r="O138" i="1" s="1"/>
  <c r="P138" i="1" s="1"/>
  <c r="O119" i="1"/>
  <c r="P104" i="1" s="1"/>
  <c r="O89" i="1"/>
  <c r="P89" i="1" s="1"/>
  <c r="N74" i="1" l="1"/>
  <c r="H74" i="1"/>
  <c r="G74" i="1"/>
  <c r="F74" i="1"/>
  <c r="O73" i="1"/>
  <c r="O72" i="1"/>
  <c r="O71" i="1"/>
  <c r="O70" i="1"/>
  <c r="M74" i="1"/>
  <c r="L74" i="1"/>
  <c r="K74" i="1"/>
  <c r="J74" i="1"/>
  <c r="I74" i="1"/>
  <c r="E74" i="1"/>
  <c r="D74" i="1"/>
  <c r="O69" i="1"/>
  <c r="O68" i="1"/>
  <c r="O67" i="1"/>
  <c r="O66" i="1"/>
  <c r="O65" i="1"/>
  <c r="O74" i="1" l="1"/>
  <c r="P74" i="1" s="1"/>
  <c r="C74" i="1"/>
  <c r="D59" i="1" l="1"/>
  <c r="E59" i="1"/>
  <c r="F59" i="1"/>
  <c r="G59" i="1"/>
  <c r="H59" i="1"/>
  <c r="I59" i="1"/>
  <c r="J59" i="1"/>
  <c r="K59" i="1"/>
  <c r="L59" i="1"/>
  <c r="M59" i="1"/>
  <c r="N59" i="1"/>
  <c r="O58" i="1"/>
  <c r="O57" i="1"/>
  <c r="O56" i="1"/>
  <c r="O55" i="1"/>
  <c r="O54" i="1"/>
  <c r="O53" i="1"/>
  <c r="O52" i="1"/>
  <c r="O51" i="1"/>
  <c r="O50" i="1"/>
  <c r="O59" i="1" l="1"/>
  <c r="P59" i="1" s="1"/>
  <c r="C59" i="1"/>
  <c r="O43" i="1" l="1"/>
  <c r="O42" i="1"/>
  <c r="O41" i="1"/>
  <c r="O40" i="1"/>
  <c r="N44" i="1"/>
  <c r="M44" i="1"/>
  <c r="L44" i="1"/>
  <c r="K44" i="1"/>
  <c r="J44" i="1"/>
  <c r="I44" i="1"/>
  <c r="H44" i="1"/>
  <c r="G44" i="1"/>
  <c r="F44" i="1"/>
  <c r="E44" i="1"/>
  <c r="D44" i="1"/>
  <c r="O39" i="1"/>
  <c r="O38" i="1"/>
  <c r="O37" i="1"/>
  <c r="O36" i="1"/>
  <c r="O35" i="1"/>
  <c r="G29" i="1"/>
  <c r="O44" i="1" l="1"/>
  <c r="P44" i="1" s="1"/>
  <c r="C44" i="1"/>
  <c r="O28" i="1" l="1"/>
  <c r="O27" i="1"/>
  <c r="O25" i="1"/>
  <c r="N29" i="1"/>
  <c r="L29" i="1"/>
  <c r="J29" i="1"/>
  <c r="H29" i="1"/>
  <c r="F29" i="1"/>
  <c r="O24" i="1"/>
  <c r="M29" i="1"/>
  <c r="K29" i="1"/>
  <c r="I29" i="1"/>
  <c r="E29" i="1"/>
  <c r="C29" i="1"/>
  <c r="O22" i="1"/>
  <c r="O21" i="1"/>
  <c r="O20" i="1"/>
  <c r="D29" i="1" l="1"/>
  <c r="O23" i="1"/>
  <c r="O29" i="1" s="1"/>
  <c r="P29" i="1" s="1"/>
  <c r="O13" i="1" l="1"/>
  <c r="O12" i="1"/>
  <c r="O11" i="1"/>
  <c r="O10" i="1"/>
  <c r="N14" i="1"/>
  <c r="M14" i="1"/>
  <c r="L14" i="1"/>
  <c r="K14" i="1"/>
  <c r="J14" i="1"/>
  <c r="I14" i="1"/>
  <c r="H14" i="1"/>
  <c r="G14" i="1"/>
  <c r="F14" i="1"/>
  <c r="E14" i="1"/>
  <c r="D14" i="1"/>
  <c r="C14" i="1"/>
  <c r="O8" i="1"/>
  <c r="O7" i="1"/>
  <c r="O6" i="1"/>
  <c r="O5" i="1"/>
  <c r="O9" i="1" l="1"/>
  <c r="O14" i="1" s="1"/>
  <c r="P14" i="1" s="1"/>
  <c r="D131" i="1" l="1"/>
  <c r="D128" i="1"/>
  <c r="D127" i="1"/>
  <c r="D129" i="1"/>
  <c r="D125" i="1"/>
  <c r="D126" i="1" l="1"/>
  <c r="B125" i="1" s="1"/>
  <c r="D130" i="1"/>
  <c r="B128" i="1" s="1"/>
  <c r="A129" i="1" s="1"/>
  <c r="A130" i="1" l="1"/>
  <c r="D132" i="1"/>
  <c r="E126" i="1" s="1"/>
  <c r="F126" i="1" s="1"/>
  <c r="G126" i="1" s="1"/>
  <c r="A128" i="1"/>
  <c r="A127" i="1"/>
  <c r="A125" i="1"/>
  <c r="A126" i="1"/>
  <c r="A124" i="1"/>
  <c r="E130" i="1" l="1"/>
  <c r="F130" i="1" s="1"/>
  <c r="G130" i="1" s="1"/>
  <c r="E125" i="1"/>
  <c r="F125" i="1" s="1"/>
  <c r="G125" i="1" s="1"/>
  <c r="E129" i="1"/>
  <c r="F129" i="1" s="1"/>
  <c r="G129" i="1" s="1"/>
  <c r="E127" i="1"/>
  <c r="F127" i="1" s="1"/>
  <c r="G127" i="1" s="1"/>
  <c r="E131" i="1"/>
  <c r="F131" i="1" s="1"/>
  <c r="G131" i="1" s="1"/>
  <c r="E128" i="1"/>
  <c r="F128" i="1" s="1"/>
  <c r="G128" i="1" s="1"/>
  <c r="G133" i="1" l="1"/>
  <c r="H127" i="1" s="1"/>
  <c r="H133" i="1" l="1"/>
  <c r="H125" i="1"/>
  <c r="H130" i="1"/>
  <c r="H128" i="1"/>
  <c r="H131" i="1"/>
  <c r="H129" i="1"/>
  <c r="H126" i="1"/>
</calcChain>
</file>

<file path=xl/sharedStrings.xml><?xml version="1.0" encoding="utf-8"?>
<sst xmlns="http://schemas.openxmlformats.org/spreadsheetml/2006/main" count="1413" uniqueCount="203">
  <si>
    <t>Ramadan &amp; Eid Al Fitr</t>
  </si>
  <si>
    <t xml:space="preserve"> Eid Al Adha</t>
  </si>
  <si>
    <t>Volume</t>
  </si>
  <si>
    <t>Total</t>
  </si>
  <si>
    <t>CT</t>
  </si>
  <si>
    <t>MRI</t>
  </si>
  <si>
    <t>Mamo</t>
  </si>
  <si>
    <t>Other NM</t>
  </si>
  <si>
    <t>PET-CT</t>
  </si>
  <si>
    <t>US</t>
  </si>
  <si>
    <t>X-Ray</t>
  </si>
  <si>
    <t>X-Ray (BMD)</t>
  </si>
  <si>
    <t>X-Ray (Fluoro)</t>
  </si>
  <si>
    <t>Al Artaweyah</t>
  </si>
  <si>
    <t>Al Dawadmi</t>
  </si>
  <si>
    <t>Al Zulfi</t>
  </si>
  <si>
    <t>Al Majmaah</t>
  </si>
  <si>
    <t>PMAH</t>
  </si>
  <si>
    <t>Al Yamamah</t>
  </si>
  <si>
    <t>Conso</t>
  </si>
  <si>
    <t>KFMC</t>
  </si>
  <si>
    <t>YAM</t>
  </si>
  <si>
    <t>ART</t>
  </si>
  <si>
    <t>DAW</t>
  </si>
  <si>
    <t>ZUL</t>
  </si>
  <si>
    <t>MAJ</t>
  </si>
  <si>
    <t>ID No.</t>
  </si>
  <si>
    <t>Hospital_x</t>
  </si>
  <si>
    <t>Radiologist</t>
  </si>
  <si>
    <t xml:space="preserve"> Point %</t>
  </si>
  <si>
    <t>Total Salary</t>
  </si>
  <si>
    <t>Salary Allocation</t>
  </si>
  <si>
    <t>Overtime</t>
  </si>
  <si>
    <t>OT Allocation</t>
  </si>
  <si>
    <t>OT Allocation pre hiring</t>
  </si>
  <si>
    <t>A0018</t>
  </si>
  <si>
    <t>Dr. Abdulaziz Nasser Alsaad</t>
  </si>
  <si>
    <t>A0019</t>
  </si>
  <si>
    <t>Dr. Abdulmalek Alsharidah</t>
  </si>
  <si>
    <t>A0020</t>
  </si>
  <si>
    <t>Dr. Abdulrahman AlNaeem</t>
  </si>
  <si>
    <t>A0022</t>
  </si>
  <si>
    <t>Dr. Ahmad Aljefri</t>
  </si>
  <si>
    <t>AlYamamah</t>
  </si>
  <si>
    <t>A0023</t>
  </si>
  <si>
    <t>Dr. Ahmed Ibrahim Aldraihem</t>
  </si>
  <si>
    <t>A0026</t>
  </si>
  <si>
    <t>Dr. Khaled Al-Qaisi</t>
  </si>
  <si>
    <t>A0027</t>
  </si>
  <si>
    <t>Dr. Fahad Ibrahim AlGhmlas</t>
  </si>
  <si>
    <t>A0031</t>
  </si>
  <si>
    <t>Dr.Khalid AlDossari</t>
  </si>
  <si>
    <t>A0033</t>
  </si>
  <si>
    <t>Dr.Leena Kattan</t>
  </si>
  <si>
    <t>A0044</t>
  </si>
  <si>
    <t>Dr. Rima Ismail Tulbah</t>
  </si>
  <si>
    <t>A0047</t>
  </si>
  <si>
    <t>Dr. Yahya Mashhor</t>
  </si>
  <si>
    <t>A0048</t>
  </si>
  <si>
    <t>Dr. Reem  AlSaleh</t>
  </si>
  <si>
    <t>A0050</t>
  </si>
  <si>
    <t>Dr. Sawsan Alhazza</t>
  </si>
  <si>
    <t>A0051</t>
  </si>
  <si>
    <t>Dr.Abdulrahman Abdu Jubran</t>
  </si>
  <si>
    <t>A0053</t>
  </si>
  <si>
    <t>Dr.Muath Zaher Alyami</t>
  </si>
  <si>
    <t>A0054</t>
  </si>
  <si>
    <t>Dr.Aijaz Aziz Rawa</t>
  </si>
  <si>
    <t>A0057</t>
  </si>
  <si>
    <t>Dr. Anita Rafique</t>
  </si>
  <si>
    <t>A0060</t>
  </si>
  <si>
    <t>Dr. Eman Abdelgadir</t>
  </si>
  <si>
    <t>A0064</t>
  </si>
  <si>
    <t>Dr. Sofia Muzzafar</t>
  </si>
  <si>
    <t>A0069</t>
  </si>
  <si>
    <t>Dr. Moh'd Hamdy Elshory</t>
  </si>
  <si>
    <t>A0071</t>
  </si>
  <si>
    <t>Dr. Nawal AlOgabi</t>
  </si>
  <si>
    <t>A0078</t>
  </si>
  <si>
    <t>Dr. Taha Hezam Alkhulaidi</t>
  </si>
  <si>
    <t>A0079</t>
  </si>
  <si>
    <t>Dr. Khalid Ibrahim</t>
  </si>
  <si>
    <t>A0080</t>
  </si>
  <si>
    <t>Dr.Imran  Yousaf</t>
  </si>
  <si>
    <t>A0083</t>
  </si>
  <si>
    <t>Dr. Ishaaq Aolatoy Aremu</t>
  </si>
  <si>
    <t>A0091</t>
  </si>
  <si>
    <t>Dr. Abdulrahim Almutairi</t>
  </si>
  <si>
    <t>A0092</t>
  </si>
  <si>
    <t>Dr. Abdulsalam Alqahtani</t>
  </si>
  <si>
    <t>A0098</t>
  </si>
  <si>
    <t>Dr. Moh'd saeed Alzahrani</t>
  </si>
  <si>
    <t>A0104</t>
  </si>
  <si>
    <t>Dr. Mohammed Alkhader Thabet</t>
  </si>
  <si>
    <t>A0106</t>
  </si>
  <si>
    <t>Dr. Hassan Amer</t>
  </si>
  <si>
    <t>A0107</t>
  </si>
  <si>
    <t>Dr. Abdulbaset Alshoaibi</t>
  </si>
  <si>
    <t>A0109</t>
  </si>
  <si>
    <t>Dr. Omar Salem Basahol</t>
  </si>
  <si>
    <t>A0114</t>
  </si>
  <si>
    <t>Dr. Rehab Alzahrani</t>
  </si>
  <si>
    <t>A0118</t>
  </si>
  <si>
    <t>Dr. Asmaa Abdelmouty</t>
  </si>
  <si>
    <t>A0119</t>
  </si>
  <si>
    <t>Dr. Zaibunissa Uddin</t>
  </si>
  <si>
    <t>A0120</t>
  </si>
  <si>
    <t>Dr. Sumaira Chauhdary</t>
  </si>
  <si>
    <t>A0121</t>
  </si>
  <si>
    <t>Dr. Issa Alkhalaf</t>
  </si>
  <si>
    <t>A0123</t>
  </si>
  <si>
    <t>Dr. Moustafa Gaber</t>
  </si>
  <si>
    <t>A0124</t>
  </si>
  <si>
    <t>Dr. Ahmed Ibrahim Abdel Aal</t>
  </si>
  <si>
    <t>A0125</t>
  </si>
  <si>
    <t>Dr. Fawzy Mohamed</t>
  </si>
  <si>
    <t>A0126</t>
  </si>
  <si>
    <t>Dr. Jaafar Abdul Rahman</t>
  </si>
  <si>
    <t>A0129</t>
  </si>
  <si>
    <t>Dr. Samar Mahrous Goudh</t>
  </si>
  <si>
    <t>A0130</t>
  </si>
  <si>
    <t>Dr. Shaimaa Abdelazim</t>
  </si>
  <si>
    <t>A0133</t>
  </si>
  <si>
    <t>Dr. Mohammed Alsayed Ali</t>
  </si>
  <si>
    <t>A0134</t>
  </si>
  <si>
    <t>Dr. Abdelakalek Alnajjar</t>
  </si>
  <si>
    <t>A0135</t>
  </si>
  <si>
    <t>Dr. Ahmad AlRabah</t>
  </si>
  <si>
    <t>A0145</t>
  </si>
  <si>
    <t>Dr. Saleh Abdurabeh Ali</t>
  </si>
  <si>
    <t>A0149</t>
  </si>
  <si>
    <t>Dr. Aljoharah A. Aljabr</t>
  </si>
  <si>
    <t>A0156</t>
  </si>
  <si>
    <t>Dr. Abeer  Almousa</t>
  </si>
  <si>
    <t>A0157</t>
  </si>
  <si>
    <t>Dr. Intidhar El Bez Ghanem</t>
  </si>
  <si>
    <t>A0201</t>
  </si>
  <si>
    <t>Dr. Ehab Ali Ahmed</t>
  </si>
  <si>
    <t>A0220</t>
  </si>
  <si>
    <t>Dr. Saleh Alsohaibani</t>
  </si>
  <si>
    <t>A0223</t>
  </si>
  <si>
    <t>Dr. Ali Daghriri</t>
  </si>
  <si>
    <t>A0243</t>
  </si>
  <si>
    <t>Dr. Ziad Alajlan</t>
  </si>
  <si>
    <t>A0247</t>
  </si>
  <si>
    <t>Dr. Feras Essa Alomar</t>
  </si>
  <si>
    <t>A0248</t>
  </si>
  <si>
    <t>Dr. Abdulaziz Althinayyan</t>
  </si>
  <si>
    <t>A0249</t>
  </si>
  <si>
    <t>Dr. Rayyan Ahmad Alqurayyan</t>
  </si>
  <si>
    <t>A0260</t>
  </si>
  <si>
    <t>Dr.Nasser Faraj AlAmri</t>
  </si>
  <si>
    <t>A0418</t>
  </si>
  <si>
    <t>Dr.Abdullah Al Dosary</t>
  </si>
  <si>
    <t>A0448</t>
  </si>
  <si>
    <t>Dr. Fahad AlSheri</t>
  </si>
  <si>
    <t>A0419</t>
  </si>
  <si>
    <t>Abdulrahman Hasan Alzahrani</t>
  </si>
  <si>
    <t>A0423</t>
  </si>
  <si>
    <t>Bader Abdullah Alhariqi</t>
  </si>
  <si>
    <t>A0417</t>
  </si>
  <si>
    <t>Muhiaddin Mohammed Qadri</t>
  </si>
  <si>
    <t>A0453</t>
  </si>
  <si>
    <t>Noura Qadhab Alruwaili</t>
  </si>
  <si>
    <t>A0420</t>
  </si>
  <si>
    <t>Ola Kamal Habash</t>
  </si>
  <si>
    <t>A0422</t>
  </si>
  <si>
    <t>Sulaiman Hamad Alsheikh</t>
  </si>
  <si>
    <t>New Hire</t>
  </si>
  <si>
    <t>Assistant Consultant</t>
  </si>
  <si>
    <t>Sub Speciality Consultant ( Nuro )</t>
  </si>
  <si>
    <t>Sub Speciality Consultant ( MSK )</t>
  </si>
  <si>
    <t>Sub Speciality Consultant ( BI )</t>
  </si>
  <si>
    <t>Sub Speciality Consultant ( Ped )</t>
  </si>
  <si>
    <t>Sub Speciality Consultant ( ER )</t>
  </si>
  <si>
    <t>Point</t>
  </si>
  <si>
    <t>Expected Point</t>
  </si>
  <si>
    <t>Cases</t>
  </si>
  <si>
    <t>Total Required Point</t>
  </si>
  <si>
    <t>Admin</t>
  </si>
  <si>
    <t>Consulatnt</t>
  </si>
  <si>
    <t xml:space="preserve">Assiatnat </t>
  </si>
  <si>
    <t>Delta Cases</t>
  </si>
  <si>
    <t>Class</t>
  </si>
  <si>
    <t>Avg. Required  Point</t>
  </si>
  <si>
    <t>#</t>
  </si>
  <si>
    <t xml:space="preserve">Total </t>
  </si>
  <si>
    <t>OT Point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</si>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</sst>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3" borderId="4" xfId="0" applyFill="1" applyBorder="1"/>
    <xf numFmtId="164" fontId="0" fillId="3" borderId="4" xfId="0" applyNumberForma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4" xfId="0" applyBorder="1"/>
    <xf numFmtId="165" fontId="0" fillId="2" borderId="5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2" fillId="3" borderId="0" xfId="0" applyFont="1" applyFill="1"/>
    <xf numFmtId="165" fontId="3" fillId="5" borderId="8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43" fontId="0" fillId="2" borderId="5" xfId="1" applyFont="1" applyFill="1" applyBorder="1" applyAlignment="1">
      <alignment horizontal="center" vertical="center"/>
    </xf>
    <xf numFmtId="43" fontId="0" fillId="2" borderId="6" xfId="1" applyFont="1" applyFill="1" applyBorder="1" applyAlignment="1">
      <alignment horizontal="center" vertical="center"/>
    </xf>
    <xf numFmtId="43" fontId="0" fillId="2" borderId="7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7" borderId="4" xfId="0" applyFill="1" applyBorder="1"/>
    <xf numFmtId="43" fontId="0" fillId="0" borderId="4" xfId="1" applyFont="1" applyFill="1" applyBorder="1" applyAlignment="1">
      <alignment horizontal="center" vertical="center"/>
    </xf>
    <xf numFmtId="37" fontId="3" fillId="5" borderId="8" xfId="0" applyNumberFormat="1" applyFont="1" applyFill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3" fontId="0" fillId="0" borderId="4" xfId="1" applyNumberFormat="1" applyFont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/>
    </xf>
    <xf numFmtId="0" fontId="2" fillId="4" borderId="4" xfId="0" applyFont="1" applyFill="1" applyBorder="1"/>
    <xf numFmtId="164" fontId="2" fillId="4" borderId="4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4" borderId="0" xfId="0" applyFont="1" applyFill="1"/>
    <xf numFmtId="37" fontId="2" fillId="6" borderId="8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43" fontId="0" fillId="0" borderId="0" xfId="0" applyNumberFormat="1"/>
    <xf numFmtId="9" fontId="0" fillId="0" borderId="0" xfId="2" applyFont="1"/>
    <xf numFmtId="43" fontId="0" fillId="0" borderId="0" xfId="1" applyFont="1"/>
    <xf numFmtId="9" fontId="0" fillId="9" borderId="0" xfId="2" applyFont="1" applyFill="1"/>
    <xf numFmtId="9" fontId="0" fillId="10" borderId="0" xfId="2" applyFont="1" applyFill="1"/>
    <xf numFmtId="37" fontId="0" fillId="0" borderId="0" xfId="0" applyNumberFormat="1"/>
    <xf numFmtId="43" fontId="0" fillId="0" borderId="4" xfId="1" applyFont="1" applyBorder="1"/>
    <xf numFmtId="166" fontId="0" fillId="0" borderId="4" xfId="2" applyNumberFormat="1" applyFon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2" fontId="0" fillId="0" borderId="0" xfId="0" applyNumberFormat="1"/>
    <xf numFmtId="39" fontId="0" fillId="0" borderId="0" xfId="0" applyNumberFormat="1"/>
    <xf numFmtId="0" fontId="0" fillId="0" borderId="0" xfId="0" applyAlignment="1">
      <alignment horizontal="center" vertical="top"/>
    </xf>
    <xf numFmtId="43" fontId="0" fillId="10" borderId="0" xfId="0" applyNumberForma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43" fontId="0" fillId="9" borderId="0" xfId="0" applyNumberForma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165" fontId="0" fillId="0" borderId="0" xfId="1" applyNumberFormat="1" applyFont="1"/>
    <xf numFmtId="1" fontId="0" fillId="0" borderId="0" xfId="0" applyNumberFormat="1"/>
    <xf numFmtId="1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ssan%20Elsharawy\Desktop\2024.10.29%20AAML%20Forecast%20(HASSAN%20USE).xlsx" TargetMode="External"/><Relationship Id="rId1" Type="http://schemas.openxmlformats.org/officeDocument/2006/relationships/externalLinkPath" Target="/Users/Hassan%20Elsharawy/Desktop/2024.10.29%20AAML%20Forecast%20(HASSAN%20US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_Board"/>
      <sheetName val="Assumptions"/>
      <sheetName val="F.S_Calculation Sheets v2"/>
      <sheetName val="Salaries"/>
      <sheetName val="KFMC"/>
      <sheetName val="PMAH"/>
      <sheetName val="Al Yamamah"/>
      <sheetName val="Al Artaweyah"/>
      <sheetName val="Al Majmaah"/>
      <sheetName val="Al Zulfi"/>
      <sheetName val="Al Dawadmi"/>
      <sheetName val="IT"/>
      <sheetName val="Quality"/>
      <sheetName val="Training"/>
      <sheetName val="Finance"/>
      <sheetName val="SC"/>
      <sheetName val="HR"/>
      <sheetName val="CC"/>
      <sheetName val="TR"/>
      <sheetName val="Heads"/>
      <sheetName val="Centeral"/>
      <sheetName val="Allocation"/>
      <sheetName val="RAD"/>
      <sheetName val="Volume"/>
      <sheetName val="IT Summary"/>
      <sheetName val="COGS"/>
      <sheetName val="F.S_Calculation Sheets"/>
      <sheetName val="Financing"/>
      <sheetName val="PFS"/>
      <sheetName val="Schedules"/>
      <sheetName val="Overheads"/>
      <sheetName val="ESOB"/>
      <sheetName val="Employees"/>
      <sheetName val="Secondees List"/>
      <sheetName val="Master Sheet - Assumptions"/>
      <sheetName val="Equipment &amp; Service"/>
      <sheetName val="Non PO"/>
      <sheetName val="Purchase Orders "/>
      <sheetName val="Imaging 360 &amp; CC"/>
      <sheetName val="Secondees Actual"/>
    </sheetNames>
    <sheetDataSet>
      <sheetData sheetId="0"/>
      <sheetData sheetId="1"/>
      <sheetData sheetId="2"/>
      <sheetData sheetId="3"/>
      <sheetData sheetId="4">
        <row r="74">
          <cell r="G74">
            <v>176375932.07634336</v>
          </cell>
        </row>
      </sheetData>
      <sheetData sheetId="5">
        <row r="74">
          <cell r="G74">
            <v>96489884.507550076</v>
          </cell>
        </row>
      </sheetData>
      <sheetData sheetId="6">
        <row r="74">
          <cell r="G74">
            <v>30002993.399999999</v>
          </cell>
        </row>
      </sheetData>
      <sheetData sheetId="7">
        <row r="74">
          <cell r="G74">
            <v>2881167</v>
          </cell>
        </row>
      </sheetData>
      <sheetData sheetId="8">
        <row r="74">
          <cell r="G74">
            <v>16988785</v>
          </cell>
        </row>
      </sheetData>
      <sheetData sheetId="9">
        <row r="74">
          <cell r="G74">
            <v>15767921</v>
          </cell>
        </row>
      </sheetData>
      <sheetData sheetId="10">
        <row r="74">
          <cell r="G74">
            <v>31808713.699999999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9173F-0E90-4C6B-9A71-3EA49C8E0B18}" name="Table1" displayName="Table1" ref="A143:D147" totalsRowShown="0">
  <autoFilter ref="A143:D147" xr:uid="{2D29173F-0E90-4C6B-9A71-3EA49C8E0B18}"/>
  <tableColumns count="4">
    <tableColumn id="1" xr3:uid="{AFE0C74D-41C2-4B26-BB2F-962F23D5CB86}" name="#"/>
    <tableColumn id="2" xr3:uid="{46D3D313-6D5B-4FC5-93E6-176BBBBEA0D6}" name="Class" dataDxfId="1"/>
    <tableColumn id="3" xr3:uid="{51BC220E-133E-465A-94B4-70D7912C0313}" name="Avg. Required  Point"/>
    <tableColumn id="4" xr3:uid="{AF8C731E-A887-4985-9351-416B66C9A0EF}" name="Total Required Point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CC792C-C5A3-4F7A-BD77-03400D075E05}" name="Table2" displayName="Table2" ref="B121:P139" totalsRowShown="0">
  <autoFilter ref="B121:P139" xr:uid="{ACCC792C-C5A3-4F7A-BD77-03400D075E05}"/>
  <tableColumns count="15">
    <tableColumn id="1" xr3:uid="{DEA1AF77-84F2-439C-8937-603C967BDA77}" name="Column1" dataDxfId="0"/>
    <tableColumn id="2" xr3:uid="{8BEB1453-70D6-49DD-B16F-395B640DEC35}" name="Column2"/>
    <tableColumn id="3" xr3:uid="{0F9E1307-AF06-4929-879A-39C96B7C61F2}" name="Column3"/>
    <tableColumn id="4" xr3:uid="{167881C0-6C6D-46B0-80EC-92C15FF81D2D}" name="Column4"/>
    <tableColumn id="5" xr3:uid="{5B0C3F72-DC65-4E29-AF45-0A93E56B2E97}" name="Column5"/>
    <tableColumn id="6" xr3:uid="{D314B8D1-8555-4235-A270-48F6FA428EE9}" name="Column6"/>
    <tableColumn id="7" xr3:uid="{94F5D61D-9506-49FC-9466-FDBCB603C1C8}" name="Column7"/>
    <tableColumn id="8" xr3:uid="{6955EC2D-D4F5-4970-8119-05E7D4F8CCA7}" name="Column8"/>
    <tableColumn id="9" xr3:uid="{8FD5D1D6-E084-466C-98DA-2EFB526F83C9}" name="Column9"/>
    <tableColumn id="10" xr3:uid="{3CF04864-4507-4990-8C12-70D963EA5047}" name="Column10"/>
    <tableColumn id="11" xr3:uid="{3A356B29-E7FD-4732-B3A5-C84ED0FABC8F}" name="Column11"/>
    <tableColumn id="12" xr3:uid="{D17CAEC9-B1D4-41BB-AB3F-596CCB5053A4}" name="Column12"/>
    <tableColumn id="13" xr3:uid="{E9561F6D-5C38-4993-A198-3D26E5E36676}" name="Column13"/>
    <tableColumn id="14" xr3:uid="{2F2C342A-0D85-442B-B409-77A3040E6EB6}" name="Column14"/>
    <tableColumn id="15" xr3:uid="{7740D180-DB84-40E9-B435-B9EF150A03E9}" name="Column15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0340-E746-4C6D-A00A-AE300E3A4205}">
  <dimension ref="A2:P157"/>
  <sheetViews>
    <sheetView tabSelected="1" topLeftCell="A107" zoomScale="90" zoomScaleNormal="90" workbookViewId="0">
      <selection activeCell="K146" sqref="K146"/>
    </sheetView>
  </sheetViews>
  <sheetFormatPr defaultRowHeight="15" x14ac:dyDescent="0.25"/>
  <cols>
    <col min="2" max="2" width="18.85546875" customWidth="1"/>
    <col min="3" max="3" width="19.42578125" customWidth="1"/>
    <col min="4" max="4" width="19.85546875" customWidth="1"/>
    <col min="5" max="5" width="11.85546875" customWidth="1"/>
    <col min="6" max="6" width="13.85546875" bestFit="1" customWidth="1"/>
    <col min="7" max="7" width="14.85546875" bestFit="1" customWidth="1"/>
    <col min="8" max="8" width="14.7109375" customWidth="1"/>
    <col min="9" max="10" width="11" customWidth="1"/>
    <col min="11" max="12" width="12" customWidth="1"/>
    <col min="13" max="13" width="25.28515625" customWidth="1"/>
    <col min="14" max="14" width="12" customWidth="1"/>
    <col min="15" max="15" width="14.28515625" bestFit="1" customWidth="1"/>
    <col min="16" max="16" width="15" bestFit="1" customWidth="1"/>
  </cols>
  <sheetData>
    <row r="2" spans="2:16" ht="15.75" thickBot="1" x14ac:dyDescent="0.3"/>
    <row r="3" spans="2:16" ht="15.75" thickBot="1" x14ac:dyDescent="0.3">
      <c r="B3" s="11" t="s">
        <v>13</v>
      </c>
      <c r="E3" s="44" t="s">
        <v>0</v>
      </c>
      <c r="F3" s="45"/>
      <c r="H3" s="15" t="s">
        <v>1</v>
      </c>
    </row>
    <row r="4" spans="2:16" x14ac:dyDescent="0.25">
      <c r="B4" s="1" t="s">
        <v>2</v>
      </c>
      <c r="C4" s="2">
        <v>45688</v>
      </c>
      <c r="D4" s="2">
        <v>45716</v>
      </c>
      <c r="E4" s="2">
        <v>45747</v>
      </c>
      <c r="F4" s="2">
        <v>45777</v>
      </c>
      <c r="G4" s="2">
        <v>45808</v>
      </c>
      <c r="H4" s="2">
        <v>45838</v>
      </c>
      <c r="I4" s="2">
        <v>45869</v>
      </c>
      <c r="J4" s="2">
        <v>45900</v>
      </c>
      <c r="K4" s="2">
        <v>45930</v>
      </c>
      <c r="L4" s="2">
        <v>45961</v>
      </c>
      <c r="M4" s="2">
        <v>45991</v>
      </c>
      <c r="N4" s="2">
        <v>46022</v>
      </c>
      <c r="O4" s="3" t="s">
        <v>3</v>
      </c>
    </row>
    <row r="5" spans="2:16" x14ac:dyDescent="0.25">
      <c r="B5" s="4" t="s">
        <v>4</v>
      </c>
      <c r="C5" s="21">
        <v>110</v>
      </c>
      <c r="D5" s="21">
        <v>100</v>
      </c>
      <c r="E5" s="22">
        <v>70</v>
      </c>
      <c r="F5" s="23">
        <v>70</v>
      </c>
      <c r="G5" s="21">
        <v>90</v>
      </c>
      <c r="H5" s="25">
        <v>70</v>
      </c>
      <c r="I5" s="21">
        <v>70</v>
      </c>
      <c r="J5" s="21">
        <v>70</v>
      </c>
      <c r="K5" s="21">
        <v>100</v>
      </c>
      <c r="L5" s="21">
        <v>100</v>
      </c>
      <c r="M5" s="21">
        <v>105</v>
      </c>
      <c r="N5" s="21">
        <v>110</v>
      </c>
      <c r="O5" s="8">
        <f t="shared" ref="O5:O13" si="0">SUM(C5:N5)</f>
        <v>1065</v>
      </c>
    </row>
    <row r="6" spans="2:16" x14ac:dyDescent="0.25">
      <c r="B6" s="4" t="s">
        <v>5</v>
      </c>
      <c r="C6" s="20">
        <v>0</v>
      </c>
      <c r="D6" s="20">
        <v>0</v>
      </c>
      <c r="E6" s="12">
        <v>0</v>
      </c>
      <c r="F6" s="13">
        <v>0</v>
      </c>
      <c r="G6" s="20">
        <v>0</v>
      </c>
      <c r="H6" s="14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8">
        <f t="shared" si="0"/>
        <v>0</v>
      </c>
    </row>
    <row r="7" spans="2:16" x14ac:dyDescent="0.25">
      <c r="B7" s="4" t="s">
        <v>6</v>
      </c>
      <c r="C7" s="20">
        <v>0</v>
      </c>
      <c r="D7" s="20">
        <v>0</v>
      </c>
      <c r="E7" s="12">
        <v>0</v>
      </c>
      <c r="F7" s="13">
        <v>0</v>
      </c>
      <c r="G7" s="20">
        <v>0</v>
      </c>
      <c r="H7" s="14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8">
        <f t="shared" si="0"/>
        <v>0</v>
      </c>
    </row>
    <row r="8" spans="2:16" x14ac:dyDescent="0.25">
      <c r="B8" s="4" t="s">
        <v>7</v>
      </c>
      <c r="C8" s="20">
        <v>0</v>
      </c>
      <c r="D8" s="20">
        <v>0</v>
      </c>
      <c r="E8" s="12">
        <v>0</v>
      </c>
      <c r="F8" s="13">
        <v>0</v>
      </c>
      <c r="G8" s="20">
        <v>0</v>
      </c>
      <c r="H8" s="14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8">
        <f t="shared" si="0"/>
        <v>0</v>
      </c>
    </row>
    <row r="9" spans="2:16" x14ac:dyDescent="0.25">
      <c r="B9" s="4" t="s">
        <v>8</v>
      </c>
      <c r="C9" s="20">
        <v>0</v>
      </c>
      <c r="D9" s="20">
        <v>0</v>
      </c>
      <c r="E9" s="12">
        <v>0</v>
      </c>
      <c r="F9" s="13">
        <v>0</v>
      </c>
      <c r="G9" s="20">
        <v>0</v>
      </c>
      <c r="H9" s="14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8">
        <f t="shared" si="0"/>
        <v>0</v>
      </c>
    </row>
    <row r="10" spans="2:16" x14ac:dyDescent="0.25">
      <c r="B10" s="4" t="s">
        <v>9</v>
      </c>
      <c r="C10" s="21">
        <v>205</v>
      </c>
      <c r="D10" s="21">
        <v>205</v>
      </c>
      <c r="E10" s="22">
        <v>90</v>
      </c>
      <c r="F10" s="23">
        <v>140</v>
      </c>
      <c r="G10" s="21">
        <v>180</v>
      </c>
      <c r="H10" s="25">
        <v>140</v>
      </c>
      <c r="I10" s="21">
        <v>175</v>
      </c>
      <c r="J10" s="21">
        <v>175</v>
      </c>
      <c r="K10" s="21">
        <v>190</v>
      </c>
      <c r="L10" s="21">
        <v>200</v>
      </c>
      <c r="M10" s="21">
        <v>200</v>
      </c>
      <c r="N10" s="21">
        <v>210</v>
      </c>
      <c r="O10" s="8">
        <f t="shared" si="0"/>
        <v>2110</v>
      </c>
    </row>
    <row r="11" spans="2:16" x14ac:dyDescent="0.25">
      <c r="B11" s="4" t="s">
        <v>10</v>
      </c>
      <c r="C11" s="21">
        <v>1100</v>
      </c>
      <c r="D11" s="21">
        <v>950</v>
      </c>
      <c r="E11" s="22">
        <v>750</v>
      </c>
      <c r="F11" s="23">
        <v>700</v>
      </c>
      <c r="G11" s="21">
        <v>900</v>
      </c>
      <c r="H11" s="25">
        <v>550</v>
      </c>
      <c r="I11" s="21">
        <v>600</v>
      </c>
      <c r="J11" s="21">
        <v>650</v>
      </c>
      <c r="K11" s="21">
        <v>800</v>
      </c>
      <c r="L11" s="21">
        <v>800</v>
      </c>
      <c r="M11" s="21">
        <v>800</v>
      </c>
      <c r="N11" s="21">
        <v>1030</v>
      </c>
      <c r="O11" s="8">
        <f t="shared" si="0"/>
        <v>9630</v>
      </c>
    </row>
    <row r="12" spans="2:16" x14ac:dyDescent="0.25">
      <c r="B12" s="4" t="s">
        <v>11</v>
      </c>
      <c r="C12" s="20">
        <v>0</v>
      </c>
      <c r="D12" s="20">
        <v>0</v>
      </c>
      <c r="E12" s="12">
        <v>0</v>
      </c>
      <c r="F12" s="13">
        <v>0</v>
      </c>
      <c r="G12" s="20">
        <v>0</v>
      </c>
      <c r="H12" s="14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8">
        <f t="shared" si="0"/>
        <v>0</v>
      </c>
    </row>
    <row r="13" spans="2:16" x14ac:dyDescent="0.25">
      <c r="B13" s="4" t="s">
        <v>12</v>
      </c>
      <c r="C13" s="20">
        <v>0</v>
      </c>
      <c r="D13" s="20">
        <v>0</v>
      </c>
      <c r="E13" s="12">
        <v>0</v>
      </c>
      <c r="F13" s="13">
        <v>0</v>
      </c>
      <c r="G13" s="20">
        <v>0</v>
      </c>
      <c r="H13" s="14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8">
        <f t="shared" si="0"/>
        <v>0</v>
      </c>
    </row>
    <row r="14" spans="2:16" x14ac:dyDescent="0.25">
      <c r="B14" s="9" t="s">
        <v>3</v>
      </c>
      <c r="C14" s="18">
        <f t="shared" ref="C14:O14" si="1">C5+C6+C7+C8+C9+C10+C11+C12+C13</f>
        <v>1415</v>
      </c>
      <c r="D14" s="18">
        <f t="shared" si="1"/>
        <v>1255</v>
      </c>
      <c r="E14" s="18">
        <f t="shared" si="1"/>
        <v>910</v>
      </c>
      <c r="F14" s="18">
        <f t="shared" si="1"/>
        <v>910</v>
      </c>
      <c r="G14" s="18">
        <f t="shared" si="1"/>
        <v>1170</v>
      </c>
      <c r="H14" s="18">
        <f t="shared" si="1"/>
        <v>760</v>
      </c>
      <c r="I14" s="18">
        <f t="shared" si="1"/>
        <v>845</v>
      </c>
      <c r="J14" s="18">
        <f t="shared" si="1"/>
        <v>895</v>
      </c>
      <c r="K14" s="18">
        <f t="shared" si="1"/>
        <v>1090</v>
      </c>
      <c r="L14" s="18">
        <f t="shared" si="1"/>
        <v>1100</v>
      </c>
      <c r="M14" s="18">
        <f t="shared" si="1"/>
        <v>1105</v>
      </c>
      <c r="N14" s="18">
        <f t="shared" si="1"/>
        <v>1350</v>
      </c>
      <c r="O14" s="10">
        <f t="shared" si="1"/>
        <v>12805</v>
      </c>
      <c r="P14" s="35">
        <f>O14/$O$119</f>
        <v>1.4332981864664415E-2</v>
      </c>
    </row>
    <row r="17" spans="2:16" ht="15.75" thickBot="1" x14ac:dyDescent="0.3"/>
    <row r="18" spans="2:16" ht="15.75" thickBot="1" x14ac:dyDescent="0.3">
      <c r="B18" s="11" t="s">
        <v>14</v>
      </c>
      <c r="E18" s="44" t="s">
        <v>0</v>
      </c>
      <c r="F18" s="45"/>
      <c r="H18" s="15" t="s">
        <v>1</v>
      </c>
    </row>
    <row r="19" spans="2:16" x14ac:dyDescent="0.25">
      <c r="B19" s="1" t="s">
        <v>2</v>
      </c>
      <c r="C19" s="2">
        <v>45688</v>
      </c>
      <c r="D19" s="2">
        <v>45716</v>
      </c>
      <c r="E19" s="2">
        <v>45747</v>
      </c>
      <c r="F19" s="2">
        <v>45777</v>
      </c>
      <c r="G19" s="2">
        <v>45808</v>
      </c>
      <c r="H19" s="2">
        <v>45838</v>
      </c>
      <c r="I19" s="2">
        <v>45869</v>
      </c>
      <c r="J19" s="2">
        <v>45900</v>
      </c>
      <c r="K19" s="2">
        <v>45930</v>
      </c>
      <c r="L19" s="2">
        <v>45961</v>
      </c>
      <c r="M19" s="2">
        <v>45991</v>
      </c>
      <c r="N19" s="2">
        <v>46022</v>
      </c>
      <c r="O19" s="3" t="s">
        <v>3</v>
      </c>
    </row>
    <row r="20" spans="2:16" x14ac:dyDescent="0.25">
      <c r="B20" s="4" t="s">
        <v>4</v>
      </c>
      <c r="C20" s="21">
        <v>1758</v>
      </c>
      <c r="D20" s="21">
        <v>1747</v>
      </c>
      <c r="E20" s="22">
        <v>1550</v>
      </c>
      <c r="F20" s="23">
        <v>1624</v>
      </c>
      <c r="G20" s="24">
        <v>1783</v>
      </c>
      <c r="H20" s="25">
        <v>1630</v>
      </c>
      <c r="I20" s="21">
        <v>1596</v>
      </c>
      <c r="J20" s="21">
        <v>1550</v>
      </c>
      <c r="K20" s="21">
        <v>1850</v>
      </c>
      <c r="L20" s="21">
        <v>1790</v>
      </c>
      <c r="M20" s="21">
        <v>1829</v>
      </c>
      <c r="N20" s="21">
        <v>1803</v>
      </c>
      <c r="O20" s="8">
        <f t="shared" ref="O20:O25" si="2">SUM(C20:N20)</f>
        <v>20510</v>
      </c>
    </row>
    <row r="21" spans="2:16" x14ac:dyDescent="0.25">
      <c r="B21" s="4" t="s">
        <v>5</v>
      </c>
      <c r="C21" s="21">
        <v>400</v>
      </c>
      <c r="D21" s="21">
        <v>386</v>
      </c>
      <c r="E21" s="22">
        <v>320</v>
      </c>
      <c r="F21" s="23">
        <v>330</v>
      </c>
      <c r="G21" s="21">
        <v>386</v>
      </c>
      <c r="H21" s="25">
        <v>320</v>
      </c>
      <c r="I21" s="21">
        <v>385</v>
      </c>
      <c r="J21" s="21">
        <v>367</v>
      </c>
      <c r="K21" s="21">
        <v>395</v>
      </c>
      <c r="L21" s="21">
        <v>390</v>
      </c>
      <c r="M21" s="21">
        <v>386</v>
      </c>
      <c r="N21" s="21">
        <v>385</v>
      </c>
      <c r="O21" s="8">
        <f t="shared" si="2"/>
        <v>4450</v>
      </c>
    </row>
    <row r="22" spans="2:16" x14ac:dyDescent="0.25">
      <c r="B22" s="4" t="s">
        <v>6</v>
      </c>
      <c r="C22" s="21">
        <v>280</v>
      </c>
      <c r="D22" s="21">
        <v>280</v>
      </c>
      <c r="E22" s="22">
        <v>100</v>
      </c>
      <c r="F22" s="23">
        <v>150</v>
      </c>
      <c r="G22" s="21">
        <v>280</v>
      </c>
      <c r="H22" s="25">
        <v>150</v>
      </c>
      <c r="I22" s="21">
        <v>294</v>
      </c>
      <c r="J22" s="21">
        <v>290</v>
      </c>
      <c r="K22" s="21">
        <v>295</v>
      </c>
      <c r="L22" s="21">
        <v>362</v>
      </c>
      <c r="M22" s="21">
        <v>298</v>
      </c>
      <c r="N22" s="21">
        <v>298</v>
      </c>
      <c r="O22" s="8">
        <f t="shared" si="2"/>
        <v>3077</v>
      </c>
    </row>
    <row r="23" spans="2:16" x14ac:dyDescent="0.25">
      <c r="B23" s="4" t="s">
        <v>7</v>
      </c>
      <c r="C23" s="20">
        <v>0</v>
      </c>
      <c r="D23" s="20">
        <v>0</v>
      </c>
      <c r="E23" s="12">
        <v>0</v>
      </c>
      <c r="F23" s="13">
        <v>0</v>
      </c>
      <c r="G23" s="20">
        <v>0</v>
      </c>
      <c r="H23" s="14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8">
        <f t="shared" si="2"/>
        <v>0</v>
      </c>
    </row>
    <row r="24" spans="2:16" x14ac:dyDescent="0.25">
      <c r="B24" s="4" t="s">
        <v>8</v>
      </c>
      <c r="C24" s="20">
        <v>0</v>
      </c>
      <c r="D24" s="20">
        <v>0</v>
      </c>
      <c r="E24" s="12">
        <v>0</v>
      </c>
      <c r="F24" s="13">
        <v>0</v>
      </c>
      <c r="G24" s="20">
        <v>0</v>
      </c>
      <c r="H24" s="14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8">
        <f t="shared" si="2"/>
        <v>0</v>
      </c>
    </row>
    <row r="25" spans="2:16" x14ac:dyDescent="0.25">
      <c r="B25" s="4" t="s">
        <v>9</v>
      </c>
      <c r="C25" s="21">
        <v>1427</v>
      </c>
      <c r="D25" s="21">
        <v>1436</v>
      </c>
      <c r="E25" s="22">
        <v>1250</v>
      </c>
      <c r="F25" s="23">
        <v>1270</v>
      </c>
      <c r="G25" s="21">
        <v>1434</v>
      </c>
      <c r="H25" s="25">
        <v>1300</v>
      </c>
      <c r="I25" s="21">
        <v>1464</v>
      </c>
      <c r="J25" s="21">
        <v>1431</v>
      </c>
      <c r="K25" s="21">
        <v>1485</v>
      </c>
      <c r="L25" s="21">
        <v>1451</v>
      </c>
      <c r="M25" s="21">
        <v>1470</v>
      </c>
      <c r="N25" s="21">
        <v>1481</v>
      </c>
      <c r="O25" s="8">
        <f t="shared" si="2"/>
        <v>16899</v>
      </c>
    </row>
    <row r="26" spans="2:16" x14ac:dyDescent="0.25">
      <c r="B26" s="4" t="s">
        <v>10</v>
      </c>
      <c r="C26" s="21">
        <v>2850</v>
      </c>
      <c r="D26" s="21">
        <v>2850</v>
      </c>
      <c r="E26" s="22">
        <v>2750</v>
      </c>
      <c r="F26" s="23">
        <v>2750</v>
      </c>
      <c r="G26" s="21">
        <v>2900</v>
      </c>
      <c r="H26" s="25">
        <v>2800</v>
      </c>
      <c r="I26" s="21">
        <v>2980</v>
      </c>
      <c r="J26" s="21">
        <v>2980</v>
      </c>
      <c r="K26" s="21">
        <v>3050</v>
      </c>
      <c r="L26" s="21">
        <v>3050</v>
      </c>
      <c r="M26" s="21">
        <v>3050</v>
      </c>
      <c r="N26" s="21">
        <v>3050</v>
      </c>
      <c r="O26" s="8">
        <v>35060</v>
      </c>
    </row>
    <row r="27" spans="2:16" x14ac:dyDescent="0.25">
      <c r="B27" s="4" t="s">
        <v>11</v>
      </c>
      <c r="C27" s="21">
        <v>70</v>
      </c>
      <c r="D27" s="21">
        <v>70</v>
      </c>
      <c r="E27" s="22">
        <v>65</v>
      </c>
      <c r="F27" s="23">
        <v>66</v>
      </c>
      <c r="G27" s="21">
        <v>70</v>
      </c>
      <c r="H27" s="25">
        <v>65</v>
      </c>
      <c r="I27" s="21">
        <v>70</v>
      </c>
      <c r="J27" s="21">
        <v>70</v>
      </c>
      <c r="K27" s="21">
        <v>75</v>
      </c>
      <c r="L27" s="21">
        <v>75</v>
      </c>
      <c r="M27" s="21">
        <v>80</v>
      </c>
      <c r="N27" s="21">
        <v>75</v>
      </c>
      <c r="O27" s="8">
        <f t="shared" ref="O27:O28" si="3">SUM(C27:N27)</f>
        <v>851</v>
      </c>
    </row>
    <row r="28" spans="2:16" x14ac:dyDescent="0.25">
      <c r="B28" s="4" t="s">
        <v>12</v>
      </c>
      <c r="C28" s="21">
        <v>10</v>
      </c>
      <c r="D28" s="21">
        <v>10</v>
      </c>
      <c r="E28" s="22">
        <v>5</v>
      </c>
      <c r="F28" s="23">
        <v>5</v>
      </c>
      <c r="G28" s="21">
        <v>10</v>
      </c>
      <c r="H28" s="25">
        <v>5</v>
      </c>
      <c r="I28" s="21">
        <v>10</v>
      </c>
      <c r="J28" s="21">
        <v>10</v>
      </c>
      <c r="K28" s="21">
        <v>10</v>
      </c>
      <c r="L28" s="21">
        <v>10</v>
      </c>
      <c r="M28" s="21">
        <v>10</v>
      </c>
      <c r="N28" s="21">
        <v>10</v>
      </c>
      <c r="O28" s="8">
        <f t="shared" si="3"/>
        <v>105</v>
      </c>
    </row>
    <row r="29" spans="2:16" x14ac:dyDescent="0.25">
      <c r="B29" s="9" t="s">
        <v>3</v>
      </c>
      <c r="C29" s="18">
        <f t="shared" ref="C29:O29" si="4">C20+C21+C22+C23+C24+C25+C26+C27+C28</f>
        <v>6795</v>
      </c>
      <c r="D29" s="18">
        <f t="shared" si="4"/>
        <v>6779</v>
      </c>
      <c r="E29" s="18">
        <f t="shared" si="4"/>
        <v>6040</v>
      </c>
      <c r="F29" s="18">
        <f t="shared" si="4"/>
        <v>6195</v>
      </c>
      <c r="G29" s="18">
        <f t="shared" si="4"/>
        <v>6863</v>
      </c>
      <c r="H29" s="18">
        <f t="shared" si="4"/>
        <v>6270</v>
      </c>
      <c r="I29" s="18">
        <f t="shared" si="4"/>
        <v>6799</v>
      </c>
      <c r="J29" s="18">
        <f t="shared" si="4"/>
        <v>6698</v>
      </c>
      <c r="K29" s="18">
        <f t="shared" si="4"/>
        <v>7160</v>
      </c>
      <c r="L29" s="18">
        <f t="shared" si="4"/>
        <v>7128</v>
      </c>
      <c r="M29" s="18">
        <f t="shared" si="4"/>
        <v>7123</v>
      </c>
      <c r="N29" s="18">
        <f t="shared" si="4"/>
        <v>7102</v>
      </c>
      <c r="O29" s="10">
        <f t="shared" si="4"/>
        <v>80952</v>
      </c>
      <c r="P29" s="35">
        <f>O29/$O$119</f>
        <v>9.0611756962773418E-2</v>
      </c>
    </row>
    <row r="32" spans="2:16" ht="15.75" thickBot="1" x14ac:dyDescent="0.3"/>
    <row r="33" spans="2:16" ht="15.75" thickBot="1" x14ac:dyDescent="0.3">
      <c r="B33" s="11" t="s">
        <v>15</v>
      </c>
      <c r="E33" s="44" t="s">
        <v>0</v>
      </c>
      <c r="F33" s="45"/>
      <c r="H33" s="15" t="s">
        <v>1</v>
      </c>
    </row>
    <row r="34" spans="2:16" x14ac:dyDescent="0.25">
      <c r="B34" s="1" t="s">
        <v>2</v>
      </c>
      <c r="C34" s="2">
        <v>45688</v>
      </c>
      <c r="D34" s="2">
        <v>45716</v>
      </c>
      <c r="E34" s="2">
        <v>45747</v>
      </c>
      <c r="F34" s="2">
        <v>45777</v>
      </c>
      <c r="G34" s="2">
        <v>45808</v>
      </c>
      <c r="H34" s="2">
        <v>45838</v>
      </c>
      <c r="I34" s="2">
        <v>45869</v>
      </c>
      <c r="J34" s="2">
        <v>45900</v>
      </c>
      <c r="K34" s="2">
        <v>45930</v>
      </c>
      <c r="L34" s="2">
        <v>45961</v>
      </c>
      <c r="M34" s="2">
        <v>45991</v>
      </c>
      <c r="N34" s="2">
        <v>46022</v>
      </c>
      <c r="O34" s="3" t="s">
        <v>3</v>
      </c>
    </row>
    <row r="35" spans="2:16" x14ac:dyDescent="0.25">
      <c r="B35" s="4" t="s">
        <v>4</v>
      </c>
      <c r="C35" s="21">
        <v>480</v>
      </c>
      <c r="D35" s="21">
        <v>480</v>
      </c>
      <c r="E35" s="22">
        <v>400</v>
      </c>
      <c r="F35" s="23">
        <v>420</v>
      </c>
      <c r="G35" s="21">
        <v>480</v>
      </c>
      <c r="H35" s="25">
        <v>420</v>
      </c>
      <c r="I35" s="21">
        <v>430</v>
      </c>
      <c r="J35" s="21">
        <v>430</v>
      </c>
      <c r="K35" s="21">
        <v>480</v>
      </c>
      <c r="L35" s="21">
        <v>490</v>
      </c>
      <c r="M35" s="21">
        <v>500</v>
      </c>
      <c r="N35" s="21">
        <v>500</v>
      </c>
      <c r="O35" s="8">
        <f t="shared" ref="O35:O43" si="5">SUM(C35:N35)</f>
        <v>5510</v>
      </c>
    </row>
    <row r="36" spans="2:16" x14ac:dyDescent="0.25">
      <c r="B36" s="4" t="s">
        <v>5</v>
      </c>
      <c r="C36" s="21">
        <v>280</v>
      </c>
      <c r="D36" s="21">
        <v>280</v>
      </c>
      <c r="E36" s="22">
        <v>200</v>
      </c>
      <c r="F36" s="23">
        <v>200</v>
      </c>
      <c r="G36" s="21">
        <v>280</v>
      </c>
      <c r="H36" s="25">
        <v>200</v>
      </c>
      <c r="I36" s="21">
        <v>250</v>
      </c>
      <c r="J36" s="21">
        <v>220</v>
      </c>
      <c r="K36" s="21">
        <v>280</v>
      </c>
      <c r="L36" s="21">
        <v>280</v>
      </c>
      <c r="M36" s="21">
        <v>280</v>
      </c>
      <c r="N36" s="21">
        <v>280</v>
      </c>
      <c r="O36" s="8">
        <f t="shared" si="5"/>
        <v>3030</v>
      </c>
    </row>
    <row r="37" spans="2:16" x14ac:dyDescent="0.25">
      <c r="B37" s="4" t="s">
        <v>6</v>
      </c>
      <c r="C37" s="21">
        <v>50</v>
      </c>
      <c r="D37" s="21">
        <v>50</v>
      </c>
      <c r="E37" s="22">
        <v>25</v>
      </c>
      <c r="F37" s="23">
        <v>30</v>
      </c>
      <c r="G37" s="21">
        <v>50</v>
      </c>
      <c r="H37" s="25">
        <v>30</v>
      </c>
      <c r="I37" s="21">
        <v>50</v>
      </c>
      <c r="J37" s="21">
        <v>50</v>
      </c>
      <c r="K37" s="21">
        <v>50</v>
      </c>
      <c r="L37" s="21">
        <v>100</v>
      </c>
      <c r="M37" s="21">
        <v>50</v>
      </c>
      <c r="N37" s="21">
        <v>50</v>
      </c>
      <c r="O37" s="8">
        <f t="shared" si="5"/>
        <v>585</v>
      </c>
    </row>
    <row r="38" spans="2:16" x14ac:dyDescent="0.25">
      <c r="B38" s="4" t="s">
        <v>7</v>
      </c>
      <c r="C38" s="20">
        <v>0</v>
      </c>
      <c r="D38" s="20">
        <v>0</v>
      </c>
      <c r="E38" s="12">
        <v>0</v>
      </c>
      <c r="F38" s="13">
        <v>0</v>
      </c>
      <c r="G38" s="20">
        <v>0</v>
      </c>
      <c r="H38" s="14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8">
        <f t="shared" si="5"/>
        <v>0</v>
      </c>
    </row>
    <row r="39" spans="2:16" x14ac:dyDescent="0.25">
      <c r="B39" s="4" t="s">
        <v>8</v>
      </c>
      <c r="C39" s="20">
        <v>0</v>
      </c>
      <c r="D39" s="20">
        <v>0</v>
      </c>
      <c r="E39" s="12">
        <v>0</v>
      </c>
      <c r="F39" s="13">
        <v>0</v>
      </c>
      <c r="G39" s="20">
        <v>0</v>
      </c>
      <c r="H39" s="14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8">
        <f t="shared" si="5"/>
        <v>0</v>
      </c>
    </row>
    <row r="40" spans="2:16" x14ac:dyDescent="0.25">
      <c r="B40" s="4" t="s">
        <v>9</v>
      </c>
      <c r="C40" s="21">
        <v>1200</v>
      </c>
      <c r="D40" s="21">
        <v>1200</v>
      </c>
      <c r="E40" s="22">
        <v>900</v>
      </c>
      <c r="F40" s="23">
        <v>1000</v>
      </c>
      <c r="G40" s="21">
        <v>1200</v>
      </c>
      <c r="H40" s="25">
        <v>1000</v>
      </c>
      <c r="I40" s="21">
        <v>1000</v>
      </c>
      <c r="J40" s="21">
        <v>1000</v>
      </c>
      <c r="K40" s="21">
        <v>1200</v>
      </c>
      <c r="L40" s="21">
        <v>1200</v>
      </c>
      <c r="M40" s="21">
        <v>1200</v>
      </c>
      <c r="N40" s="21">
        <v>1200</v>
      </c>
      <c r="O40" s="8">
        <f t="shared" si="5"/>
        <v>13300</v>
      </c>
    </row>
    <row r="41" spans="2:16" x14ac:dyDescent="0.25">
      <c r="B41" s="4" t="s">
        <v>10</v>
      </c>
      <c r="C41" s="21">
        <v>2650</v>
      </c>
      <c r="D41" s="21">
        <v>2650</v>
      </c>
      <c r="E41" s="22">
        <v>2350</v>
      </c>
      <c r="F41" s="23">
        <v>2350</v>
      </c>
      <c r="G41" s="21">
        <v>2650</v>
      </c>
      <c r="H41" s="25">
        <v>2383</v>
      </c>
      <c r="I41" s="21">
        <v>2400</v>
      </c>
      <c r="J41" s="21">
        <v>2400</v>
      </c>
      <c r="K41" s="21">
        <v>2650</v>
      </c>
      <c r="L41" s="21">
        <v>2650</v>
      </c>
      <c r="M41" s="21">
        <v>2650</v>
      </c>
      <c r="N41" s="21">
        <v>2650</v>
      </c>
      <c r="O41" s="8">
        <f t="shared" si="5"/>
        <v>30433</v>
      </c>
    </row>
    <row r="42" spans="2:16" x14ac:dyDescent="0.25">
      <c r="B42" s="4" t="s">
        <v>11</v>
      </c>
      <c r="C42" s="21">
        <v>30</v>
      </c>
      <c r="D42" s="21">
        <v>30</v>
      </c>
      <c r="E42" s="22">
        <v>20</v>
      </c>
      <c r="F42" s="23">
        <v>25</v>
      </c>
      <c r="G42" s="21">
        <v>30</v>
      </c>
      <c r="H42" s="25">
        <v>25</v>
      </c>
      <c r="I42" s="21">
        <v>30</v>
      </c>
      <c r="J42" s="21">
        <v>30</v>
      </c>
      <c r="K42" s="21">
        <v>30</v>
      </c>
      <c r="L42" s="21">
        <v>30</v>
      </c>
      <c r="M42" s="21">
        <v>30</v>
      </c>
      <c r="N42" s="21">
        <v>30</v>
      </c>
      <c r="O42" s="8">
        <f t="shared" si="5"/>
        <v>340</v>
      </c>
    </row>
    <row r="43" spans="2:16" x14ac:dyDescent="0.25">
      <c r="B43" s="4" t="s">
        <v>12</v>
      </c>
      <c r="C43" s="21">
        <v>10</v>
      </c>
      <c r="D43" s="21">
        <v>10</v>
      </c>
      <c r="E43" s="22">
        <v>2</v>
      </c>
      <c r="F43" s="23">
        <v>5</v>
      </c>
      <c r="G43" s="21">
        <v>2</v>
      </c>
      <c r="H43" s="25">
        <v>5</v>
      </c>
      <c r="I43" s="21">
        <v>7</v>
      </c>
      <c r="J43" s="21">
        <v>7</v>
      </c>
      <c r="K43" s="21">
        <v>10</v>
      </c>
      <c r="L43" s="21">
        <v>10</v>
      </c>
      <c r="M43" s="21">
        <v>10</v>
      </c>
      <c r="N43" s="21">
        <v>10</v>
      </c>
      <c r="O43" s="8">
        <f t="shared" si="5"/>
        <v>88</v>
      </c>
    </row>
    <row r="44" spans="2:16" x14ac:dyDescent="0.25">
      <c r="B44" s="9" t="s">
        <v>3</v>
      </c>
      <c r="C44" s="18">
        <f t="shared" ref="C44:O44" si="6">C35+C36+C37+C38+C39+C40+C41+C42+C43</f>
        <v>4700</v>
      </c>
      <c r="D44" s="18">
        <f t="shared" si="6"/>
        <v>4700</v>
      </c>
      <c r="E44" s="18">
        <f t="shared" si="6"/>
        <v>3897</v>
      </c>
      <c r="F44" s="18">
        <f t="shared" si="6"/>
        <v>4030</v>
      </c>
      <c r="G44" s="18">
        <f t="shared" si="6"/>
        <v>4692</v>
      </c>
      <c r="H44" s="18">
        <f t="shared" si="6"/>
        <v>4063</v>
      </c>
      <c r="I44" s="18">
        <f t="shared" si="6"/>
        <v>4167</v>
      </c>
      <c r="J44" s="18">
        <f t="shared" si="6"/>
        <v>4137</v>
      </c>
      <c r="K44" s="18">
        <f t="shared" si="6"/>
        <v>4700</v>
      </c>
      <c r="L44" s="18">
        <f t="shared" si="6"/>
        <v>4760</v>
      </c>
      <c r="M44" s="18">
        <f t="shared" si="6"/>
        <v>4720</v>
      </c>
      <c r="N44" s="18">
        <f t="shared" si="6"/>
        <v>4720</v>
      </c>
      <c r="O44" s="10">
        <f t="shared" si="6"/>
        <v>53286</v>
      </c>
      <c r="P44" s="35">
        <f>O44/$O$119</f>
        <v>5.9644456980906521E-2</v>
      </c>
    </row>
    <row r="47" spans="2:16" ht="15.75" thickBot="1" x14ac:dyDescent="0.3"/>
    <row r="48" spans="2:16" ht="15.75" thickBot="1" x14ac:dyDescent="0.3">
      <c r="B48" s="11" t="s">
        <v>16</v>
      </c>
      <c r="E48" s="44" t="s">
        <v>0</v>
      </c>
      <c r="F48" s="45"/>
      <c r="H48" s="15" t="s">
        <v>1</v>
      </c>
    </row>
    <row r="49" spans="2:16" x14ac:dyDescent="0.25">
      <c r="B49" s="1" t="s">
        <v>2</v>
      </c>
      <c r="C49" s="2">
        <v>45688</v>
      </c>
      <c r="D49" s="2">
        <v>45716</v>
      </c>
      <c r="E49" s="2">
        <v>45747</v>
      </c>
      <c r="F49" s="2">
        <v>45777</v>
      </c>
      <c r="G49" s="2">
        <v>45808</v>
      </c>
      <c r="H49" s="2">
        <v>45838</v>
      </c>
      <c r="I49" s="2">
        <v>45869</v>
      </c>
      <c r="J49" s="2">
        <v>45900</v>
      </c>
      <c r="K49" s="2">
        <v>45930</v>
      </c>
      <c r="L49" s="2">
        <v>45961</v>
      </c>
      <c r="M49" s="2">
        <v>45991</v>
      </c>
      <c r="N49" s="2">
        <v>46022</v>
      </c>
      <c r="O49" s="3" t="s">
        <v>3</v>
      </c>
    </row>
    <row r="50" spans="2:16" x14ac:dyDescent="0.25">
      <c r="B50" s="4" t="s">
        <v>4</v>
      </c>
      <c r="C50" s="21">
        <v>670</v>
      </c>
      <c r="D50" s="21">
        <v>670</v>
      </c>
      <c r="E50" s="22">
        <v>630</v>
      </c>
      <c r="F50" s="23">
        <v>630</v>
      </c>
      <c r="G50" s="21">
        <v>700</v>
      </c>
      <c r="H50" s="25">
        <v>630</v>
      </c>
      <c r="I50" s="21">
        <v>680</v>
      </c>
      <c r="J50" s="21">
        <v>680</v>
      </c>
      <c r="K50" s="21">
        <v>750</v>
      </c>
      <c r="L50" s="21">
        <v>750</v>
      </c>
      <c r="M50" s="21">
        <v>750</v>
      </c>
      <c r="N50" s="21">
        <v>750</v>
      </c>
      <c r="O50" s="8">
        <f t="shared" ref="O50:O58" si="7">SUM(C50:N50)</f>
        <v>8290</v>
      </c>
    </row>
    <row r="51" spans="2:16" x14ac:dyDescent="0.25">
      <c r="B51" s="4" t="s">
        <v>5</v>
      </c>
      <c r="C51" s="21">
        <v>280</v>
      </c>
      <c r="D51" s="21">
        <v>280</v>
      </c>
      <c r="E51" s="22">
        <v>200</v>
      </c>
      <c r="F51" s="23">
        <v>200</v>
      </c>
      <c r="G51" s="21">
        <v>280</v>
      </c>
      <c r="H51" s="25">
        <v>200</v>
      </c>
      <c r="I51" s="21">
        <v>250</v>
      </c>
      <c r="J51" s="21">
        <v>220</v>
      </c>
      <c r="K51" s="21">
        <v>280</v>
      </c>
      <c r="L51" s="21">
        <v>280</v>
      </c>
      <c r="M51" s="21">
        <v>280</v>
      </c>
      <c r="N51" s="21">
        <v>280</v>
      </c>
      <c r="O51" s="8">
        <f t="shared" si="7"/>
        <v>3030</v>
      </c>
    </row>
    <row r="52" spans="2:16" x14ac:dyDescent="0.25">
      <c r="B52" s="4" t="s">
        <v>6</v>
      </c>
      <c r="C52" s="21">
        <v>40</v>
      </c>
      <c r="D52" s="21">
        <v>40</v>
      </c>
      <c r="E52" s="22">
        <v>20</v>
      </c>
      <c r="F52" s="23">
        <v>30</v>
      </c>
      <c r="G52" s="21">
        <v>50</v>
      </c>
      <c r="H52" s="25">
        <v>30</v>
      </c>
      <c r="I52" s="21">
        <v>30</v>
      </c>
      <c r="J52" s="21">
        <v>30</v>
      </c>
      <c r="K52" s="21">
        <v>50</v>
      </c>
      <c r="L52" s="21">
        <v>100</v>
      </c>
      <c r="M52" s="21">
        <v>50</v>
      </c>
      <c r="N52" s="21">
        <v>50</v>
      </c>
      <c r="O52" s="8">
        <f t="shared" si="7"/>
        <v>520</v>
      </c>
    </row>
    <row r="53" spans="2:16" x14ac:dyDescent="0.25">
      <c r="B53" s="4" t="s">
        <v>7</v>
      </c>
      <c r="C53" s="20">
        <v>0</v>
      </c>
      <c r="D53" s="20">
        <v>0</v>
      </c>
      <c r="E53" s="12">
        <v>0</v>
      </c>
      <c r="F53" s="13">
        <v>0</v>
      </c>
      <c r="G53" s="20">
        <v>0</v>
      </c>
      <c r="H53" s="14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8">
        <f t="shared" si="7"/>
        <v>0</v>
      </c>
    </row>
    <row r="54" spans="2:16" x14ac:dyDescent="0.25">
      <c r="B54" s="4" t="s">
        <v>8</v>
      </c>
      <c r="C54" s="20">
        <v>0</v>
      </c>
      <c r="D54" s="20">
        <v>0</v>
      </c>
      <c r="E54" s="12">
        <v>0</v>
      </c>
      <c r="F54" s="13">
        <v>0</v>
      </c>
      <c r="G54" s="20">
        <v>0</v>
      </c>
      <c r="H54" s="14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8">
        <f t="shared" si="7"/>
        <v>0</v>
      </c>
    </row>
    <row r="55" spans="2:16" x14ac:dyDescent="0.25">
      <c r="B55" s="4" t="s">
        <v>9</v>
      </c>
      <c r="C55" s="21">
        <v>650</v>
      </c>
      <c r="D55" s="21">
        <v>650</v>
      </c>
      <c r="E55" s="22">
        <v>550</v>
      </c>
      <c r="F55" s="23">
        <v>580</v>
      </c>
      <c r="G55" s="21">
        <v>670</v>
      </c>
      <c r="H55" s="25">
        <v>580</v>
      </c>
      <c r="I55" s="21">
        <v>650</v>
      </c>
      <c r="J55" s="21">
        <v>600</v>
      </c>
      <c r="K55" s="21">
        <v>690</v>
      </c>
      <c r="L55" s="21">
        <v>700</v>
      </c>
      <c r="M55" s="21">
        <v>700</v>
      </c>
      <c r="N55" s="21">
        <v>700</v>
      </c>
      <c r="O55" s="8">
        <f t="shared" si="7"/>
        <v>7720</v>
      </c>
    </row>
    <row r="56" spans="2:16" x14ac:dyDescent="0.25">
      <c r="B56" s="4" t="s">
        <v>10</v>
      </c>
      <c r="C56" s="21">
        <v>3200</v>
      </c>
      <c r="D56" s="21">
        <v>3200</v>
      </c>
      <c r="E56" s="22">
        <v>2850</v>
      </c>
      <c r="F56" s="23">
        <v>2850</v>
      </c>
      <c r="G56" s="21">
        <v>3200</v>
      </c>
      <c r="H56" s="25">
        <v>2850</v>
      </c>
      <c r="I56" s="21">
        <v>2950</v>
      </c>
      <c r="J56" s="21">
        <v>2947</v>
      </c>
      <c r="K56" s="21">
        <v>3200</v>
      </c>
      <c r="L56" s="21">
        <v>3200</v>
      </c>
      <c r="M56" s="21">
        <v>3200</v>
      </c>
      <c r="N56" s="21">
        <v>3200</v>
      </c>
      <c r="O56" s="8">
        <f t="shared" si="7"/>
        <v>36847</v>
      </c>
    </row>
    <row r="57" spans="2:16" x14ac:dyDescent="0.25">
      <c r="B57" s="4" t="s">
        <v>11</v>
      </c>
      <c r="C57" s="21">
        <v>30</v>
      </c>
      <c r="D57" s="21">
        <v>30</v>
      </c>
      <c r="E57" s="22">
        <v>20</v>
      </c>
      <c r="F57" s="23">
        <v>25</v>
      </c>
      <c r="G57" s="21">
        <v>30</v>
      </c>
      <c r="H57" s="25">
        <v>25</v>
      </c>
      <c r="I57" s="21">
        <v>30</v>
      </c>
      <c r="J57" s="21">
        <v>25</v>
      </c>
      <c r="K57" s="21">
        <v>30</v>
      </c>
      <c r="L57" s="21">
        <v>30</v>
      </c>
      <c r="M57" s="21">
        <v>30</v>
      </c>
      <c r="N57" s="21">
        <v>30</v>
      </c>
      <c r="O57" s="8">
        <f t="shared" si="7"/>
        <v>335</v>
      </c>
    </row>
    <row r="58" spans="2:16" x14ac:dyDescent="0.25">
      <c r="B58" s="4" t="s">
        <v>12</v>
      </c>
      <c r="C58" s="21">
        <v>3</v>
      </c>
      <c r="D58" s="21">
        <v>5</v>
      </c>
      <c r="E58" s="22">
        <v>2</v>
      </c>
      <c r="F58" s="23">
        <v>3</v>
      </c>
      <c r="G58" s="21">
        <v>5</v>
      </c>
      <c r="H58" s="25">
        <v>4</v>
      </c>
      <c r="I58" s="21">
        <v>5</v>
      </c>
      <c r="J58" s="21">
        <v>5</v>
      </c>
      <c r="K58" s="21">
        <v>7</v>
      </c>
      <c r="L58" s="21">
        <v>7</v>
      </c>
      <c r="M58" s="21">
        <v>7</v>
      </c>
      <c r="N58" s="21">
        <v>7</v>
      </c>
      <c r="O58" s="8">
        <f t="shared" si="7"/>
        <v>60</v>
      </c>
    </row>
    <row r="59" spans="2:16" x14ac:dyDescent="0.25">
      <c r="B59" s="9" t="s">
        <v>3</v>
      </c>
      <c r="C59" s="18">
        <f>C50+C51+C52+C53+C54+C55+C56+C57+C58</f>
        <v>4873</v>
      </c>
      <c r="D59" s="18">
        <f t="shared" ref="D59:N59" si="8">D50+D51+D52+D53+D54+D55+D56+D57+D58</f>
        <v>4875</v>
      </c>
      <c r="E59" s="18">
        <f t="shared" si="8"/>
        <v>4272</v>
      </c>
      <c r="F59" s="18">
        <f t="shared" si="8"/>
        <v>4318</v>
      </c>
      <c r="G59" s="18">
        <f t="shared" si="8"/>
        <v>4935</v>
      </c>
      <c r="H59" s="18">
        <f t="shared" si="8"/>
        <v>4319</v>
      </c>
      <c r="I59" s="18">
        <f t="shared" si="8"/>
        <v>4595</v>
      </c>
      <c r="J59" s="18">
        <f t="shared" si="8"/>
        <v>4507</v>
      </c>
      <c r="K59" s="18">
        <f t="shared" si="8"/>
        <v>5007</v>
      </c>
      <c r="L59" s="18">
        <f t="shared" si="8"/>
        <v>5067</v>
      </c>
      <c r="M59" s="18">
        <f t="shared" si="8"/>
        <v>5017</v>
      </c>
      <c r="N59" s="18">
        <f t="shared" si="8"/>
        <v>5017</v>
      </c>
      <c r="O59" s="10">
        <f>O50+O51+O52+O53+O54+O55+O56+O57+O58</f>
        <v>56802</v>
      </c>
      <c r="P59" s="35">
        <f>O59/$O$119</f>
        <v>6.3580010611219692E-2</v>
      </c>
    </row>
    <row r="62" spans="2:16" ht="15.75" thickBot="1" x14ac:dyDescent="0.3"/>
    <row r="63" spans="2:16" ht="15.75" thickBot="1" x14ac:dyDescent="0.3">
      <c r="B63" s="11" t="s">
        <v>18</v>
      </c>
      <c r="E63" s="44" t="s">
        <v>0</v>
      </c>
      <c r="F63" s="45"/>
      <c r="H63" s="15" t="s">
        <v>1</v>
      </c>
    </row>
    <row r="64" spans="2:16" x14ac:dyDescent="0.25">
      <c r="B64" s="1" t="s">
        <v>2</v>
      </c>
      <c r="C64" s="2">
        <v>45688</v>
      </c>
      <c r="D64" s="2">
        <v>45716</v>
      </c>
      <c r="E64" s="2">
        <v>45747</v>
      </c>
      <c r="F64" s="2">
        <v>45777</v>
      </c>
      <c r="G64" s="2">
        <v>45808</v>
      </c>
      <c r="H64" s="2">
        <v>45838</v>
      </c>
      <c r="I64" s="2">
        <v>45869</v>
      </c>
      <c r="J64" s="2">
        <v>45900</v>
      </c>
      <c r="K64" s="2">
        <v>45930</v>
      </c>
      <c r="L64" s="2">
        <v>45961</v>
      </c>
      <c r="M64" s="2">
        <v>45991</v>
      </c>
      <c r="N64" s="2">
        <v>46022</v>
      </c>
      <c r="O64" s="3" t="s">
        <v>3</v>
      </c>
    </row>
    <row r="65" spans="2:16" x14ac:dyDescent="0.25">
      <c r="B65" s="4" t="s">
        <v>4</v>
      </c>
      <c r="C65" s="21">
        <v>1540</v>
      </c>
      <c r="D65" s="21">
        <v>1540</v>
      </c>
      <c r="E65" s="22">
        <v>700</v>
      </c>
      <c r="F65" s="23">
        <v>385</v>
      </c>
      <c r="G65" s="21">
        <v>1540</v>
      </c>
      <c r="H65" s="25">
        <v>385</v>
      </c>
      <c r="I65" s="21">
        <v>1540</v>
      </c>
      <c r="J65" s="21">
        <v>1540</v>
      </c>
      <c r="K65" s="21">
        <v>1540</v>
      </c>
      <c r="L65" s="21">
        <v>1540</v>
      </c>
      <c r="M65" s="21">
        <v>1540</v>
      </c>
      <c r="N65" s="21">
        <v>1540</v>
      </c>
      <c r="O65" s="8">
        <f>SUM(C65:N65)</f>
        <v>15330</v>
      </c>
    </row>
    <row r="66" spans="2:16" x14ac:dyDescent="0.25">
      <c r="B66" s="4" t="s">
        <v>5</v>
      </c>
      <c r="C66" s="21">
        <v>528</v>
      </c>
      <c r="D66" s="21">
        <v>528</v>
      </c>
      <c r="E66" s="22">
        <v>264</v>
      </c>
      <c r="F66" s="23">
        <v>132</v>
      </c>
      <c r="G66" s="21">
        <v>528</v>
      </c>
      <c r="H66" s="25">
        <v>132</v>
      </c>
      <c r="I66" s="21">
        <v>528</v>
      </c>
      <c r="J66" s="21">
        <v>132</v>
      </c>
      <c r="K66" s="21">
        <v>528</v>
      </c>
      <c r="L66" s="21">
        <v>528</v>
      </c>
      <c r="M66" s="21">
        <v>528</v>
      </c>
      <c r="N66" s="21">
        <v>528</v>
      </c>
      <c r="O66" s="8">
        <f t="shared" ref="O66:O73" si="9">SUM(C66:N66)</f>
        <v>4884</v>
      </c>
    </row>
    <row r="67" spans="2:16" x14ac:dyDescent="0.25">
      <c r="B67" s="4" t="s">
        <v>6</v>
      </c>
      <c r="C67" s="21">
        <v>660</v>
      </c>
      <c r="D67" s="21">
        <v>660</v>
      </c>
      <c r="E67" s="22">
        <v>330</v>
      </c>
      <c r="F67" s="23">
        <v>330</v>
      </c>
      <c r="G67" s="21">
        <v>660</v>
      </c>
      <c r="H67" s="25">
        <v>330</v>
      </c>
      <c r="I67" s="21">
        <v>660</v>
      </c>
      <c r="J67" s="21">
        <v>660</v>
      </c>
      <c r="K67" s="21">
        <v>660</v>
      </c>
      <c r="L67" s="21">
        <v>660</v>
      </c>
      <c r="M67" s="21">
        <v>660</v>
      </c>
      <c r="N67" s="21">
        <v>660</v>
      </c>
      <c r="O67" s="8">
        <f t="shared" si="9"/>
        <v>6930</v>
      </c>
    </row>
    <row r="68" spans="2:16" x14ac:dyDescent="0.25">
      <c r="B68" s="4" t="s">
        <v>7</v>
      </c>
      <c r="C68" s="19">
        <v>0</v>
      </c>
      <c r="D68" s="19">
        <v>0</v>
      </c>
      <c r="E68" s="5">
        <v>0</v>
      </c>
      <c r="F68" s="6">
        <v>0</v>
      </c>
      <c r="G68" s="20">
        <v>0</v>
      </c>
      <c r="H68" s="7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8">
        <f t="shared" si="9"/>
        <v>0</v>
      </c>
    </row>
    <row r="69" spans="2:16" x14ac:dyDescent="0.25">
      <c r="B69" s="4" t="s">
        <v>8</v>
      </c>
      <c r="C69" s="19">
        <v>0</v>
      </c>
      <c r="D69" s="19">
        <v>0</v>
      </c>
      <c r="E69" s="5">
        <v>0</v>
      </c>
      <c r="F69" s="6">
        <v>0</v>
      </c>
      <c r="G69" s="20">
        <v>0</v>
      </c>
      <c r="H69" s="7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8">
        <f t="shared" si="9"/>
        <v>0</v>
      </c>
    </row>
    <row r="70" spans="2:16" x14ac:dyDescent="0.25">
      <c r="B70" s="4" t="s">
        <v>9</v>
      </c>
      <c r="C70" s="21">
        <v>2500</v>
      </c>
      <c r="D70" s="21">
        <v>2500</v>
      </c>
      <c r="E70" s="22">
        <v>1250</v>
      </c>
      <c r="F70" s="23">
        <v>1250</v>
      </c>
      <c r="G70" s="21">
        <v>2500</v>
      </c>
      <c r="H70" s="25">
        <v>1250</v>
      </c>
      <c r="I70" s="21">
        <v>2500</v>
      </c>
      <c r="J70" s="21">
        <v>2500</v>
      </c>
      <c r="K70" s="21">
        <v>2500</v>
      </c>
      <c r="L70" s="21">
        <v>2500</v>
      </c>
      <c r="M70" s="21">
        <v>2500</v>
      </c>
      <c r="N70" s="21">
        <v>2500</v>
      </c>
      <c r="O70" s="8">
        <f t="shared" si="9"/>
        <v>26250</v>
      </c>
    </row>
    <row r="71" spans="2:16" x14ac:dyDescent="0.25">
      <c r="B71" s="4" t="s">
        <v>10</v>
      </c>
      <c r="C71" s="21">
        <v>1000</v>
      </c>
      <c r="D71" s="21">
        <v>1000</v>
      </c>
      <c r="E71" s="22">
        <v>700</v>
      </c>
      <c r="F71" s="23">
        <v>700</v>
      </c>
      <c r="G71" s="21">
        <v>1000</v>
      </c>
      <c r="H71" s="25">
        <v>700</v>
      </c>
      <c r="I71" s="21">
        <v>1000</v>
      </c>
      <c r="J71" s="21">
        <v>1000</v>
      </c>
      <c r="K71" s="21">
        <v>1000</v>
      </c>
      <c r="L71" s="21">
        <v>1000</v>
      </c>
      <c r="M71" s="21">
        <v>1000</v>
      </c>
      <c r="N71" s="21">
        <v>1000</v>
      </c>
      <c r="O71" s="8">
        <f t="shared" si="9"/>
        <v>11100</v>
      </c>
    </row>
    <row r="72" spans="2:16" x14ac:dyDescent="0.25">
      <c r="B72" s="4" t="s">
        <v>11</v>
      </c>
      <c r="C72" s="19">
        <v>0</v>
      </c>
      <c r="D72" s="19">
        <v>0</v>
      </c>
      <c r="E72" s="5">
        <v>0</v>
      </c>
      <c r="F72" s="6">
        <v>0</v>
      </c>
      <c r="G72" s="20">
        <v>0</v>
      </c>
      <c r="H72" s="7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8">
        <f t="shared" si="9"/>
        <v>0</v>
      </c>
    </row>
    <row r="73" spans="2:16" x14ac:dyDescent="0.25">
      <c r="B73" s="4" t="s">
        <v>12</v>
      </c>
      <c r="C73" s="21">
        <v>220</v>
      </c>
      <c r="D73" s="21">
        <v>220</v>
      </c>
      <c r="E73" s="22">
        <v>110</v>
      </c>
      <c r="F73" s="23">
        <v>110</v>
      </c>
      <c r="G73" s="21">
        <v>220</v>
      </c>
      <c r="H73" s="25">
        <v>110</v>
      </c>
      <c r="I73" s="21">
        <v>220</v>
      </c>
      <c r="J73" s="21">
        <v>220</v>
      </c>
      <c r="K73" s="21">
        <v>220</v>
      </c>
      <c r="L73" s="21">
        <v>220</v>
      </c>
      <c r="M73" s="21">
        <v>220</v>
      </c>
      <c r="N73" s="21">
        <v>220</v>
      </c>
      <c r="O73" s="8">
        <f t="shared" si="9"/>
        <v>2310</v>
      </c>
    </row>
    <row r="74" spans="2:16" x14ac:dyDescent="0.25">
      <c r="B74" s="9" t="s">
        <v>3</v>
      </c>
      <c r="C74" s="18">
        <f t="shared" ref="C74:O74" si="10">C65+C66+C67+C68+C69+C70+C71+C72+C73</f>
        <v>6448</v>
      </c>
      <c r="D74" s="18">
        <f t="shared" si="10"/>
        <v>6448</v>
      </c>
      <c r="E74" s="18">
        <f t="shared" si="10"/>
        <v>3354</v>
      </c>
      <c r="F74" s="18">
        <f t="shared" si="10"/>
        <v>2907</v>
      </c>
      <c r="G74" s="18">
        <f t="shared" si="10"/>
        <v>6448</v>
      </c>
      <c r="H74" s="18">
        <f t="shared" si="10"/>
        <v>2907</v>
      </c>
      <c r="I74" s="18">
        <f t="shared" si="10"/>
        <v>6448</v>
      </c>
      <c r="J74" s="18">
        <f t="shared" si="10"/>
        <v>6052</v>
      </c>
      <c r="K74" s="18">
        <f t="shared" si="10"/>
        <v>6448</v>
      </c>
      <c r="L74" s="18">
        <f t="shared" si="10"/>
        <v>6448</v>
      </c>
      <c r="M74" s="18">
        <f t="shared" si="10"/>
        <v>6448</v>
      </c>
      <c r="N74" s="18">
        <f t="shared" si="10"/>
        <v>6448</v>
      </c>
      <c r="O74" s="10">
        <f t="shared" si="10"/>
        <v>66804</v>
      </c>
      <c r="P74" s="35">
        <f>O74/$O$119</f>
        <v>7.4775518975950139E-2</v>
      </c>
    </row>
    <row r="77" spans="2:16" ht="15.75" thickBot="1" x14ac:dyDescent="0.3"/>
    <row r="78" spans="2:16" ht="15.75" thickBot="1" x14ac:dyDescent="0.3">
      <c r="B78" s="11" t="s">
        <v>17</v>
      </c>
      <c r="E78" s="44" t="s">
        <v>0</v>
      </c>
      <c r="F78" s="45"/>
      <c r="H78" s="15" t="s">
        <v>1</v>
      </c>
    </row>
    <row r="79" spans="2:16" x14ac:dyDescent="0.25">
      <c r="B79" s="1" t="s">
        <v>2</v>
      </c>
      <c r="C79" s="2">
        <v>45688</v>
      </c>
      <c r="D79" s="2">
        <v>45716</v>
      </c>
      <c r="E79" s="2">
        <v>45747</v>
      </c>
      <c r="F79" s="2">
        <v>45777</v>
      </c>
      <c r="G79" s="2">
        <v>45808</v>
      </c>
      <c r="H79" s="2">
        <v>45838</v>
      </c>
      <c r="I79" s="2">
        <v>45869</v>
      </c>
      <c r="J79" s="2">
        <v>45900</v>
      </c>
      <c r="K79" s="2">
        <v>45930</v>
      </c>
      <c r="L79" s="2">
        <v>45961</v>
      </c>
      <c r="M79" s="2">
        <v>45991</v>
      </c>
      <c r="N79" s="2">
        <v>46022</v>
      </c>
      <c r="O79" s="3" t="s">
        <v>3</v>
      </c>
    </row>
    <row r="80" spans="2:16" x14ac:dyDescent="0.25">
      <c r="B80" s="4" t="s">
        <v>4</v>
      </c>
      <c r="C80" s="21">
        <v>4952</v>
      </c>
      <c r="D80" s="21">
        <v>4952</v>
      </c>
      <c r="E80" s="22">
        <v>4852</v>
      </c>
      <c r="F80" s="23">
        <v>4852</v>
      </c>
      <c r="G80" s="21">
        <v>5000</v>
      </c>
      <c r="H80" s="25">
        <v>4952</v>
      </c>
      <c r="I80" s="21">
        <v>5000</v>
      </c>
      <c r="J80" s="21">
        <v>5000</v>
      </c>
      <c r="K80" s="21">
        <v>5000</v>
      </c>
      <c r="L80" s="21">
        <v>5000</v>
      </c>
      <c r="M80" s="21">
        <v>5000</v>
      </c>
      <c r="N80" s="21">
        <v>5000</v>
      </c>
      <c r="O80" s="8">
        <f t="shared" ref="O80:O88" si="11">SUM(C80:N80)</f>
        <v>59560</v>
      </c>
    </row>
    <row r="81" spans="2:16" x14ac:dyDescent="0.25">
      <c r="B81" s="4" t="s">
        <v>5</v>
      </c>
      <c r="C81" s="21">
        <v>1400</v>
      </c>
      <c r="D81" s="21">
        <v>1400</v>
      </c>
      <c r="E81" s="22">
        <v>1400</v>
      </c>
      <c r="F81" s="23">
        <v>1400</v>
      </c>
      <c r="G81" s="21">
        <v>1400</v>
      </c>
      <c r="H81" s="25">
        <v>1400</v>
      </c>
      <c r="I81" s="21">
        <v>1400</v>
      </c>
      <c r="J81" s="21">
        <v>1400</v>
      </c>
      <c r="K81" s="21">
        <v>1400</v>
      </c>
      <c r="L81" s="21">
        <v>1400</v>
      </c>
      <c r="M81" s="21">
        <v>1400</v>
      </c>
      <c r="N81" s="21">
        <v>1400</v>
      </c>
      <c r="O81" s="8">
        <v>17000</v>
      </c>
    </row>
    <row r="82" spans="2:16" x14ac:dyDescent="0.25">
      <c r="B82" s="16" t="s">
        <v>6</v>
      </c>
      <c r="C82" s="21">
        <v>450</v>
      </c>
      <c r="D82" s="21">
        <v>450</v>
      </c>
      <c r="E82" s="22">
        <v>450</v>
      </c>
      <c r="F82" s="23">
        <v>450</v>
      </c>
      <c r="G82" s="21">
        <v>600</v>
      </c>
      <c r="H82" s="25">
        <v>600</v>
      </c>
      <c r="I82" s="21">
        <v>600</v>
      </c>
      <c r="J82" s="21">
        <v>600</v>
      </c>
      <c r="K82" s="21">
        <v>600</v>
      </c>
      <c r="L82" s="21">
        <v>600</v>
      </c>
      <c r="M82" s="21">
        <v>600</v>
      </c>
      <c r="N82" s="21">
        <v>600</v>
      </c>
      <c r="O82" s="8">
        <v>6600</v>
      </c>
    </row>
    <row r="83" spans="2:16" x14ac:dyDescent="0.25">
      <c r="B83" s="4" t="s">
        <v>7</v>
      </c>
      <c r="C83" s="21">
        <v>200</v>
      </c>
      <c r="D83" s="21">
        <v>200</v>
      </c>
      <c r="E83" s="22">
        <v>200</v>
      </c>
      <c r="F83" s="23">
        <v>200</v>
      </c>
      <c r="G83" s="21">
        <v>200</v>
      </c>
      <c r="H83" s="25">
        <v>200</v>
      </c>
      <c r="I83" s="21">
        <v>200</v>
      </c>
      <c r="J83" s="21">
        <v>200</v>
      </c>
      <c r="K83" s="21">
        <v>200</v>
      </c>
      <c r="L83" s="21">
        <v>200</v>
      </c>
      <c r="M83" s="21">
        <v>200</v>
      </c>
      <c r="N83" s="21">
        <v>200</v>
      </c>
      <c r="O83" s="8">
        <f t="shared" si="11"/>
        <v>2400</v>
      </c>
    </row>
    <row r="84" spans="2:16" x14ac:dyDescent="0.25">
      <c r="B84" s="4" t="s">
        <v>8</v>
      </c>
      <c r="C84" s="17">
        <v>0</v>
      </c>
      <c r="D84" s="17">
        <v>0</v>
      </c>
      <c r="E84" s="12">
        <v>0</v>
      </c>
      <c r="F84" s="13">
        <v>0</v>
      </c>
      <c r="G84" s="17">
        <v>0</v>
      </c>
      <c r="H84" s="14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8">
        <f t="shared" si="11"/>
        <v>0</v>
      </c>
    </row>
    <row r="85" spans="2:16" x14ac:dyDescent="0.25">
      <c r="B85" s="4" t="s">
        <v>9</v>
      </c>
      <c r="C85" s="21">
        <v>3168</v>
      </c>
      <c r="D85" s="21">
        <v>3168</v>
      </c>
      <c r="E85" s="22">
        <v>2500</v>
      </c>
      <c r="F85" s="23">
        <v>2400</v>
      </c>
      <c r="G85" s="21">
        <v>3168</v>
      </c>
      <c r="H85" s="25">
        <v>2800</v>
      </c>
      <c r="I85" s="21">
        <v>3168</v>
      </c>
      <c r="J85" s="21">
        <v>3168</v>
      </c>
      <c r="K85" s="21">
        <v>3168</v>
      </c>
      <c r="L85" s="21">
        <v>3168</v>
      </c>
      <c r="M85" s="21">
        <v>3168</v>
      </c>
      <c r="N85" s="21">
        <v>3180</v>
      </c>
      <c r="O85" s="8">
        <f t="shared" si="11"/>
        <v>36224</v>
      </c>
    </row>
    <row r="86" spans="2:16" x14ac:dyDescent="0.25">
      <c r="B86" s="4" t="s">
        <v>10</v>
      </c>
      <c r="C86" s="21">
        <v>9280</v>
      </c>
      <c r="D86" s="21">
        <v>9280</v>
      </c>
      <c r="E86" s="22">
        <v>9280</v>
      </c>
      <c r="F86" s="23">
        <v>9280</v>
      </c>
      <c r="G86" s="21">
        <v>9280</v>
      </c>
      <c r="H86" s="25">
        <v>9280</v>
      </c>
      <c r="I86" s="21">
        <v>9280</v>
      </c>
      <c r="J86" s="21">
        <v>9280</v>
      </c>
      <c r="K86" s="21">
        <v>9280</v>
      </c>
      <c r="L86" s="21">
        <v>9280</v>
      </c>
      <c r="M86" s="21">
        <v>9280</v>
      </c>
      <c r="N86" s="21">
        <v>9280</v>
      </c>
      <c r="O86" s="8">
        <f t="shared" si="11"/>
        <v>111360</v>
      </c>
    </row>
    <row r="87" spans="2:16" x14ac:dyDescent="0.25">
      <c r="B87" s="4" t="s">
        <v>11</v>
      </c>
      <c r="C87" s="21">
        <v>180</v>
      </c>
      <c r="D87" s="21">
        <v>180</v>
      </c>
      <c r="E87" s="22">
        <v>100</v>
      </c>
      <c r="F87" s="23">
        <v>100</v>
      </c>
      <c r="G87" s="21">
        <v>180</v>
      </c>
      <c r="H87" s="25">
        <v>120</v>
      </c>
      <c r="I87" s="21">
        <v>180</v>
      </c>
      <c r="J87" s="21">
        <v>180</v>
      </c>
      <c r="K87" s="21">
        <v>180</v>
      </c>
      <c r="L87" s="21">
        <v>180</v>
      </c>
      <c r="M87" s="21">
        <v>180</v>
      </c>
      <c r="N87" s="21">
        <v>180</v>
      </c>
      <c r="O87" s="8">
        <f t="shared" si="11"/>
        <v>1940</v>
      </c>
    </row>
    <row r="88" spans="2:16" x14ac:dyDescent="0.25">
      <c r="B88" s="4" t="s">
        <v>12</v>
      </c>
      <c r="C88" s="21">
        <v>21</v>
      </c>
      <c r="D88" s="21">
        <v>21</v>
      </c>
      <c r="E88" s="22">
        <v>10</v>
      </c>
      <c r="F88" s="23">
        <v>10</v>
      </c>
      <c r="G88" s="21">
        <v>31</v>
      </c>
      <c r="H88" s="25">
        <v>31</v>
      </c>
      <c r="I88" s="21">
        <v>30</v>
      </c>
      <c r="J88" s="21">
        <v>30</v>
      </c>
      <c r="K88" s="21">
        <v>30</v>
      </c>
      <c r="L88" s="21">
        <v>30</v>
      </c>
      <c r="M88" s="21">
        <v>30</v>
      </c>
      <c r="N88" s="21">
        <v>30</v>
      </c>
      <c r="O88" s="8">
        <f t="shared" si="11"/>
        <v>304</v>
      </c>
    </row>
    <row r="89" spans="2:16" x14ac:dyDescent="0.25">
      <c r="B89" s="9" t="s">
        <v>3</v>
      </c>
      <c r="C89" s="18">
        <f t="shared" ref="C89:O89" si="12">C80+C81+C82+C83+C84+C85+C86+C87+C88</f>
        <v>19651</v>
      </c>
      <c r="D89" s="18">
        <f t="shared" si="12"/>
        <v>19651</v>
      </c>
      <c r="E89" s="18">
        <f t="shared" si="12"/>
        <v>18792</v>
      </c>
      <c r="F89" s="18">
        <f t="shared" si="12"/>
        <v>18692</v>
      </c>
      <c r="G89" s="18">
        <f t="shared" si="12"/>
        <v>19859</v>
      </c>
      <c r="H89" s="18">
        <f t="shared" si="12"/>
        <v>19383</v>
      </c>
      <c r="I89" s="18">
        <f t="shared" si="12"/>
        <v>19858</v>
      </c>
      <c r="J89" s="18">
        <f t="shared" si="12"/>
        <v>19858</v>
      </c>
      <c r="K89" s="18">
        <f t="shared" si="12"/>
        <v>19858</v>
      </c>
      <c r="L89" s="18">
        <f t="shared" si="12"/>
        <v>19858</v>
      </c>
      <c r="M89" s="18">
        <f t="shared" si="12"/>
        <v>19858</v>
      </c>
      <c r="N89" s="18">
        <f t="shared" si="12"/>
        <v>19870</v>
      </c>
      <c r="O89" s="10">
        <f t="shared" si="12"/>
        <v>235388</v>
      </c>
      <c r="P89" s="35">
        <f>O89/$O$119</f>
        <v>0.26347613706830358</v>
      </c>
    </row>
    <row r="92" spans="2:16" ht="15.75" thickBot="1" x14ac:dyDescent="0.3"/>
    <row r="93" spans="2:16" ht="15.75" thickBot="1" x14ac:dyDescent="0.3">
      <c r="B93" s="11" t="s">
        <v>20</v>
      </c>
      <c r="E93" s="42" t="s">
        <v>0</v>
      </c>
      <c r="F93" s="43"/>
      <c r="H93" s="15" t="s">
        <v>1</v>
      </c>
    </row>
    <row r="94" spans="2:16" x14ac:dyDescent="0.25">
      <c r="B94" s="1" t="s">
        <v>2</v>
      </c>
      <c r="C94" s="2">
        <v>45688</v>
      </c>
      <c r="D94" s="2">
        <v>45716</v>
      </c>
      <c r="E94" s="2">
        <v>45747</v>
      </c>
      <c r="F94" s="2">
        <v>45777</v>
      </c>
      <c r="G94" s="2">
        <v>45808</v>
      </c>
      <c r="H94" s="2">
        <v>45838</v>
      </c>
      <c r="I94" s="2">
        <v>45869</v>
      </c>
      <c r="J94" s="2">
        <v>45900</v>
      </c>
      <c r="K94" s="2">
        <v>45930</v>
      </c>
      <c r="L94" s="2">
        <v>45961</v>
      </c>
      <c r="M94" s="2">
        <v>45991</v>
      </c>
      <c r="N94" s="2">
        <v>46022</v>
      </c>
      <c r="O94" s="3" t="s">
        <v>3</v>
      </c>
    </row>
    <row r="95" spans="2:16" x14ac:dyDescent="0.25">
      <c r="B95" s="4" t="s">
        <v>4</v>
      </c>
      <c r="C95" s="21">
        <v>6800</v>
      </c>
      <c r="D95" s="21">
        <v>6800</v>
      </c>
      <c r="E95" s="22">
        <v>6000</v>
      </c>
      <c r="F95" s="23">
        <v>6000</v>
      </c>
      <c r="G95" s="21">
        <v>6800</v>
      </c>
      <c r="H95" s="25">
        <v>5400</v>
      </c>
      <c r="I95" s="21">
        <v>7000</v>
      </c>
      <c r="J95" s="21">
        <v>7200</v>
      </c>
      <c r="K95" s="21">
        <v>7500</v>
      </c>
      <c r="L95" s="21">
        <v>7500</v>
      </c>
      <c r="M95" s="21">
        <v>7500</v>
      </c>
      <c r="N95" s="21">
        <v>7500</v>
      </c>
      <c r="O95" s="8">
        <f t="shared" ref="O95:O101" si="13">SUM(C95:N95)</f>
        <v>82000</v>
      </c>
    </row>
    <row r="96" spans="2:16" x14ac:dyDescent="0.25">
      <c r="B96" s="4" t="s">
        <v>5</v>
      </c>
      <c r="C96" s="21">
        <v>3200</v>
      </c>
      <c r="D96" s="21">
        <v>3200</v>
      </c>
      <c r="E96" s="22">
        <v>2800</v>
      </c>
      <c r="F96" s="23">
        <v>2800</v>
      </c>
      <c r="G96" s="21">
        <v>3200</v>
      </c>
      <c r="H96" s="25">
        <v>2800</v>
      </c>
      <c r="I96" s="21">
        <v>3200</v>
      </c>
      <c r="J96" s="21">
        <v>3200</v>
      </c>
      <c r="K96" s="21">
        <v>3400</v>
      </c>
      <c r="L96" s="21">
        <v>3400</v>
      </c>
      <c r="M96" s="21">
        <v>3400</v>
      </c>
      <c r="N96" s="21">
        <v>3400</v>
      </c>
      <c r="O96" s="8">
        <f t="shared" si="13"/>
        <v>38000</v>
      </c>
    </row>
    <row r="97" spans="2:16" x14ac:dyDescent="0.25">
      <c r="B97" s="4" t="s">
        <v>6</v>
      </c>
      <c r="C97" s="21">
        <v>1600</v>
      </c>
      <c r="D97" s="21">
        <v>1600</v>
      </c>
      <c r="E97" s="22">
        <v>1100</v>
      </c>
      <c r="F97" s="23">
        <v>900</v>
      </c>
      <c r="G97" s="21">
        <v>1600</v>
      </c>
      <c r="H97" s="25">
        <v>1100</v>
      </c>
      <c r="I97" s="21">
        <v>1600</v>
      </c>
      <c r="J97" s="21">
        <v>1600</v>
      </c>
      <c r="K97" s="21">
        <v>1600</v>
      </c>
      <c r="L97" s="21">
        <v>1600</v>
      </c>
      <c r="M97" s="21">
        <v>1600</v>
      </c>
      <c r="N97" s="21">
        <v>1600</v>
      </c>
      <c r="O97" s="8">
        <f t="shared" si="13"/>
        <v>17500</v>
      </c>
    </row>
    <row r="98" spans="2:16" x14ac:dyDescent="0.25">
      <c r="B98" s="4" t="s">
        <v>7</v>
      </c>
      <c r="C98" s="21">
        <v>600</v>
      </c>
      <c r="D98" s="21">
        <v>600</v>
      </c>
      <c r="E98" s="22">
        <v>450</v>
      </c>
      <c r="F98" s="23">
        <v>450</v>
      </c>
      <c r="G98" s="21">
        <v>600</v>
      </c>
      <c r="H98" s="25">
        <v>450</v>
      </c>
      <c r="I98" s="21">
        <v>600</v>
      </c>
      <c r="J98" s="21">
        <v>600</v>
      </c>
      <c r="K98" s="21">
        <v>600</v>
      </c>
      <c r="L98" s="21">
        <v>600</v>
      </c>
      <c r="M98" s="21">
        <v>600</v>
      </c>
      <c r="N98" s="21">
        <v>600</v>
      </c>
      <c r="O98" s="8">
        <f t="shared" si="13"/>
        <v>6750</v>
      </c>
    </row>
    <row r="99" spans="2:16" x14ac:dyDescent="0.25">
      <c r="B99" s="4" t="s">
        <v>8</v>
      </c>
      <c r="C99" s="26">
        <v>310</v>
      </c>
      <c r="D99" s="26">
        <v>310</v>
      </c>
      <c r="E99" s="22">
        <v>210</v>
      </c>
      <c r="F99" s="23">
        <v>190</v>
      </c>
      <c r="G99" s="26">
        <v>307</v>
      </c>
      <c r="H99" s="25">
        <v>185</v>
      </c>
      <c r="I99" s="26">
        <v>315</v>
      </c>
      <c r="J99" s="26">
        <v>315</v>
      </c>
      <c r="K99" s="26">
        <v>315</v>
      </c>
      <c r="L99" s="26">
        <v>310</v>
      </c>
      <c r="M99" s="26">
        <v>310</v>
      </c>
      <c r="N99" s="26">
        <v>310</v>
      </c>
      <c r="O99" s="8">
        <f t="shared" si="13"/>
        <v>3387</v>
      </c>
    </row>
    <row r="100" spans="2:16" x14ac:dyDescent="0.25">
      <c r="B100" s="4" t="s">
        <v>9</v>
      </c>
      <c r="C100" s="21">
        <v>4300</v>
      </c>
      <c r="D100" s="21">
        <v>4400</v>
      </c>
      <c r="E100" s="22">
        <v>3100</v>
      </c>
      <c r="F100" s="23">
        <v>3000</v>
      </c>
      <c r="G100" s="21">
        <v>4800</v>
      </c>
      <c r="H100" s="25">
        <v>3100</v>
      </c>
      <c r="I100" s="21">
        <v>4800</v>
      </c>
      <c r="J100" s="21">
        <v>4800</v>
      </c>
      <c r="K100" s="21">
        <v>4800</v>
      </c>
      <c r="L100" s="21">
        <v>5000</v>
      </c>
      <c r="M100" s="21">
        <v>5000</v>
      </c>
      <c r="N100" s="21">
        <v>5000</v>
      </c>
      <c r="O100" s="8">
        <f t="shared" si="13"/>
        <v>52100</v>
      </c>
    </row>
    <row r="101" spans="2:16" x14ac:dyDescent="0.25">
      <c r="B101" s="4" t="s">
        <v>10</v>
      </c>
      <c r="C101" s="21">
        <v>16000</v>
      </c>
      <c r="D101" s="21">
        <v>15000</v>
      </c>
      <c r="E101" s="22">
        <v>14000</v>
      </c>
      <c r="F101" s="23">
        <v>14000</v>
      </c>
      <c r="G101" s="21">
        <v>16000</v>
      </c>
      <c r="H101" s="25">
        <v>12500</v>
      </c>
      <c r="I101" s="21">
        <v>15500</v>
      </c>
      <c r="J101" s="21">
        <v>15500</v>
      </c>
      <c r="K101" s="21">
        <v>16000</v>
      </c>
      <c r="L101" s="21">
        <v>15500</v>
      </c>
      <c r="M101" s="21">
        <v>15500</v>
      </c>
      <c r="N101" s="21">
        <v>15500</v>
      </c>
      <c r="O101" s="8">
        <f t="shared" si="13"/>
        <v>181000</v>
      </c>
    </row>
    <row r="102" spans="2:16" x14ac:dyDescent="0.25">
      <c r="B102" s="4" t="s">
        <v>11</v>
      </c>
      <c r="C102" s="21">
        <v>275</v>
      </c>
      <c r="D102" s="21">
        <v>275</v>
      </c>
      <c r="E102" s="22">
        <v>135</v>
      </c>
      <c r="F102" s="23">
        <v>135</v>
      </c>
      <c r="G102" s="21">
        <v>275</v>
      </c>
      <c r="H102" s="25">
        <v>140</v>
      </c>
      <c r="I102" s="21">
        <v>275</v>
      </c>
      <c r="J102" s="21">
        <v>275</v>
      </c>
      <c r="K102" s="21">
        <v>275</v>
      </c>
      <c r="L102" s="21">
        <v>275</v>
      </c>
      <c r="M102" s="21">
        <v>275</v>
      </c>
      <c r="N102" s="21">
        <v>275</v>
      </c>
      <c r="O102" s="8">
        <f t="shared" ref="O102:O103" si="14">SUM(C102:N102)</f>
        <v>2885</v>
      </c>
    </row>
    <row r="103" spans="2:16" x14ac:dyDescent="0.25">
      <c r="B103" s="4" t="s">
        <v>12</v>
      </c>
      <c r="C103" s="21">
        <v>355</v>
      </c>
      <c r="D103" s="21">
        <v>355</v>
      </c>
      <c r="E103" s="22">
        <v>260</v>
      </c>
      <c r="F103" s="23">
        <v>260</v>
      </c>
      <c r="G103" s="21">
        <v>355</v>
      </c>
      <c r="H103" s="25">
        <v>220</v>
      </c>
      <c r="I103" s="21">
        <v>355</v>
      </c>
      <c r="J103" s="21">
        <v>355</v>
      </c>
      <c r="K103" s="21">
        <v>355</v>
      </c>
      <c r="L103" s="21">
        <v>355</v>
      </c>
      <c r="M103" s="21">
        <v>355</v>
      </c>
      <c r="N103" s="21">
        <v>355</v>
      </c>
      <c r="O103" s="8">
        <f t="shared" si="14"/>
        <v>3935</v>
      </c>
    </row>
    <row r="104" spans="2:16" x14ac:dyDescent="0.25">
      <c r="B104" s="9" t="s">
        <v>3</v>
      </c>
      <c r="C104" s="27">
        <f t="shared" ref="C104:O104" si="15">C95+C96+C97+C98+C99+C100+C101+C102+C103</f>
        <v>33440</v>
      </c>
      <c r="D104" s="27">
        <f t="shared" si="15"/>
        <v>32540</v>
      </c>
      <c r="E104" s="27">
        <f t="shared" si="15"/>
        <v>28055</v>
      </c>
      <c r="F104" s="27">
        <f t="shared" si="15"/>
        <v>27735</v>
      </c>
      <c r="G104" s="27">
        <f t="shared" si="15"/>
        <v>33937</v>
      </c>
      <c r="H104" s="27">
        <f t="shared" si="15"/>
        <v>25895</v>
      </c>
      <c r="I104" s="27">
        <f t="shared" si="15"/>
        <v>33645</v>
      </c>
      <c r="J104" s="27">
        <f t="shared" si="15"/>
        <v>33845</v>
      </c>
      <c r="K104" s="27">
        <f t="shared" si="15"/>
        <v>34845</v>
      </c>
      <c r="L104" s="27">
        <f t="shared" si="15"/>
        <v>34540</v>
      </c>
      <c r="M104" s="27">
        <f t="shared" si="15"/>
        <v>34540</v>
      </c>
      <c r="N104" s="27">
        <f t="shared" si="15"/>
        <v>34540</v>
      </c>
      <c r="O104" s="10">
        <f t="shared" si="15"/>
        <v>387557</v>
      </c>
      <c r="P104" s="35">
        <f>O104/$O$119</f>
        <v>0.43380300293039803</v>
      </c>
    </row>
    <row r="107" spans="2:16" ht="15.75" thickBot="1" x14ac:dyDescent="0.3"/>
    <row r="108" spans="2:16" ht="15.75" thickBot="1" x14ac:dyDescent="0.3">
      <c r="B108" s="30" t="s">
        <v>19</v>
      </c>
      <c r="E108" s="44" t="s">
        <v>0</v>
      </c>
      <c r="F108" s="45"/>
      <c r="H108" s="15" t="s">
        <v>1</v>
      </c>
    </row>
    <row r="109" spans="2:16" x14ac:dyDescent="0.25">
      <c r="B109" s="28" t="s">
        <v>2</v>
      </c>
      <c r="C109" s="29">
        <v>45688</v>
      </c>
      <c r="D109" s="29">
        <v>45716</v>
      </c>
      <c r="E109" s="29">
        <v>45747</v>
      </c>
      <c r="F109" s="29">
        <v>45777</v>
      </c>
      <c r="G109" s="29">
        <v>45808</v>
      </c>
      <c r="H109" s="29">
        <v>45838</v>
      </c>
      <c r="I109" s="29">
        <v>45869</v>
      </c>
      <c r="J109" s="29">
        <v>45900</v>
      </c>
      <c r="K109" s="29">
        <v>45930</v>
      </c>
      <c r="L109" s="29">
        <v>45961</v>
      </c>
      <c r="M109" s="29">
        <v>45991</v>
      </c>
      <c r="N109" s="29">
        <v>46022</v>
      </c>
      <c r="O109" s="3" t="s">
        <v>3</v>
      </c>
    </row>
    <row r="110" spans="2:16" x14ac:dyDescent="0.25">
      <c r="B110" s="4" t="s">
        <v>4</v>
      </c>
      <c r="C110" s="21">
        <f>C5+C20+C35+C50+C65+C80+C95</f>
        <v>16310</v>
      </c>
      <c r="D110" s="21">
        <f t="shared" ref="D110:N110" si="16">D5+D20+D35+D50+D65+D80+D95</f>
        <v>16289</v>
      </c>
      <c r="E110" s="22">
        <f t="shared" si="16"/>
        <v>14202</v>
      </c>
      <c r="F110" s="23">
        <f t="shared" si="16"/>
        <v>13981</v>
      </c>
      <c r="G110" s="21">
        <f t="shared" si="16"/>
        <v>16393</v>
      </c>
      <c r="H110" s="25">
        <f t="shared" si="16"/>
        <v>13487</v>
      </c>
      <c r="I110" s="21">
        <f t="shared" si="16"/>
        <v>16316</v>
      </c>
      <c r="J110" s="21">
        <f t="shared" si="16"/>
        <v>16470</v>
      </c>
      <c r="K110" s="21">
        <f t="shared" si="16"/>
        <v>17220</v>
      </c>
      <c r="L110" s="21">
        <f t="shared" si="16"/>
        <v>17170</v>
      </c>
      <c r="M110" s="21">
        <f t="shared" si="16"/>
        <v>17224</v>
      </c>
      <c r="N110" s="21">
        <f t="shared" si="16"/>
        <v>17203</v>
      </c>
      <c r="O110" s="33">
        <f t="shared" ref="O110:O118" si="17">SUM(C110:N110)</f>
        <v>192265</v>
      </c>
    </row>
    <row r="111" spans="2:16" x14ac:dyDescent="0.25">
      <c r="B111" s="4" t="s">
        <v>5</v>
      </c>
      <c r="C111" s="21">
        <f t="shared" ref="C111:N118" si="18">C6+C21+C36+C51+C66+C81+C96</f>
        <v>6088</v>
      </c>
      <c r="D111" s="26">
        <f t="shared" si="18"/>
        <v>6074</v>
      </c>
      <c r="E111" s="22">
        <f t="shared" si="18"/>
        <v>5184</v>
      </c>
      <c r="F111" s="23">
        <f t="shared" si="18"/>
        <v>5062</v>
      </c>
      <c r="G111" s="26">
        <f t="shared" si="18"/>
        <v>6074</v>
      </c>
      <c r="H111" s="25">
        <f t="shared" si="18"/>
        <v>5052</v>
      </c>
      <c r="I111" s="26">
        <f t="shared" si="18"/>
        <v>6013</v>
      </c>
      <c r="J111" s="26">
        <f t="shared" si="18"/>
        <v>5539</v>
      </c>
      <c r="K111" s="26">
        <f t="shared" si="18"/>
        <v>6283</v>
      </c>
      <c r="L111" s="26">
        <f t="shared" si="18"/>
        <v>6278</v>
      </c>
      <c r="M111" s="26">
        <f t="shared" si="18"/>
        <v>6274</v>
      </c>
      <c r="N111" s="26">
        <f t="shared" si="18"/>
        <v>6273</v>
      </c>
      <c r="O111" s="33">
        <f t="shared" si="17"/>
        <v>70194</v>
      </c>
    </row>
    <row r="112" spans="2:16" x14ac:dyDescent="0.25">
      <c r="B112" s="4" t="s">
        <v>6</v>
      </c>
      <c r="C112" s="21">
        <f t="shared" si="18"/>
        <v>3080</v>
      </c>
      <c r="D112" s="26">
        <f t="shared" si="18"/>
        <v>3080</v>
      </c>
      <c r="E112" s="22">
        <f t="shared" si="18"/>
        <v>2025</v>
      </c>
      <c r="F112" s="23">
        <f t="shared" si="18"/>
        <v>1890</v>
      </c>
      <c r="G112" s="26">
        <f t="shared" si="18"/>
        <v>3240</v>
      </c>
      <c r="H112" s="25">
        <f t="shared" si="18"/>
        <v>2240</v>
      </c>
      <c r="I112" s="26">
        <f t="shared" si="18"/>
        <v>3234</v>
      </c>
      <c r="J112" s="26">
        <f t="shared" si="18"/>
        <v>3230</v>
      </c>
      <c r="K112" s="26">
        <f t="shared" si="18"/>
        <v>3255</v>
      </c>
      <c r="L112" s="26">
        <f t="shared" si="18"/>
        <v>3422</v>
      </c>
      <c r="M112" s="26">
        <f t="shared" si="18"/>
        <v>3258</v>
      </c>
      <c r="N112" s="26">
        <f t="shared" si="18"/>
        <v>3258</v>
      </c>
      <c r="O112" s="33">
        <f t="shared" si="17"/>
        <v>35212</v>
      </c>
    </row>
    <row r="113" spans="1:16" x14ac:dyDescent="0.25">
      <c r="B113" s="4" t="s">
        <v>7</v>
      </c>
      <c r="C113" s="21">
        <f t="shared" si="18"/>
        <v>800</v>
      </c>
      <c r="D113" s="26">
        <f t="shared" si="18"/>
        <v>800</v>
      </c>
      <c r="E113" s="22">
        <f t="shared" si="18"/>
        <v>650</v>
      </c>
      <c r="F113" s="23">
        <f t="shared" si="18"/>
        <v>650</v>
      </c>
      <c r="G113" s="26">
        <f t="shared" si="18"/>
        <v>800</v>
      </c>
      <c r="H113" s="25">
        <f t="shared" si="18"/>
        <v>650</v>
      </c>
      <c r="I113" s="26">
        <f t="shared" si="18"/>
        <v>800</v>
      </c>
      <c r="J113" s="26">
        <f t="shared" si="18"/>
        <v>800</v>
      </c>
      <c r="K113" s="26">
        <f t="shared" si="18"/>
        <v>800</v>
      </c>
      <c r="L113" s="26">
        <f t="shared" si="18"/>
        <v>800</v>
      </c>
      <c r="M113" s="26">
        <f t="shared" si="18"/>
        <v>800</v>
      </c>
      <c r="N113" s="26">
        <f t="shared" si="18"/>
        <v>800</v>
      </c>
      <c r="O113" s="33">
        <f t="shared" si="17"/>
        <v>9150</v>
      </c>
    </row>
    <row r="114" spans="1:16" x14ac:dyDescent="0.25">
      <c r="B114" s="4" t="s">
        <v>8</v>
      </c>
      <c r="C114" s="21">
        <f t="shared" si="18"/>
        <v>310</v>
      </c>
      <c r="D114" s="26">
        <f t="shared" si="18"/>
        <v>310</v>
      </c>
      <c r="E114" s="22">
        <f t="shared" si="18"/>
        <v>210</v>
      </c>
      <c r="F114" s="23">
        <f t="shared" si="18"/>
        <v>190</v>
      </c>
      <c r="G114" s="26">
        <f t="shared" si="18"/>
        <v>307</v>
      </c>
      <c r="H114" s="25">
        <f t="shared" si="18"/>
        <v>185</v>
      </c>
      <c r="I114" s="26">
        <f t="shared" si="18"/>
        <v>315</v>
      </c>
      <c r="J114" s="26">
        <f t="shared" si="18"/>
        <v>315</v>
      </c>
      <c r="K114" s="26">
        <f t="shared" si="18"/>
        <v>315</v>
      </c>
      <c r="L114" s="26">
        <f t="shared" si="18"/>
        <v>310</v>
      </c>
      <c r="M114" s="26">
        <f t="shared" si="18"/>
        <v>310</v>
      </c>
      <c r="N114" s="26">
        <f t="shared" si="18"/>
        <v>310</v>
      </c>
      <c r="O114" s="33">
        <f t="shared" si="17"/>
        <v>3387</v>
      </c>
    </row>
    <row r="115" spans="1:16" x14ac:dyDescent="0.25">
      <c r="B115" s="4" t="s">
        <v>9</v>
      </c>
      <c r="C115" s="21">
        <f t="shared" si="18"/>
        <v>13450</v>
      </c>
      <c r="D115" s="21">
        <f t="shared" si="18"/>
        <v>13559</v>
      </c>
      <c r="E115" s="22">
        <f t="shared" si="18"/>
        <v>9640</v>
      </c>
      <c r="F115" s="23">
        <f t="shared" si="18"/>
        <v>9640</v>
      </c>
      <c r="G115" s="21">
        <f t="shared" si="18"/>
        <v>13952</v>
      </c>
      <c r="H115" s="25">
        <f t="shared" si="18"/>
        <v>10170</v>
      </c>
      <c r="I115" s="21">
        <f t="shared" si="18"/>
        <v>13757</v>
      </c>
      <c r="J115" s="21">
        <f t="shared" si="18"/>
        <v>13674</v>
      </c>
      <c r="K115" s="21">
        <f t="shared" si="18"/>
        <v>14033</v>
      </c>
      <c r="L115" s="21">
        <f t="shared" si="18"/>
        <v>14219</v>
      </c>
      <c r="M115" s="21">
        <f t="shared" si="18"/>
        <v>14238</v>
      </c>
      <c r="N115" s="21">
        <f t="shared" si="18"/>
        <v>14271</v>
      </c>
      <c r="O115" s="33">
        <f t="shared" si="17"/>
        <v>154603</v>
      </c>
    </row>
    <row r="116" spans="1:16" x14ac:dyDescent="0.25">
      <c r="B116" s="4" t="s">
        <v>10</v>
      </c>
      <c r="C116" s="21">
        <f t="shared" si="18"/>
        <v>36080</v>
      </c>
      <c r="D116" s="21">
        <f t="shared" si="18"/>
        <v>34930</v>
      </c>
      <c r="E116" s="22">
        <f t="shared" si="18"/>
        <v>32680</v>
      </c>
      <c r="F116" s="23">
        <f t="shared" si="18"/>
        <v>32630</v>
      </c>
      <c r="G116" s="21">
        <f t="shared" si="18"/>
        <v>35930</v>
      </c>
      <c r="H116" s="25">
        <f t="shared" si="18"/>
        <v>31063</v>
      </c>
      <c r="I116" s="21">
        <f t="shared" si="18"/>
        <v>34710</v>
      </c>
      <c r="J116" s="21">
        <f t="shared" si="18"/>
        <v>34757</v>
      </c>
      <c r="K116" s="21">
        <f t="shared" si="18"/>
        <v>35980</v>
      </c>
      <c r="L116" s="21">
        <f t="shared" si="18"/>
        <v>35480</v>
      </c>
      <c r="M116" s="21">
        <f t="shared" si="18"/>
        <v>35480</v>
      </c>
      <c r="N116" s="21">
        <f t="shared" si="18"/>
        <v>35710</v>
      </c>
      <c r="O116" s="33">
        <f t="shared" si="17"/>
        <v>415430</v>
      </c>
    </row>
    <row r="117" spans="1:16" x14ac:dyDescent="0.25">
      <c r="B117" s="4" t="s">
        <v>11</v>
      </c>
      <c r="C117" s="21">
        <f t="shared" si="18"/>
        <v>585</v>
      </c>
      <c r="D117" s="26">
        <f t="shared" si="18"/>
        <v>585</v>
      </c>
      <c r="E117" s="22">
        <f t="shared" si="18"/>
        <v>340</v>
      </c>
      <c r="F117" s="23">
        <f t="shared" si="18"/>
        <v>351</v>
      </c>
      <c r="G117" s="26">
        <f t="shared" si="18"/>
        <v>585</v>
      </c>
      <c r="H117" s="25">
        <f t="shared" si="18"/>
        <v>375</v>
      </c>
      <c r="I117" s="26">
        <f t="shared" si="18"/>
        <v>585</v>
      </c>
      <c r="J117" s="26">
        <f t="shared" si="18"/>
        <v>580</v>
      </c>
      <c r="K117" s="26">
        <f t="shared" si="18"/>
        <v>590</v>
      </c>
      <c r="L117" s="26">
        <f t="shared" si="18"/>
        <v>590</v>
      </c>
      <c r="M117" s="26">
        <f t="shared" si="18"/>
        <v>595</v>
      </c>
      <c r="N117" s="26">
        <f t="shared" si="18"/>
        <v>590</v>
      </c>
      <c r="O117" s="33">
        <f t="shared" si="17"/>
        <v>6351</v>
      </c>
    </row>
    <row r="118" spans="1:16" x14ac:dyDescent="0.25">
      <c r="B118" s="4" t="s">
        <v>12</v>
      </c>
      <c r="C118" s="21">
        <f t="shared" si="18"/>
        <v>619</v>
      </c>
      <c r="D118" s="26">
        <f t="shared" si="18"/>
        <v>621</v>
      </c>
      <c r="E118" s="22">
        <f t="shared" si="18"/>
        <v>389</v>
      </c>
      <c r="F118" s="23">
        <f t="shared" si="18"/>
        <v>393</v>
      </c>
      <c r="G118" s="26">
        <f t="shared" si="18"/>
        <v>623</v>
      </c>
      <c r="H118" s="25">
        <f t="shared" si="18"/>
        <v>375</v>
      </c>
      <c r="I118" s="26">
        <f t="shared" si="18"/>
        <v>627</v>
      </c>
      <c r="J118" s="26">
        <f t="shared" si="18"/>
        <v>627</v>
      </c>
      <c r="K118" s="26">
        <f t="shared" si="18"/>
        <v>632</v>
      </c>
      <c r="L118" s="26">
        <f t="shared" si="18"/>
        <v>632</v>
      </c>
      <c r="M118" s="26">
        <f t="shared" si="18"/>
        <v>632</v>
      </c>
      <c r="N118" s="26">
        <f t="shared" si="18"/>
        <v>632</v>
      </c>
      <c r="O118" s="33">
        <f t="shared" si="17"/>
        <v>6802</v>
      </c>
    </row>
    <row r="119" spans="1:16" x14ac:dyDescent="0.25">
      <c r="B119" s="31" t="s">
        <v>3</v>
      </c>
      <c r="C119" s="32">
        <f>SUM(C110:C118)</f>
        <v>77322</v>
      </c>
      <c r="D119" s="32">
        <f t="shared" ref="D119:O119" si="19">SUM(D110:D118)</f>
        <v>76248</v>
      </c>
      <c r="E119" s="32">
        <f t="shared" si="19"/>
        <v>65320</v>
      </c>
      <c r="F119" s="32">
        <f t="shared" si="19"/>
        <v>64787</v>
      </c>
      <c r="G119" s="32">
        <f t="shared" si="19"/>
        <v>77904</v>
      </c>
      <c r="H119" s="32">
        <f t="shared" si="19"/>
        <v>63597</v>
      </c>
      <c r="I119" s="32">
        <f t="shared" si="19"/>
        <v>76357</v>
      </c>
      <c r="J119" s="32">
        <f t="shared" si="19"/>
        <v>75992</v>
      </c>
      <c r="K119" s="32">
        <f t="shared" si="19"/>
        <v>79108</v>
      </c>
      <c r="L119" s="32">
        <f t="shared" si="19"/>
        <v>78901</v>
      </c>
      <c r="M119" s="32">
        <f t="shared" si="19"/>
        <v>78811</v>
      </c>
      <c r="N119" s="32">
        <f t="shared" si="19"/>
        <v>79047</v>
      </c>
      <c r="O119" s="32">
        <f t="shared" si="19"/>
        <v>893394</v>
      </c>
    </row>
    <row r="120" spans="1:16" x14ac:dyDescent="0.25">
      <c r="C120" s="39"/>
    </row>
    <row r="121" spans="1:16" x14ac:dyDescent="0.25">
      <c r="B121" t="s">
        <v>188</v>
      </c>
      <c r="C121" t="s">
        <v>189</v>
      </c>
      <c r="D121" t="s">
        <v>190</v>
      </c>
      <c r="E121" t="s">
        <v>191</v>
      </c>
      <c r="F121" t="s">
        <v>192</v>
      </c>
      <c r="G121" t="s">
        <v>193</v>
      </c>
      <c r="H121" t="s">
        <v>194</v>
      </c>
      <c r="I121" t="s">
        <v>195</v>
      </c>
      <c r="J121" t="s">
        <v>196</v>
      </c>
      <c r="K121" t="s">
        <v>197</v>
      </c>
      <c r="L121" t="s">
        <v>198</v>
      </c>
      <c r="M121" t="s">
        <v>199</v>
      </c>
      <c r="N121" t="s">
        <v>200</v>
      </c>
      <c r="O121" t="s">
        <v>201</v>
      </c>
      <c r="P121" t="s">
        <v>202</v>
      </c>
    </row>
    <row r="123" spans="1:16" x14ac:dyDescent="0.25">
      <c r="B123" s="48" t="s">
        <v>177</v>
      </c>
      <c r="C123">
        <v>68124</v>
      </c>
      <c r="D123">
        <v>61714</v>
      </c>
      <c r="E123">
        <v>61350</v>
      </c>
      <c r="F123">
        <v>47635</v>
      </c>
      <c r="G123">
        <v>74965</v>
      </c>
      <c r="I123">
        <v>63161</v>
      </c>
      <c r="J123">
        <v>65748</v>
      </c>
      <c r="K123">
        <v>63137</v>
      </c>
      <c r="L123">
        <v>71000</v>
      </c>
      <c r="O123" s="39"/>
    </row>
    <row r="124" spans="1:16" hidden="1" x14ac:dyDescent="0.25">
      <c r="A124" s="38">
        <f>D125/B125</f>
        <v>0.58235092641504771</v>
      </c>
      <c r="B124" s="48" t="s">
        <v>175</v>
      </c>
      <c r="C124" s="54">
        <v>54833.282395548602</v>
      </c>
      <c r="D124" s="54">
        <v>53050.050388347998</v>
      </c>
      <c r="E124" s="54">
        <v>53148.549938744203</v>
      </c>
      <c r="F124" s="54">
        <v>42544.711799428202</v>
      </c>
      <c r="G124" s="54">
        <v>66312.813241677897</v>
      </c>
      <c r="H124" s="54"/>
      <c r="I124" s="54">
        <v>46307.687660941898</v>
      </c>
      <c r="J124" s="54">
        <v>48358.254757256203</v>
      </c>
      <c r="K124" s="54">
        <v>48126.922363119702</v>
      </c>
      <c r="L124" s="54">
        <f>(L123*K124)/K123</f>
        <v>54120.58678400144</v>
      </c>
      <c r="M124" s="55">
        <v>1400000</v>
      </c>
      <c r="O124" s="36">
        <f>(L124*M124)/K124</f>
        <v>1574354.1821752698</v>
      </c>
    </row>
    <row r="125" spans="1:16" hidden="1" x14ac:dyDescent="0.25">
      <c r="A125" s="38">
        <f>D126/B125</f>
        <v>0.31858640218740719</v>
      </c>
      <c r="B125" s="49">
        <f>D125+D126+D127</f>
        <v>302868809.98389339</v>
      </c>
      <c r="C125" t="s">
        <v>20</v>
      </c>
      <c r="D125" s="36">
        <f>[1]KFMC!$G$74</f>
        <v>176375932.07634336</v>
      </c>
      <c r="E125" s="35">
        <f>D125/$D$132</f>
        <v>0.4762857111958011</v>
      </c>
      <c r="F125" s="34">
        <f>E125*$D$134</f>
        <v>34071769.971158192</v>
      </c>
      <c r="G125" s="34">
        <f>D125-F125</f>
        <v>142304162.10518515</v>
      </c>
      <c r="H125" s="35">
        <f>G125/$G$133</f>
        <v>0.47628571119580104</v>
      </c>
    </row>
    <row r="126" spans="1:16" hidden="1" x14ac:dyDescent="0.25">
      <c r="A126" s="38">
        <f>D127/B125</f>
        <v>9.9062671397545238E-2</v>
      </c>
      <c r="B126" s="50"/>
      <c r="C126" t="s">
        <v>17</v>
      </c>
      <c r="D126" s="36">
        <f>[1]PMAH!$G$74</f>
        <v>96489884.507550076</v>
      </c>
      <c r="E126" s="35">
        <f>D126/$D$132</f>
        <v>0.26056136302081778</v>
      </c>
      <c r="F126" s="34">
        <f>E126*$D$134</f>
        <v>18639624.526898917</v>
      </c>
      <c r="G126" s="34">
        <f t="shared" ref="G126:G131" si="20">D126-F126</f>
        <v>77850259.980651155</v>
      </c>
      <c r="H126" s="35">
        <f>G126/$G$133</f>
        <v>0.26056136302081773</v>
      </c>
    </row>
    <row r="127" spans="1:16" hidden="1" x14ac:dyDescent="0.25">
      <c r="A127" s="37">
        <f>D128/$B$128</f>
        <v>4.2717758465900244E-2</v>
      </c>
      <c r="B127" s="50"/>
      <c r="C127" t="s">
        <v>21</v>
      </c>
      <c r="D127" s="36">
        <f>'[1]Al Yamamah'!$G$74</f>
        <v>30002993.399999999</v>
      </c>
      <c r="E127" s="35">
        <f>D127/$D$132</f>
        <v>8.1020107909828526E-2</v>
      </c>
      <c r="F127" s="34">
        <f>E127*$D$134</f>
        <v>5795887.6675333446</v>
      </c>
      <c r="G127" s="34">
        <f t="shared" si="20"/>
        <v>24207105.732466653</v>
      </c>
      <c r="H127" s="35">
        <f>G127/$G$133</f>
        <v>8.1020107909828526E-2</v>
      </c>
    </row>
    <row r="128" spans="1:16" hidden="1" x14ac:dyDescent="0.25">
      <c r="A128" s="37">
        <f>D129/$B$128</f>
        <v>0.47161339448479456</v>
      </c>
      <c r="B128" s="51">
        <f>SUM(D128:D131)</f>
        <v>67446586.700000003</v>
      </c>
      <c r="C128" t="s">
        <v>22</v>
      </c>
      <c r="D128" s="36">
        <f>'[1]Al Artaweyah'!$G$74</f>
        <v>2881167</v>
      </c>
      <c r="E128" s="35">
        <f>D128/$D$132</f>
        <v>7.7803057226362264E-3</v>
      </c>
      <c r="F128" s="34">
        <f>E128*$D$134</f>
        <v>556575.14104589459</v>
      </c>
      <c r="G128" s="34">
        <f t="shared" si="20"/>
        <v>2324591.8589541055</v>
      </c>
      <c r="H128" s="35">
        <f>G128/$G$133</f>
        <v>7.7803057226362273E-3</v>
      </c>
    </row>
    <row r="129" spans="1:16" hidden="1" x14ac:dyDescent="0.25">
      <c r="A129" s="37">
        <f>D130/$B$128</f>
        <v>0.2337838246750002</v>
      </c>
      <c r="B129" s="52"/>
      <c r="C129" t="s">
        <v>23</v>
      </c>
      <c r="D129" s="36">
        <f>'[1]Al Dawadmi'!$G$74</f>
        <v>31808713.699999999</v>
      </c>
      <c r="E129" s="35">
        <f>D129/$D$132</f>
        <v>8.5896276484427089E-2</v>
      </c>
      <c r="F129" s="34">
        <f>E129*$D$134</f>
        <v>6144711.2625078587</v>
      </c>
      <c r="G129" s="34">
        <f t="shared" si="20"/>
        <v>25664002.43749214</v>
      </c>
      <c r="H129" s="35">
        <f>G129/$G$133</f>
        <v>8.5896276484427089E-2</v>
      </c>
    </row>
    <row r="130" spans="1:16" hidden="1" x14ac:dyDescent="0.25">
      <c r="A130" s="37">
        <f>D131/$B$128</f>
        <v>0.25188502237430493</v>
      </c>
      <c r="B130" s="52"/>
      <c r="C130" t="s">
        <v>24</v>
      </c>
      <c r="D130" s="36">
        <f>'[1]Al Zulfi'!$G$74</f>
        <v>15767921</v>
      </c>
      <c r="E130" s="35">
        <f>D130/$D$132</f>
        <v>4.2579706761314402E-2</v>
      </c>
      <c r="F130" s="34">
        <f>E130*$D$134</f>
        <v>3045999.3657346219</v>
      </c>
      <c r="G130" s="34">
        <f t="shared" si="20"/>
        <v>12721921.634265378</v>
      </c>
      <c r="H130" s="35">
        <f>G130/$G$133</f>
        <v>4.2579706761314402E-2</v>
      </c>
    </row>
    <row r="131" spans="1:16" hidden="1" x14ac:dyDescent="0.25">
      <c r="B131" s="52"/>
      <c r="C131" t="s">
        <v>25</v>
      </c>
      <c r="D131" s="36">
        <f>'[1]Al Majmaah'!$G$74</f>
        <v>16988785</v>
      </c>
      <c r="E131" s="35">
        <f>D131/$D$132</f>
        <v>4.5876528905175053E-2</v>
      </c>
      <c r="F131" s="34">
        <f>E131*$D$134</f>
        <v>3281842.1867157924</v>
      </c>
      <c r="G131" s="34">
        <f t="shared" si="20"/>
        <v>13706942.813284207</v>
      </c>
      <c r="H131" s="35">
        <f>G131/$G$133</f>
        <v>4.5876528905175046E-2</v>
      </c>
    </row>
    <row r="132" spans="1:16" hidden="1" x14ac:dyDescent="0.25">
      <c r="B132" s="48"/>
      <c r="D132" s="36">
        <f>SUM(D125:D131)</f>
        <v>370315396.68389338</v>
      </c>
    </row>
    <row r="133" spans="1:16" hidden="1" x14ac:dyDescent="0.25">
      <c r="B133" s="48"/>
      <c r="D133" s="36">
        <v>360053573.94999999</v>
      </c>
      <c r="G133" s="34">
        <f>SUM(G125:G132)</f>
        <v>298778986.56229877</v>
      </c>
      <c r="H133" s="34">
        <f>G133-D133</f>
        <v>-61274587.387701213</v>
      </c>
    </row>
    <row r="134" spans="1:16" x14ac:dyDescent="0.25">
      <c r="B134" s="48"/>
      <c r="D134" s="34">
        <v>71536410.121594608</v>
      </c>
    </row>
    <row r="135" spans="1:16" x14ac:dyDescent="0.25">
      <c r="B135" s="48" t="s">
        <v>182</v>
      </c>
      <c r="C135" s="47">
        <f>(C119-C123)/C123</f>
        <v>0.13501849568434032</v>
      </c>
      <c r="D135" s="47">
        <f>(D119-D123)/D123</f>
        <v>0.23550571993388858</v>
      </c>
      <c r="E135" s="47">
        <f>(E119-E123)/E123</f>
        <v>6.4710676446617765E-2</v>
      </c>
      <c r="F135" s="47">
        <f>(F119-F123)/F123</f>
        <v>0.36007137608901019</v>
      </c>
      <c r="G135" s="47">
        <f>(G119-G123)/G123</f>
        <v>3.9204962315747348E-2</v>
      </c>
      <c r="H135" s="47">
        <v>0.05</v>
      </c>
      <c r="I135" s="47">
        <f>(I119-I123)/I123</f>
        <v>0.20892639445227276</v>
      </c>
      <c r="J135" s="47">
        <f>(J119-J123)/J123</f>
        <v>0.15580702074587821</v>
      </c>
      <c r="K135" s="47">
        <f>(K119-K123)/K123</f>
        <v>0.25295785355655165</v>
      </c>
      <c r="M135" s="47"/>
    </row>
    <row r="136" spans="1:16" x14ac:dyDescent="0.25">
      <c r="B136" s="48" t="s">
        <v>176</v>
      </c>
      <c r="C136">
        <f>((C124*C135)+C124)-(((C124*C135)+C124)*0.1)</f>
        <v>56013.110728227177</v>
      </c>
      <c r="D136">
        <f>((D124*D135)+D124)-(((D124*D135)+D124)*0.1)</f>
        <v>58989.276627826461</v>
      </c>
      <c r="E136">
        <f>((E124*E135)+E124)-(((E124*E135)+E124)*0.1)</f>
        <v>50929.045701693467</v>
      </c>
      <c r="F136">
        <f>((F124*F135)+F124)-(((F124*F135)+F124)*0.1)</f>
        <v>52077.460250122793</v>
      </c>
      <c r="G136">
        <f>((G124*G135)+G124)-(((G124*G135)+G124)*0.1)</f>
        <v>62021.344127282166</v>
      </c>
      <c r="H136">
        <v>52077.460250122793</v>
      </c>
      <c r="I136">
        <f>((I124*I135)+I124)-(((I124*I135)+I124)*0.1)</f>
        <v>50384.327291428039</v>
      </c>
      <c r="J136">
        <f>((J124*J135)+J124)-(((J124*J135)+J124)*0.1)</f>
        <v>50303.529323509036</v>
      </c>
      <c r="K136">
        <f>((K124*K135)+K124)-(((K124*K135)+K124)*0.1)</f>
        <v>54270.904808139538</v>
      </c>
      <c r="L136">
        <f>((L124*L135)+L124)-(((L124*L135)+L124)*0.1)</f>
        <v>48708.528105601297</v>
      </c>
      <c r="M136">
        <v>62021.344127282166</v>
      </c>
      <c r="N136">
        <v>50384.327291428039</v>
      </c>
    </row>
    <row r="137" spans="1:16" x14ac:dyDescent="0.25">
      <c r="B137" t="s">
        <v>178</v>
      </c>
      <c r="C137">
        <v>39575</v>
      </c>
      <c r="D137">
        <v>39575</v>
      </c>
      <c r="E137">
        <v>39575</v>
      </c>
      <c r="F137">
        <v>39575</v>
      </c>
      <c r="G137">
        <v>39575</v>
      </c>
      <c r="H137">
        <v>39575</v>
      </c>
      <c r="I137">
        <v>39575</v>
      </c>
      <c r="J137">
        <v>39575</v>
      </c>
      <c r="K137">
        <v>39575</v>
      </c>
      <c r="L137">
        <v>39575</v>
      </c>
      <c r="M137">
        <v>39575</v>
      </c>
      <c r="N137">
        <v>39575</v>
      </c>
    </row>
    <row r="138" spans="1:16" x14ac:dyDescent="0.25">
      <c r="B138" s="48" t="s">
        <v>187</v>
      </c>
      <c r="C138">
        <f>C136-C137</f>
        <v>16438.110728227177</v>
      </c>
      <c r="D138">
        <f t="shared" ref="D138:N138" si="21">D136-D137</f>
        <v>19414.276627826461</v>
      </c>
      <c r="E138">
        <f t="shared" si="21"/>
        <v>11354.045701693467</v>
      </c>
      <c r="F138">
        <f t="shared" si="21"/>
        <v>12502.460250122793</v>
      </c>
      <c r="G138">
        <f t="shared" si="21"/>
        <v>22446.344127282166</v>
      </c>
      <c r="H138">
        <f t="shared" si="21"/>
        <v>12502.460250122793</v>
      </c>
      <c r="I138">
        <f t="shared" si="21"/>
        <v>10809.327291428039</v>
      </c>
      <c r="J138">
        <f t="shared" si="21"/>
        <v>10728.529323509036</v>
      </c>
      <c r="K138">
        <f t="shared" si="21"/>
        <v>14695.904808139538</v>
      </c>
      <c r="L138">
        <f t="shared" si="21"/>
        <v>9133.5281056012973</v>
      </c>
      <c r="M138">
        <f t="shared" si="21"/>
        <v>22446.344127282166</v>
      </c>
      <c r="N138">
        <f t="shared" si="21"/>
        <v>10809.327291428039</v>
      </c>
      <c r="O138">
        <f>SUM(C138:N138)</f>
        <v>173280.65863266296</v>
      </c>
      <c r="P138" s="53">
        <f>O138*80</f>
        <v>13862452.690613037</v>
      </c>
    </row>
    <row r="140" spans="1:16" x14ac:dyDescent="0.25">
      <c r="F140">
        <v>2</v>
      </c>
    </row>
    <row r="143" spans="1:16" x14ac:dyDescent="0.25">
      <c r="A143" t="s">
        <v>185</v>
      </c>
      <c r="B143" s="48" t="s">
        <v>183</v>
      </c>
      <c r="C143" t="s">
        <v>184</v>
      </c>
      <c r="D143" t="s">
        <v>178</v>
      </c>
    </row>
    <row r="144" spans="1:16" x14ac:dyDescent="0.25">
      <c r="A144">
        <v>7</v>
      </c>
      <c r="B144" s="48" t="s">
        <v>179</v>
      </c>
      <c r="C144">
        <v>419</v>
      </c>
      <c r="D144">
        <f>C144*A144</f>
        <v>2933</v>
      </c>
    </row>
    <row r="145" spans="1:7" x14ac:dyDescent="0.25">
      <c r="A145">
        <v>42</v>
      </c>
      <c r="B145" s="48" t="s">
        <v>180</v>
      </c>
      <c r="C145">
        <v>534</v>
      </c>
      <c r="D145">
        <f>C145*A145</f>
        <v>22428</v>
      </c>
    </row>
    <row r="146" spans="1:7" x14ac:dyDescent="0.25">
      <c r="A146">
        <v>23</v>
      </c>
      <c r="B146" s="48" t="s">
        <v>181</v>
      </c>
      <c r="C146">
        <v>618</v>
      </c>
      <c r="D146">
        <f>C146*A146</f>
        <v>14214</v>
      </c>
    </row>
    <row r="147" spans="1:7" x14ac:dyDescent="0.25">
      <c r="B147" s="48" t="s">
        <v>186</v>
      </c>
      <c r="D147">
        <f>SUM(D144:D146)</f>
        <v>39575</v>
      </c>
    </row>
    <row r="149" spans="1:7" x14ac:dyDescent="0.25">
      <c r="G149" s="46"/>
    </row>
    <row r="150" spans="1:7" x14ac:dyDescent="0.25">
      <c r="G150" s="46"/>
    </row>
    <row r="151" spans="1:7" x14ac:dyDescent="0.25">
      <c r="G151" s="46"/>
    </row>
    <row r="152" spans="1:7" x14ac:dyDescent="0.25">
      <c r="G152" s="46"/>
    </row>
    <row r="153" spans="1:7" x14ac:dyDescent="0.25">
      <c r="G153" s="46"/>
    </row>
    <row r="154" spans="1:7" x14ac:dyDescent="0.25">
      <c r="G154" s="46"/>
    </row>
    <row r="155" spans="1:7" x14ac:dyDescent="0.25">
      <c r="G155" s="46"/>
    </row>
    <row r="156" spans="1:7" x14ac:dyDescent="0.25">
      <c r="G156" s="46"/>
    </row>
    <row r="157" spans="1:7" x14ac:dyDescent="0.25">
      <c r="G157" s="46"/>
    </row>
  </sheetData>
  <mergeCells count="8">
    <mergeCell ref="E93:F93"/>
    <mergeCell ref="E108:F108"/>
    <mergeCell ref="E3:F3"/>
    <mergeCell ref="E18:F18"/>
    <mergeCell ref="E33:F33"/>
    <mergeCell ref="E48:F48"/>
    <mergeCell ref="E63:F63"/>
    <mergeCell ref="E78:F78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14B9-14CE-4F23-812F-A63CC443C5FE}">
  <dimension ref="B3:L419"/>
  <sheetViews>
    <sheetView topLeftCell="A351" workbookViewId="0">
      <selection activeCell="D414" sqref="D414:D419"/>
    </sheetView>
  </sheetViews>
  <sheetFormatPr defaultRowHeight="15" x14ac:dyDescent="0.25"/>
  <cols>
    <col min="2" max="2" width="17.5703125" customWidth="1"/>
    <col min="3" max="3" width="11.85546875" bestFit="1" customWidth="1"/>
    <col min="4" max="4" width="36.42578125" customWidth="1"/>
    <col min="5" max="6" width="11.85546875" bestFit="1" customWidth="1"/>
    <col min="7" max="7" width="14.28515625" bestFit="1" customWidth="1"/>
    <col min="8" max="9" width="11.85546875" bestFit="1" customWidth="1"/>
    <col min="10" max="10" width="19.5703125" bestFit="1" customWidth="1"/>
  </cols>
  <sheetData>
    <row r="3" spans="2:10" x14ac:dyDescent="0.25"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</row>
    <row r="4" spans="2:10" x14ac:dyDescent="0.25">
      <c r="B4" s="4" t="s">
        <v>35</v>
      </c>
      <c r="C4" s="4" t="s">
        <v>16</v>
      </c>
      <c r="D4" s="4" t="s">
        <v>36</v>
      </c>
      <c r="E4" s="41">
        <v>4.8896446705018602E-2</v>
      </c>
      <c r="F4" s="40">
        <v>95085.282673992682</v>
      </c>
      <c r="G4" s="40">
        <v>4649.332456700512</v>
      </c>
      <c r="H4" s="40">
        <v>15799.779323999974</v>
      </c>
      <c r="I4" s="40">
        <v>772.5530676670196</v>
      </c>
      <c r="J4" s="40">
        <v>772.5530676670196</v>
      </c>
    </row>
    <row r="5" spans="2:10" x14ac:dyDescent="0.25">
      <c r="B5" s="4" t="s">
        <v>35</v>
      </c>
      <c r="C5" s="4" t="s">
        <v>15</v>
      </c>
      <c r="D5" s="4" t="s">
        <v>36</v>
      </c>
      <c r="E5" s="41">
        <v>1.6351288647851299E-2</v>
      </c>
      <c r="F5" s="40">
        <v>95085.282673992682</v>
      </c>
      <c r="G5" s="40">
        <v>1554.7669031649884</v>
      </c>
      <c r="H5" s="40">
        <v>15799.779323999974</v>
      </c>
      <c r="I5" s="40">
        <v>258.34675229907646</v>
      </c>
      <c r="J5" s="40">
        <v>258.34675229907646</v>
      </c>
    </row>
    <row r="6" spans="2:10" x14ac:dyDescent="0.25">
      <c r="B6" s="4" t="s">
        <v>35</v>
      </c>
      <c r="C6" s="4" t="s">
        <v>20</v>
      </c>
      <c r="D6" s="4" t="s">
        <v>36</v>
      </c>
      <c r="E6" s="41">
        <v>0.42046297759759199</v>
      </c>
      <c r="F6" s="40">
        <v>95085.282673992682</v>
      </c>
      <c r="G6" s="40">
        <v>39979.841078815691</v>
      </c>
      <c r="H6" s="40">
        <v>15799.779323999974</v>
      </c>
      <c r="I6" s="40">
        <v>6643.2222599538982</v>
      </c>
      <c r="J6" s="40">
        <v>6643.2222599538982</v>
      </c>
    </row>
    <row r="7" spans="2:10" x14ac:dyDescent="0.25">
      <c r="B7" s="4" t="s">
        <v>35</v>
      </c>
      <c r="C7" s="4" t="s">
        <v>20</v>
      </c>
      <c r="D7" s="4" t="s">
        <v>36</v>
      </c>
      <c r="E7" s="41">
        <v>0.51428928704953802</v>
      </c>
      <c r="F7" s="40">
        <v>95085.282673992682</v>
      </c>
      <c r="G7" s="40">
        <v>48901.342235311487</v>
      </c>
      <c r="H7" s="40">
        <v>15799.779323999974</v>
      </c>
      <c r="I7" s="40">
        <v>8125.6572440799782</v>
      </c>
      <c r="J7" s="40">
        <v>8125.6572440799782</v>
      </c>
    </row>
    <row r="8" spans="2:10" x14ac:dyDescent="0.25">
      <c r="B8" s="4" t="s">
        <v>37</v>
      </c>
      <c r="C8" s="4" t="s">
        <v>16</v>
      </c>
      <c r="D8" s="4" t="s">
        <v>38</v>
      </c>
      <c r="E8" s="41">
        <v>2.7479369701076698E-3</v>
      </c>
      <c r="F8" s="40">
        <v>94856.528956043956</v>
      </c>
      <c r="G8" s="40">
        <v>260.65976277440188</v>
      </c>
      <c r="H8" s="40">
        <v>46086.875532000056</v>
      </c>
      <c r="I8" s="40">
        <v>126.64382911113354</v>
      </c>
      <c r="J8" s="40">
        <v>126.64382911113354</v>
      </c>
    </row>
    <row r="9" spans="2:10" x14ac:dyDescent="0.25">
      <c r="B9" s="4" t="s">
        <v>37</v>
      </c>
      <c r="C9" s="4" t="s">
        <v>16</v>
      </c>
      <c r="D9" s="4" t="s">
        <v>38</v>
      </c>
      <c r="E9" s="41">
        <v>9.1071008434099494E-3</v>
      </c>
      <c r="F9" s="40">
        <v>94856.528956043956</v>
      </c>
      <c r="G9" s="40">
        <v>863.86797485852821</v>
      </c>
      <c r="H9" s="40">
        <v>46086.875532000056</v>
      </c>
      <c r="I9" s="40">
        <v>419.7178230276071</v>
      </c>
      <c r="J9" s="40">
        <v>419.7178230276071</v>
      </c>
    </row>
    <row r="10" spans="2:10" x14ac:dyDescent="0.25">
      <c r="B10" s="4" t="s">
        <v>37</v>
      </c>
      <c r="C10" s="4" t="s">
        <v>20</v>
      </c>
      <c r="D10" s="4" t="s">
        <v>38</v>
      </c>
      <c r="E10" s="41">
        <v>9.5400427713552297E-2</v>
      </c>
      <c r="F10" s="40">
        <v>94856.528956043956</v>
      </c>
      <c r="G10" s="40">
        <v>9049.3534338295522</v>
      </c>
      <c r="H10" s="40">
        <v>46086.875532000056</v>
      </c>
      <c r="I10" s="40">
        <v>4396.7076377340536</v>
      </c>
      <c r="J10" s="40">
        <v>4396.7076377340536</v>
      </c>
    </row>
    <row r="11" spans="2:10" x14ac:dyDescent="0.25">
      <c r="B11" s="4" t="s">
        <v>37</v>
      </c>
      <c r="C11" s="4" t="s">
        <v>20</v>
      </c>
      <c r="D11" s="4" t="s">
        <v>38</v>
      </c>
      <c r="E11" s="41">
        <v>0.10503441912645201</v>
      </c>
      <c r="F11" s="40">
        <v>94856.528956043956</v>
      </c>
      <c r="G11" s="40">
        <v>9963.2004192495515</v>
      </c>
      <c r="H11" s="40">
        <v>46086.875532000056</v>
      </c>
      <c r="I11" s="40">
        <v>4840.7082008567195</v>
      </c>
      <c r="J11" s="40">
        <v>4840.7082008567195</v>
      </c>
    </row>
    <row r="12" spans="2:10" x14ac:dyDescent="0.25">
      <c r="B12" s="4" t="s">
        <v>37</v>
      </c>
      <c r="C12" s="4" t="s">
        <v>20</v>
      </c>
      <c r="D12" s="4" t="s">
        <v>38</v>
      </c>
      <c r="E12" s="41">
        <v>0.151203407928203</v>
      </c>
      <c r="F12" s="40">
        <v>94856.528956043956</v>
      </c>
      <c r="G12" s="40">
        <v>14342.630442394115</v>
      </c>
      <c r="H12" s="40">
        <v>46086.875532000056</v>
      </c>
      <c r="I12" s="40">
        <v>6968.4926412013219</v>
      </c>
      <c r="J12" s="40">
        <v>6968.4926412013219</v>
      </c>
    </row>
    <row r="13" spans="2:10" x14ac:dyDescent="0.25">
      <c r="B13" s="4" t="s">
        <v>37</v>
      </c>
      <c r="C13" s="4" t="s">
        <v>17</v>
      </c>
      <c r="D13" s="4" t="s">
        <v>38</v>
      </c>
      <c r="E13" s="41">
        <v>2.0427142078676501E-4</v>
      </c>
      <c r="F13" s="40">
        <v>94856.528956043956</v>
      </c>
      <c r="G13" s="40">
        <v>19.376477940752014</v>
      </c>
      <c r="H13" s="40">
        <v>46086.875532000056</v>
      </c>
      <c r="I13" s="40">
        <v>9.4142315445444478</v>
      </c>
      <c r="J13" s="40">
        <v>9.4142315445444478</v>
      </c>
    </row>
    <row r="14" spans="2:10" x14ac:dyDescent="0.25">
      <c r="B14" s="4" t="s">
        <v>37</v>
      </c>
      <c r="C14" s="4" t="s">
        <v>17</v>
      </c>
      <c r="D14" s="4" t="s">
        <v>38</v>
      </c>
      <c r="E14" s="41">
        <v>8.5283318178474496E-2</v>
      </c>
      <c r="F14" s="40">
        <v>94856.528956043956</v>
      </c>
      <c r="G14" s="40">
        <v>8089.6795402639755</v>
      </c>
      <c r="H14" s="40">
        <v>46086.875532000056</v>
      </c>
      <c r="I14" s="40">
        <v>3930.4416698473119</v>
      </c>
      <c r="J14" s="40">
        <v>3930.4416698473119</v>
      </c>
    </row>
    <row r="15" spans="2:10" x14ac:dyDescent="0.25">
      <c r="B15" s="4" t="s">
        <v>37</v>
      </c>
      <c r="C15" s="4" t="s">
        <v>17</v>
      </c>
      <c r="D15" s="4" t="s">
        <v>38</v>
      </c>
      <c r="E15" s="41">
        <v>0.164584401891051</v>
      </c>
      <c r="F15" s="40">
        <v>94856.528956043956</v>
      </c>
      <c r="G15" s="40">
        <v>15611.905083691656</v>
      </c>
      <c r="H15" s="40">
        <v>46086.875532000056</v>
      </c>
      <c r="I15" s="40">
        <v>7585.1808444615426</v>
      </c>
      <c r="J15" s="40">
        <v>7585.1808444615426</v>
      </c>
    </row>
    <row r="16" spans="2:10" x14ac:dyDescent="0.25">
      <c r="B16" s="4" t="s">
        <v>37</v>
      </c>
      <c r="C16" s="4" t="s">
        <v>17</v>
      </c>
      <c r="D16" s="4" t="s">
        <v>38</v>
      </c>
      <c r="E16" s="41">
        <v>0.38643471592796302</v>
      </c>
      <c r="F16" s="40">
        <v>94856.528956043956</v>
      </c>
      <c r="G16" s="40">
        <v>36655.855821041449</v>
      </c>
      <c r="H16" s="40">
        <v>46086.875532000056</v>
      </c>
      <c r="I16" s="40">
        <v>17809.568654215833</v>
      </c>
      <c r="J16" s="40">
        <v>17809.568654215833</v>
      </c>
    </row>
    <row r="17" spans="2:10" x14ac:dyDescent="0.25">
      <c r="B17" s="4" t="s">
        <v>39</v>
      </c>
      <c r="C17" s="4" t="s">
        <v>20</v>
      </c>
      <c r="D17" s="4" t="s">
        <v>40</v>
      </c>
      <c r="E17" s="41">
        <v>0.17358112250254901</v>
      </c>
      <c r="F17" s="40">
        <v>113934.6532967033</v>
      </c>
      <c r="G17" s="40">
        <v>19776.905011180505</v>
      </c>
      <c r="H17" s="40">
        <v>8085.3327431999896</v>
      </c>
      <c r="I17" s="40">
        <v>1403.461133371268</v>
      </c>
      <c r="J17" s="40">
        <v>1403.461133371268</v>
      </c>
    </row>
    <row r="18" spans="2:10" x14ac:dyDescent="0.25">
      <c r="B18" s="4" t="s">
        <v>39</v>
      </c>
      <c r="C18" s="4" t="s">
        <v>20</v>
      </c>
      <c r="D18" s="4" t="s">
        <v>40</v>
      </c>
      <c r="E18" s="41">
        <v>0.82641887749745102</v>
      </c>
      <c r="F18" s="40">
        <v>113934.6532967033</v>
      </c>
      <c r="G18" s="40">
        <v>94157.748285522801</v>
      </c>
      <c r="H18" s="40">
        <v>8085.3327431999896</v>
      </c>
      <c r="I18" s="40">
        <v>6681.8716098287223</v>
      </c>
      <c r="J18" s="40">
        <v>6681.8716098287223</v>
      </c>
    </row>
    <row r="19" spans="2:10" x14ac:dyDescent="0.25">
      <c r="B19" s="4" t="s">
        <v>41</v>
      </c>
      <c r="C19" s="4" t="s">
        <v>14</v>
      </c>
      <c r="D19" s="4" t="s">
        <v>42</v>
      </c>
      <c r="E19" s="41">
        <v>2.72126791646315E-3</v>
      </c>
      <c r="F19" s="40">
        <v>91843.22728937729</v>
      </c>
      <c r="G19" s="40">
        <v>249.93002776701525</v>
      </c>
      <c r="H19" s="40">
        <v>98997.490538999817</v>
      </c>
      <c r="I19" s="40">
        <v>269.39869481414445</v>
      </c>
      <c r="J19" s="40">
        <v>269.39869481414445</v>
      </c>
    </row>
    <row r="20" spans="2:10" x14ac:dyDescent="0.25">
      <c r="B20" s="4" t="s">
        <v>41</v>
      </c>
      <c r="C20" s="4" t="s">
        <v>14</v>
      </c>
      <c r="D20" s="4" t="s">
        <v>42</v>
      </c>
      <c r="E20" s="41">
        <v>2.5158645208455E-2</v>
      </c>
      <c r="F20" s="40">
        <v>91843.22728937729</v>
      </c>
      <c r="G20" s="40">
        <v>2310.6511701729355</v>
      </c>
      <c r="H20" s="40">
        <v>98997.490538999817</v>
      </c>
      <c r="I20" s="40">
        <v>2490.642740998077</v>
      </c>
      <c r="J20" s="40">
        <v>2490.642740998077</v>
      </c>
    </row>
    <row r="21" spans="2:10" x14ac:dyDescent="0.25">
      <c r="B21" s="4" t="s">
        <v>41</v>
      </c>
      <c r="C21" s="4" t="s">
        <v>16</v>
      </c>
      <c r="D21" s="4" t="s">
        <v>42</v>
      </c>
      <c r="E21" s="41">
        <v>1.6746264101311699E-3</v>
      </c>
      <c r="F21" s="40">
        <v>91843.22728937729</v>
      </c>
      <c r="G21" s="40">
        <v>153.803094010471</v>
      </c>
      <c r="H21" s="40">
        <v>98997.490538999817</v>
      </c>
      <c r="I21" s="40">
        <v>165.78381219331973</v>
      </c>
      <c r="J21" s="40">
        <v>165.78381219331973</v>
      </c>
    </row>
    <row r="22" spans="2:10" x14ac:dyDescent="0.25">
      <c r="B22" s="4" t="s">
        <v>41</v>
      </c>
      <c r="C22" s="4" t="s">
        <v>16</v>
      </c>
      <c r="D22" s="4" t="s">
        <v>42</v>
      </c>
      <c r="E22" s="41">
        <v>4.68368336078182E-2</v>
      </c>
      <c r="F22" s="40">
        <v>91843.22728937729</v>
      </c>
      <c r="G22" s="40">
        <v>4301.6459545575917</v>
      </c>
      <c r="H22" s="40">
        <v>98997.490538999817</v>
      </c>
      <c r="I22" s="40">
        <v>4636.728991966691</v>
      </c>
      <c r="J22" s="40">
        <v>4636.728991966691</v>
      </c>
    </row>
    <row r="23" spans="2:10" x14ac:dyDescent="0.25">
      <c r="B23" s="4" t="s">
        <v>41</v>
      </c>
      <c r="C23" s="4" t="s">
        <v>43</v>
      </c>
      <c r="D23" s="4" t="s">
        <v>42</v>
      </c>
      <c r="E23" s="41">
        <v>2.72126791646315E-3</v>
      </c>
      <c r="F23" s="40">
        <v>91843.22728937729</v>
      </c>
      <c r="G23" s="40">
        <v>249.93002776701525</v>
      </c>
      <c r="H23" s="40">
        <v>98997.490538999817</v>
      </c>
      <c r="I23" s="40">
        <v>269.39869481414445</v>
      </c>
      <c r="J23" s="40">
        <v>269.39869481414445</v>
      </c>
    </row>
    <row r="24" spans="2:10" x14ac:dyDescent="0.25">
      <c r="B24" s="4" t="s">
        <v>41</v>
      </c>
      <c r="C24" s="4" t="s">
        <v>15</v>
      </c>
      <c r="D24" s="4" t="s">
        <v>42</v>
      </c>
      <c r="E24" s="41">
        <v>1.56996225949797E-3</v>
      </c>
      <c r="F24" s="40">
        <v>91843.22728937729</v>
      </c>
      <c r="G24" s="40">
        <v>144.1904006348164</v>
      </c>
      <c r="H24" s="40">
        <v>98997.490538999817</v>
      </c>
      <c r="I24" s="40">
        <v>155.42232393123706</v>
      </c>
      <c r="J24" s="40">
        <v>155.42232393123706</v>
      </c>
    </row>
    <row r="25" spans="2:10" x14ac:dyDescent="0.25">
      <c r="B25" s="4" t="s">
        <v>41</v>
      </c>
      <c r="C25" s="4" t="s">
        <v>15</v>
      </c>
      <c r="D25" s="4" t="s">
        <v>42</v>
      </c>
      <c r="E25" s="41">
        <v>2.6228836148679501E-2</v>
      </c>
      <c r="F25" s="40">
        <v>91843.22728937729</v>
      </c>
      <c r="G25" s="40">
        <v>2408.9409599390069</v>
      </c>
      <c r="H25" s="40">
        <v>98997.490538999817</v>
      </c>
      <c r="I25" s="40">
        <v>2596.5889584778752</v>
      </c>
      <c r="J25" s="40">
        <v>2596.5889584778752</v>
      </c>
    </row>
    <row r="26" spans="2:10" x14ac:dyDescent="0.25">
      <c r="B26" s="4" t="s">
        <v>41</v>
      </c>
      <c r="C26" s="4" t="s">
        <v>20</v>
      </c>
      <c r="D26" s="4" t="s">
        <v>42</v>
      </c>
      <c r="E26" s="41">
        <v>1.4036538196180601E-2</v>
      </c>
      <c r="F26" s="40">
        <v>91843.22728937729</v>
      </c>
      <c r="G26" s="40">
        <v>1289.1609679078408</v>
      </c>
      <c r="H26" s="40">
        <v>98997.490538999817</v>
      </c>
      <c r="I26" s="40">
        <v>1389.5820572766986</v>
      </c>
      <c r="J26" s="40">
        <v>1389.5820572766986</v>
      </c>
    </row>
    <row r="27" spans="2:10" x14ac:dyDescent="0.25">
      <c r="B27" s="4" t="s">
        <v>41</v>
      </c>
      <c r="C27" s="4" t="s">
        <v>20</v>
      </c>
      <c r="D27" s="4" t="s">
        <v>42</v>
      </c>
      <c r="E27" s="41">
        <v>0.13368228639625199</v>
      </c>
      <c r="F27" s="40">
        <v>91843.22728937729</v>
      </c>
      <c r="G27" s="40">
        <v>12277.812614054601</v>
      </c>
      <c r="H27" s="40">
        <v>98997.490538999817</v>
      </c>
      <c r="I27" s="40">
        <v>13234.210882744819</v>
      </c>
      <c r="J27" s="40">
        <v>13234.210882744819</v>
      </c>
    </row>
    <row r="28" spans="2:10" x14ac:dyDescent="0.25">
      <c r="B28" s="4" t="s">
        <v>41</v>
      </c>
      <c r="C28" s="4" t="s">
        <v>20</v>
      </c>
      <c r="D28" s="4" t="s">
        <v>42</v>
      </c>
      <c r="E28" s="41">
        <v>0.23136384298006399</v>
      </c>
      <c r="F28" s="40">
        <v>91843.22728937729</v>
      </c>
      <c r="G28" s="40">
        <v>21249.202017361815</v>
      </c>
      <c r="H28" s="40">
        <v>98997.490538999817</v>
      </c>
      <c r="I28" s="40">
        <v>22904.439856485526</v>
      </c>
      <c r="J28" s="40">
        <v>22904.439856485526</v>
      </c>
    </row>
    <row r="29" spans="2:10" x14ac:dyDescent="0.25">
      <c r="B29" s="4" t="s">
        <v>41</v>
      </c>
      <c r="C29" s="4" t="s">
        <v>20</v>
      </c>
      <c r="D29" s="4" t="s">
        <v>42</v>
      </c>
      <c r="E29" s="41">
        <v>0.35476088297373598</v>
      </c>
      <c r="F29" s="40">
        <v>91843.22728937729</v>
      </c>
      <c r="G29" s="40">
        <v>32582.384408337013</v>
      </c>
      <c r="H29" s="40">
        <v>98997.490538999817</v>
      </c>
      <c r="I29" s="40">
        <v>35120.437155799649</v>
      </c>
      <c r="J29" s="40">
        <v>35120.437155799649</v>
      </c>
    </row>
    <row r="30" spans="2:10" x14ac:dyDescent="0.25">
      <c r="B30" s="4" t="s">
        <v>41</v>
      </c>
      <c r="C30" s="4" t="s">
        <v>17</v>
      </c>
      <c r="D30" s="4" t="s">
        <v>42</v>
      </c>
      <c r="E30" s="41">
        <v>7.5358188455902702E-3</v>
      </c>
      <c r="F30" s="40">
        <v>91843.22728937729</v>
      </c>
      <c r="G30" s="40">
        <v>692.11392304712001</v>
      </c>
      <c r="H30" s="40">
        <v>98997.490538999817</v>
      </c>
      <c r="I30" s="40">
        <v>746.0271548699393</v>
      </c>
      <c r="J30" s="40">
        <v>746.0271548699393</v>
      </c>
    </row>
    <row r="31" spans="2:10" x14ac:dyDescent="0.25">
      <c r="B31" s="4" t="s">
        <v>41</v>
      </c>
      <c r="C31" s="4" t="s">
        <v>17</v>
      </c>
      <c r="D31" s="4" t="s">
        <v>42</v>
      </c>
      <c r="E31" s="41">
        <v>0.151709191140669</v>
      </c>
      <c r="F31" s="40">
        <v>91843.22728937729</v>
      </c>
      <c r="G31" s="40">
        <v>13933.461723820046</v>
      </c>
      <c r="H31" s="40">
        <v>98997.490538999817</v>
      </c>
      <c r="I31" s="40">
        <v>15018.829214627694</v>
      </c>
      <c r="J31" s="40">
        <v>15018.829214627694</v>
      </c>
    </row>
    <row r="32" spans="2:10" x14ac:dyDescent="0.25">
      <c r="B32" s="4" t="s">
        <v>44</v>
      </c>
      <c r="C32" s="4" t="s">
        <v>14</v>
      </c>
      <c r="D32" s="4" t="s">
        <v>45</v>
      </c>
      <c r="E32" s="41">
        <v>4.9439781943391996E-4</v>
      </c>
      <c r="F32" s="40">
        <v>107003.07041666667</v>
      </c>
      <c r="G32" s="40">
        <v>52.902084686734192</v>
      </c>
      <c r="H32" s="40">
        <v>127716.5632050016</v>
      </c>
      <c r="I32" s="40">
        <v>63.142790354147209</v>
      </c>
      <c r="J32" s="40">
        <v>63.142790354147209</v>
      </c>
    </row>
    <row r="33" spans="2:10" x14ac:dyDescent="0.25">
      <c r="B33" s="4" t="s">
        <v>44</v>
      </c>
      <c r="C33" s="4" t="s">
        <v>14</v>
      </c>
      <c r="D33" s="4" t="s">
        <v>45</v>
      </c>
      <c r="E33" s="41">
        <v>3.3371852811789602E-3</v>
      </c>
      <c r="F33" s="40">
        <v>107003.07041666667</v>
      </c>
      <c r="G33" s="40">
        <v>357.08907163545587</v>
      </c>
      <c r="H33" s="40">
        <v>127716.5632050016</v>
      </c>
      <c r="I33" s="40">
        <v>426.21383489049373</v>
      </c>
      <c r="J33" s="40">
        <v>426.21383489049373</v>
      </c>
    </row>
    <row r="34" spans="2:10" x14ac:dyDescent="0.25">
      <c r="B34" s="4" t="s">
        <v>44</v>
      </c>
      <c r="C34" s="4" t="s">
        <v>14</v>
      </c>
      <c r="D34" s="4" t="s">
        <v>45</v>
      </c>
      <c r="E34" s="41">
        <v>8.4606769694792801E-3</v>
      </c>
      <c r="F34" s="40">
        <v>107003.07041666667</v>
      </c>
      <c r="G34" s="40">
        <v>905.31841353786137</v>
      </c>
      <c r="H34" s="40">
        <v>127716.5632050016</v>
      </c>
      <c r="I34" s="40">
        <v>1080.5685849296019</v>
      </c>
      <c r="J34" s="40">
        <v>1080.5685849296019</v>
      </c>
    </row>
    <row r="35" spans="2:10" x14ac:dyDescent="0.25">
      <c r="B35" s="4" t="s">
        <v>44</v>
      </c>
      <c r="C35" s="4" t="s">
        <v>16</v>
      </c>
      <c r="D35" s="4" t="s">
        <v>45</v>
      </c>
      <c r="E35" s="41">
        <v>2.7552378478869501E-3</v>
      </c>
      <c r="F35" s="40">
        <v>107003.07041666667</v>
      </c>
      <c r="G35" s="40">
        <v>294.81890945211245</v>
      </c>
      <c r="H35" s="40">
        <v>127716.5632050016</v>
      </c>
      <c r="I35" s="40">
        <v>351.88950874446624</v>
      </c>
      <c r="J35" s="40">
        <v>351.88950874446624</v>
      </c>
    </row>
    <row r="36" spans="2:10" x14ac:dyDescent="0.25">
      <c r="B36" s="4" t="s">
        <v>44</v>
      </c>
      <c r="C36" s="4" t="s">
        <v>16</v>
      </c>
      <c r="D36" s="4" t="s">
        <v>45</v>
      </c>
      <c r="E36" s="41">
        <v>3.2394828549574899E-3</v>
      </c>
      <c r="F36" s="40">
        <v>107003.07041666667</v>
      </c>
      <c r="G36" s="40">
        <v>346.63461204260068</v>
      </c>
      <c r="H36" s="40">
        <v>127716.5632050016</v>
      </c>
      <c r="I36" s="40">
        <v>413.73561679669729</v>
      </c>
      <c r="J36" s="40">
        <v>413.73561679669729</v>
      </c>
    </row>
    <row r="37" spans="2:10" x14ac:dyDescent="0.25">
      <c r="B37" s="4" t="s">
        <v>44</v>
      </c>
      <c r="C37" s="4" t="s">
        <v>16</v>
      </c>
      <c r="D37" s="4" t="s">
        <v>45</v>
      </c>
      <c r="E37" s="41">
        <v>4.5216800569060599E-3</v>
      </c>
      <c r="F37" s="40">
        <v>107003.07041666667</v>
      </c>
      <c r="G37" s="40">
        <v>483.83364953075647</v>
      </c>
      <c r="H37" s="40">
        <v>127716.5632050016</v>
      </c>
      <c r="I37" s="40">
        <v>577.49343678063804</v>
      </c>
      <c r="J37" s="40">
        <v>577.49343678063804</v>
      </c>
    </row>
    <row r="38" spans="2:10" x14ac:dyDescent="0.25">
      <c r="B38" s="4" t="s">
        <v>44</v>
      </c>
      <c r="C38" s="4" t="s">
        <v>16</v>
      </c>
      <c r="D38" s="4" t="s">
        <v>45</v>
      </c>
      <c r="E38" s="41">
        <v>1.6676787935562199E-2</v>
      </c>
      <c r="F38" s="40">
        <v>107003.07041666667</v>
      </c>
      <c r="G38" s="40">
        <v>1784.4675137927791</v>
      </c>
      <c r="H38" s="40">
        <v>127716.5632050016</v>
      </c>
      <c r="I38" s="40">
        <v>2129.9020404286375</v>
      </c>
      <c r="J38" s="40">
        <v>2129.9020404286375</v>
      </c>
    </row>
    <row r="39" spans="2:10" x14ac:dyDescent="0.25">
      <c r="B39" s="4" t="s">
        <v>44</v>
      </c>
      <c r="C39" s="4" t="s">
        <v>43</v>
      </c>
      <c r="D39" s="4" t="s">
        <v>45</v>
      </c>
      <c r="E39" s="41">
        <v>2.2412701147671E-3</v>
      </c>
      <c r="F39" s="40">
        <v>107003.07041666667</v>
      </c>
      <c r="G39" s="40">
        <v>239.8227839131946</v>
      </c>
      <c r="H39" s="40">
        <v>127716.5632050016</v>
      </c>
      <c r="I39" s="40">
        <v>286.2473162721335</v>
      </c>
      <c r="J39" s="40">
        <v>286.2473162721335</v>
      </c>
    </row>
    <row r="40" spans="2:10" x14ac:dyDescent="0.25">
      <c r="B40" s="4" t="s">
        <v>44</v>
      </c>
      <c r="C40" s="4" t="s">
        <v>43</v>
      </c>
      <c r="D40" s="4" t="s">
        <v>45</v>
      </c>
      <c r="E40" s="41">
        <v>2.3325277122709501E-2</v>
      </c>
      <c r="F40" s="40">
        <v>107003.07041666667</v>
      </c>
      <c r="G40" s="40">
        <v>2495.8762704495489</v>
      </c>
      <c r="H40" s="40">
        <v>127716.5632050016</v>
      </c>
      <c r="I40" s="40">
        <v>2979.0242299167057</v>
      </c>
      <c r="J40" s="40">
        <v>2979.0242299167057</v>
      </c>
    </row>
    <row r="41" spans="2:10" x14ac:dyDescent="0.25">
      <c r="B41" s="4" t="s">
        <v>44</v>
      </c>
      <c r="C41" s="4" t="s">
        <v>15</v>
      </c>
      <c r="D41" s="4" t="s">
        <v>45</v>
      </c>
      <c r="E41" s="41">
        <v>2.6779881886004001E-3</v>
      </c>
      <c r="F41" s="40">
        <v>107003.07041666667</v>
      </c>
      <c r="G41" s="40">
        <v>286.55295871981025</v>
      </c>
      <c r="H41" s="40">
        <v>127716.5632050016</v>
      </c>
      <c r="I41" s="40">
        <v>342.02344775163073</v>
      </c>
      <c r="J41" s="40">
        <v>342.02344775163073</v>
      </c>
    </row>
    <row r="42" spans="2:10" x14ac:dyDescent="0.25">
      <c r="B42" s="4" t="s">
        <v>44</v>
      </c>
      <c r="C42" s="4" t="s">
        <v>15</v>
      </c>
      <c r="D42" s="4" t="s">
        <v>45</v>
      </c>
      <c r="E42" s="41">
        <v>3.1341290339114598E-3</v>
      </c>
      <c r="F42" s="40">
        <v>107003.07041666667</v>
      </c>
      <c r="G42" s="40">
        <v>335.36142971054744</v>
      </c>
      <c r="H42" s="40">
        <v>127716.5632050016</v>
      </c>
      <c r="I42" s="40">
        <v>400.28018885218358</v>
      </c>
      <c r="J42" s="40">
        <v>400.28018885218358</v>
      </c>
    </row>
    <row r="43" spans="2:10" x14ac:dyDescent="0.25">
      <c r="B43" s="4" t="s">
        <v>44</v>
      </c>
      <c r="C43" s="4" t="s">
        <v>15</v>
      </c>
      <c r="D43" s="4" t="s">
        <v>45</v>
      </c>
      <c r="E43" s="41">
        <v>9.9806559798222508E-3</v>
      </c>
      <c r="F43" s="40">
        <v>107003.07041666667</v>
      </c>
      <c r="G43" s="40">
        <v>1067.9608346134455</v>
      </c>
      <c r="H43" s="40">
        <v>127716.5632050016</v>
      </c>
      <c r="I43" s="40">
        <v>1274.6950802743456</v>
      </c>
      <c r="J43" s="40">
        <v>1274.6950802743456</v>
      </c>
    </row>
    <row r="44" spans="2:10" x14ac:dyDescent="0.25">
      <c r="B44" s="4" t="s">
        <v>44</v>
      </c>
      <c r="C44" s="4" t="s">
        <v>15</v>
      </c>
      <c r="D44" s="4" t="s">
        <v>45</v>
      </c>
      <c r="E44" s="41">
        <v>1.3225968338187601E-2</v>
      </c>
      <c r="F44" s="40">
        <v>107003.07041666667</v>
      </c>
      <c r="G44" s="40">
        <v>1415.2192214196916</v>
      </c>
      <c r="H44" s="40">
        <v>127716.5632050016</v>
      </c>
      <c r="I44" s="40">
        <v>1689.1752212114866</v>
      </c>
      <c r="J44" s="40">
        <v>1689.1752212114866</v>
      </c>
    </row>
    <row r="45" spans="2:10" x14ac:dyDescent="0.25">
      <c r="B45" s="4" t="s">
        <v>44</v>
      </c>
      <c r="C45" s="4" t="s">
        <v>20</v>
      </c>
      <c r="D45" s="4" t="s">
        <v>45</v>
      </c>
      <c r="E45" s="41">
        <v>3.0662964759474599E-2</v>
      </c>
      <c r="F45" s="40">
        <v>107003.07041666667</v>
      </c>
      <c r="G45" s="40">
        <v>3281.0313773418288</v>
      </c>
      <c r="H45" s="40">
        <v>127716.5632050016</v>
      </c>
      <c r="I45" s="40">
        <v>3916.1684767561742</v>
      </c>
      <c r="J45" s="40">
        <v>3916.1684767561742</v>
      </c>
    </row>
    <row r="46" spans="2:10" x14ac:dyDescent="0.25">
      <c r="B46" s="4" t="s">
        <v>44</v>
      </c>
      <c r="C46" s="4" t="s">
        <v>20</v>
      </c>
      <c r="D46" s="4" t="s">
        <v>45</v>
      </c>
      <c r="E46" s="41">
        <v>5.3415564408006398E-2</v>
      </c>
      <c r="F46" s="40">
        <v>107003.07041666667</v>
      </c>
      <c r="G46" s="40">
        <v>5715.6293996959021</v>
      </c>
      <c r="H46" s="40">
        <v>127716.5632050016</v>
      </c>
      <c r="I46" s="40">
        <v>6822.0523078459828</v>
      </c>
      <c r="J46" s="40">
        <v>6822.0523078459828</v>
      </c>
    </row>
    <row r="47" spans="2:10" x14ac:dyDescent="0.25">
      <c r="B47" s="4" t="s">
        <v>44</v>
      </c>
      <c r="C47" s="4" t="s">
        <v>20</v>
      </c>
      <c r="D47" s="4" t="s">
        <v>45</v>
      </c>
      <c r="E47" s="41">
        <v>0.13141765544085399</v>
      </c>
      <c r="F47" s="40">
        <v>107003.07041666667</v>
      </c>
      <c r="G47" s="40">
        <v>14062.092639130937</v>
      </c>
      <c r="H47" s="40">
        <v>127716.5632050016</v>
      </c>
      <c r="I47" s="40">
        <v>16784.211297364949</v>
      </c>
      <c r="J47" s="40">
        <v>16784.211297364949</v>
      </c>
    </row>
    <row r="48" spans="2:10" x14ac:dyDescent="0.25">
      <c r="B48" s="4" t="s">
        <v>44</v>
      </c>
      <c r="C48" s="4" t="s">
        <v>20</v>
      </c>
      <c r="D48" s="4" t="s">
        <v>45</v>
      </c>
      <c r="E48" s="41">
        <v>0.20967180969822899</v>
      </c>
      <c r="F48" s="40">
        <v>107003.07041666667</v>
      </c>
      <c r="G48" s="40">
        <v>22435.527417529531</v>
      </c>
      <c r="H48" s="40">
        <v>127716.5632050016</v>
      </c>
      <c r="I48" s="40">
        <v>26778.562935630929</v>
      </c>
      <c r="J48" s="40">
        <v>26778.562935630929</v>
      </c>
    </row>
    <row r="49" spans="2:10" x14ac:dyDescent="0.25">
      <c r="B49" s="4" t="s">
        <v>44</v>
      </c>
      <c r="C49" s="4" t="s">
        <v>20</v>
      </c>
      <c r="D49" s="4" t="s">
        <v>45</v>
      </c>
      <c r="E49" s="41">
        <v>0.30630004904845598</v>
      </c>
      <c r="F49" s="40">
        <v>107003.07041666667</v>
      </c>
      <c r="G49" s="40">
        <v>32775.045716960391</v>
      </c>
      <c r="H49" s="40">
        <v>127716.5632050016</v>
      </c>
      <c r="I49" s="40">
        <v>39119.58957399222</v>
      </c>
      <c r="J49" s="40">
        <v>39119.58957399222</v>
      </c>
    </row>
    <row r="50" spans="2:10" x14ac:dyDescent="0.25">
      <c r="B50" s="4" t="s">
        <v>44</v>
      </c>
      <c r="C50" s="4" t="s">
        <v>17</v>
      </c>
      <c r="D50" s="4" t="s">
        <v>45</v>
      </c>
      <c r="E50" s="41">
        <v>5.3460884208121201E-2</v>
      </c>
      <c r="F50" s="40">
        <v>107003.07041666667</v>
      </c>
      <c r="G50" s="40">
        <v>5720.4787574588563</v>
      </c>
      <c r="H50" s="40">
        <v>127716.5632050016</v>
      </c>
      <c r="I50" s="40">
        <v>6827.840396961783</v>
      </c>
      <c r="J50" s="40">
        <v>6827.840396961783</v>
      </c>
    </row>
    <row r="51" spans="2:10" x14ac:dyDescent="0.25">
      <c r="B51" s="4" t="s">
        <v>44</v>
      </c>
      <c r="C51" s="4" t="s">
        <v>17</v>
      </c>
      <c r="D51" s="4" t="s">
        <v>45</v>
      </c>
      <c r="E51" s="41">
        <v>0.121000334893456</v>
      </c>
      <c r="F51" s="40">
        <v>107003.07041666667</v>
      </c>
      <c r="G51" s="40">
        <v>12947.407355044721</v>
      </c>
      <c r="H51" s="40">
        <v>127716.5632050016</v>
      </c>
      <c r="I51" s="40">
        <v>15453.746919246434</v>
      </c>
      <c r="J51" s="40">
        <v>15453.746919246434</v>
      </c>
    </row>
    <row r="52" spans="2:10" x14ac:dyDescent="0.25">
      <c r="B52" s="4" t="s">
        <v>46</v>
      </c>
      <c r="C52" s="4" t="s">
        <v>16</v>
      </c>
      <c r="D52" s="4" t="s">
        <v>47</v>
      </c>
      <c r="E52" s="41">
        <v>1.58099106378876E-3</v>
      </c>
      <c r="F52" s="40">
        <v>34093.329670329673</v>
      </c>
      <c r="G52" s="40">
        <v>53.901249543595405</v>
      </c>
      <c r="H52" s="40">
        <v>7053.1203419999856</v>
      </c>
      <c r="I52" s="40">
        <v>11.1509202325287</v>
      </c>
      <c r="J52" s="40">
        <v>11.1509202325287</v>
      </c>
    </row>
    <row r="53" spans="2:10" x14ac:dyDescent="0.25">
      <c r="B53" s="4" t="s">
        <v>46</v>
      </c>
      <c r="C53" s="4" t="s">
        <v>16</v>
      </c>
      <c r="D53" s="4" t="s">
        <v>47</v>
      </c>
      <c r="E53" s="41">
        <v>2.3714865956831399E-3</v>
      </c>
      <c r="F53" s="40">
        <v>34093.329670329673</v>
      </c>
      <c r="G53" s="40">
        <v>80.851874315393104</v>
      </c>
      <c r="H53" s="40">
        <v>7053.1203419999856</v>
      </c>
      <c r="I53" s="40">
        <v>16.72638034879305</v>
      </c>
      <c r="J53" s="40">
        <v>16.72638034879305</v>
      </c>
    </row>
    <row r="54" spans="2:10" x14ac:dyDescent="0.25">
      <c r="B54" s="4" t="s">
        <v>46</v>
      </c>
      <c r="C54" s="4" t="s">
        <v>16</v>
      </c>
      <c r="D54" s="4" t="s">
        <v>47</v>
      </c>
      <c r="E54" s="41">
        <v>2.7698963437579101E-2</v>
      </c>
      <c r="F54" s="40">
        <v>34093.329670329673</v>
      </c>
      <c r="G54" s="40">
        <v>944.34989200379232</v>
      </c>
      <c r="H54" s="40">
        <v>7053.1203419999856</v>
      </c>
      <c r="I54" s="40">
        <v>195.36412247390302</v>
      </c>
      <c r="J54" s="40">
        <v>195.36412247390302</v>
      </c>
    </row>
    <row r="55" spans="2:10" x14ac:dyDescent="0.25">
      <c r="B55" s="4" t="s">
        <v>46</v>
      </c>
      <c r="C55" s="4" t="s">
        <v>16</v>
      </c>
      <c r="D55" s="4" t="s">
        <v>47</v>
      </c>
      <c r="E55" s="41">
        <v>0.213690704659349</v>
      </c>
      <c r="F55" s="40">
        <v>34093.329670329673</v>
      </c>
      <c r="G55" s="40">
        <v>7285.4276414362384</v>
      </c>
      <c r="H55" s="40">
        <v>7053.1203419999856</v>
      </c>
      <c r="I55" s="40">
        <v>1507.1862559291656</v>
      </c>
      <c r="J55" s="40">
        <v>1507.1862559291656</v>
      </c>
    </row>
    <row r="56" spans="2:10" x14ac:dyDescent="0.25">
      <c r="B56" s="4" t="s">
        <v>46</v>
      </c>
      <c r="C56" s="4" t="s">
        <v>16</v>
      </c>
      <c r="D56" s="4" t="s">
        <v>47</v>
      </c>
      <c r="E56" s="41">
        <v>0.327033649868679</v>
      </c>
      <c r="F56" s="40">
        <v>34093.329670329673</v>
      </c>
      <c r="G56" s="40">
        <v>11149.66603826404</v>
      </c>
      <c r="H56" s="40">
        <v>7053.1203419999856</v>
      </c>
      <c r="I56" s="40">
        <v>2306.6076884072809</v>
      </c>
      <c r="J56" s="40">
        <v>2306.6076884072809</v>
      </c>
    </row>
    <row r="57" spans="2:10" x14ac:dyDescent="0.25">
      <c r="B57" s="4" t="s">
        <v>46</v>
      </c>
      <c r="C57" s="4" t="s">
        <v>16</v>
      </c>
      <c r="D57" s="4" t="s">
        <v>47</v>
      </c>
      <c r="E57" s="41">
        <v>0.42762420437492199</v>
      </c>
      <c r="F57" s="40">
        <v>34093.329670329673</v>
      </c>
      <c r="G57" s="40">
        <v>14579.132974766648</v>
      </c>
      <c r="H57" s="40">
        <v>7053.1203419999856</v>
      </c>
      <c r="I57" s="40">
        <v>3016.0849746083213</v>
      </c>
      <c r="J57" s="40">
        <v>3016.0849746083213</v>
      </c>
    </row>
    <row r="58" spans="2:10" x14ac:dyDescent="0.25">
      <c r="B58" s="4" t="s">
        <v>48</v>
      </c>
      <c r="C58" s="4" t="s">
        <v>14</v>
      </c>
      <c r="D58" s="4" t="s">
        <v>49</v>
      </c>
      <c r="E58" s="41">
        <v>9.2249959823264092E-3</v>
      </c>
      <c r="F58" s="40">
        <v>98480.141282051278</v>
      </c>
      <c r="G58" s="40">
        <v>908.47890766586022</v>
      </c>
      <c r="H58" s="40">
        <v>0</v>
      </c>
      <c r="I58" s="40">
        <v>0</v>
      </c>
      <c r="J58" s="40">
        <v>0</v>
      </c>
    </row>
    <row r="59" spans="2:10" x14ac:dyDescent="0.25">
      <c r="B59" s="4" t="s">
        <v>48</v>
      </c>
      <c r="C59" s="4" t="s">
        <v>16</v>
      </c>
      <c r="D59" s="4" t="s">
        <v>49</v>
      </c>
      <c r="E59" s="41">
        <v>2.71323411244894E-3</v>
      </c>
      <c r="F59" s="40">
        <v>98480.141282051278</v>
      </c>
      <c r="G59" s="40">
        <v>267.19967872525262</v>
      </c>
      <c r="H59" s="40">
        <v>0</v>
      </c>
      <c r="I59" s="40">
        <v>0</v>
      </c>
      <c r="J59" s="40">
        <v>0</v>
      </c>
    </row>
    <row r="60" spans="2:10" x14ac:dyDescent="0.25">
      <c r="B60" s="4" t="s">
        <v>48</v>
      </c>
      <c r="C60" s="4" t="s">
        <v>16</v>
      </c>
      <c r="D60" s="4" t="s">
        <v>49</v>
      </c>
      <c r="E60" s="41">
        <v>8.1397023373468297E-3</v>
      </c>
      <c r="F60" s="40">
        <v>98480.141282051278</v>
      </c>
      <c r="G60" s="40">
        <v>801.59903617575878</v>
      </c>
      <c r="H60" s="40">
        <v>0</v>
      </c>
      <c r="I60" s="40">
        <v>0</v>
      </c>
      <c r="J60" s="40">
        <v>0</v>
      </c>
    </row>
    <row r="61" spans="2:10" x14ac:dyDescent="0.25">
      <c r="B61" s="4" t="s">
        <v>48</v>
      </c>
      <c r="C61" s="4" t="s">
        <v>15</v>
      </c>
      <c r="D61" s="4" t="s">
        <v>49</v>
      </c>
      <c r="E61" s="41">
        <v>2.1705872899591598E-3</v>
      </c>
      <c r="F61" s="40">
        <v>98480.141282051278</v>
      </c>
      <c r="G61" s="40">
        <v>213.75974298020287</v>
      </c>
      <c r="H61" s="40">
        <v>0</v>
      </c>
      <c r="I61" s="40">
        <v>0</v>
      </c>
      <c r="J61" s="40">
        <v>0</v>
      </c>
    </row>
    <row r="62" spans="2:10" x14ac:dyDescent="0.25">
      <c r="B62" s="4" t="s">
        <v>48</v>
      </c>
      <c r="C62" s="4" t="s">
        <v>15</v>
      </c>
      <c r="D62" s="4" t="s">
        <v>49</v>
      </c>
      <c r="E62" s="41">
        <v>2.71323411244894E-3</v>
      </c>
      <c r="F62" s="40">
        <v>98480.141282051278</v>
      </c>
      <c r="G62" s="40">
        <v>267.19967872525262</v>
      </c>
      <c r="H62" s="40">
        <v>0</v>
      </c>
      <c r="I62" s="40">
        <v>0</v>
      </c>
      <c r="J62" s="40">
        <v>0</v>
      </c>
    </row>
    <row r="63" spans="2:10" x14ac:dyDescent="0.25">
      <c r="B63" s="4" t="s">
        <v>48</v>
      </c>
      <c r="C63" s="4" t="s">
        <v>20</v>
      </c>
      <c r="D63" s="4" t="s">
        <v>49</v>
      </c>
      <c r="E63" s="41">
        <v>2.1646181749117699E-2</v>
      </c>
      <c r="F63" s="40">
        <v>98480.141282051278</v>
      </c>
      <c r="G63" s="40">
        <v>2131.7190368700708</v>
      </c>
      <c r="H63" s="40">
        <v>0</v>
      </c>
      <c r="I63" s="40">
        <v>0</v>
      </c>
      <c r="J63" s="40">
        <v>0</v>
      </c>
    </row>
    <row r="64" spans="2:10" x14ac:dyDescent="0.25">
      <c r="B64" s="4" t="s">
        <v>48</v>
      </c>
      <c r="C64" s="4" t="s">
        <v>20</v>
      </c>
      <c r="D64" s="4" t="s">
        <v>49</v>
      </c>
      <c r="E64" s="41">
        <v>0.31033053452799098</v>
      </c>
      <c r="F64" s="40">
        <v>98480.141282051278</v>
      </c>
      <c r="G64" s="40">
        <v>30561.394884451045</v>
      </c>
      <c r="H64" s="40">
        <v>0</v>
      </c>
      <c r="I64" s="40">
        <v>0</v>
      </c>
      <c r="J64" s="40">
        <v>0</v>
      </c>
    </row>
    <row r="65" spans="2:10" x14ac:dyDescent="0.25">
      <c r="B65" s="4" t="s">
        <v>48</v>
      </c>
      <c r="C65" s="4" t="s">
        <v>20</v>
      </c>
      <c r="D65" s="4" t="s">
        <v>49</v>
      </c>
      <c r="E65" s="41">
        <v>0.64306152988836096</v>
      </c>
      <c r="F65" s="40">
        <v>98480.141282051278</v>
      </c>
      <c r="G65" s="40">
        <v>63328.790316457831</v>
      </c>
      <c r="H65" s="40">
        <v>0</v>
      </c>
      <c r="I65" s="40">
        <v>0</v>
      </c>
      <c r="J65" s="40">
        <v>0</v>
      </c>
    </row>
    <row r="66" spans="2:10" x14ac:dyDescent="0.25">
      <c r="B66" s="4" t="s">
        <v>50</v>
      </c>
      <c r="C66" s="4" t="s">
        <v>20</v>
      </c>
      <c r="D66" s="4" t="s">
        <v>51</v>
      </c>
      <c r="E66" s="41">
        <v>7.2969123930055294E-2</v>
      </c>
      <c r="F66" s="40">
        <v>90390.091959706973</v>
      </c>
      <c r="G66" s="40">
        <v>6595.6858222569526</v>
      </c>
      <c r="H66" s="40">
        <v>3735.251900999996</v>
      </c>
      <c r="I66" s="40">
        <v>272.55805887404335</v>
      </c>
      <c r="J66" s="40">
        <v>272.55805887404335</v>
      </c>
    </row>
    <row r="67" spans="2:10" x14ac:dyDescent="0.25">
      <c r="B67" s="4" t="s">
        <v>50</v>
      </c>
      <c r="C67" s="4" t="s">
        <v>20</v>
      </c>
      <c r="D67" s="4" t="s">
        <v>51</v>
      </c>
      <c r="E67" s="41">
        <v>7.8621661699285E-2</v>
      </c>
      <c r="F67" s="40">
        <v>90390.091959706973</v>
      </c>
      <c r="G67" s="40">
        <v>7106.6192310233428</v>
      </c>
      <c r="H67" s="40">
        <v>3735.251900999996</v>
      </c>
      <c r="I67" s="40">
        <v>293.67171132203288</v>
      </c>
      <c r="J67" s="40">
        <v>293.67171132203288</v>
      </c>
    </row>
    <row r="68" spans="2:10" x14ac:dyDescent="0.25">
      <c r="B68" s="4" t="s">
        <v>50</v>
      </c>
      <c r="C68" s="4" t="s">
        <v>20</v>
      </c>
      <c r="D68" s="4" t="s">
        <v>51</v>
      </c>
      <c r="E68" s="41">
        <v>0.76013052223576205</v>
      </c>
      <c r="F68" s="40">
        <v>90390.091959706973</v>
      </c>
      <c r="G68" s="40">
        <v>68708.267806270611</v>
      </c>
      <c r="H68" s="40">
        <v>3735.251900999996</v>
      </c>
      <c r="I68" s="40">
        <v>2839.2789781892498</v>
      </c>
      <c r="J68" s="40">
        <v>2839.2789781892498</v>
      </c>
    </row>
    <row r="69" spans="2:10" x14ac:dyDescent="0.25">
      <c r="B69" s="4" t="s">
        <v>50</v>
      </c>
      <c r="C69" s="4" t="s">
        <v>17</v>
      </c>
      <c r="D69" s="4" t="s">
        <v>51</v>
      </c>
      <c r="E69" s="41">
        <v>8.8278692134897405E-2</v>
      </c>
      <c r="F69" s="40">
        <v>90390.091959706973</v>
      </c>
      <c r="G69" s="40">
        <v>7979.519100156037</v>
      </c>
      <c r="H69" s="40">
        <v>3735.251900999996</v>
      </c>
      <c r="I69" s="40">
        <v>329.74315261466893</v>
      </c>
      <c r="J69" s="40">
        <v>329.74315261466893</v>
      </c>
    </row>
    <row r="70" spans="2:10" x14ac:dyDescent="0.25">
      <c r="B70" s="4" t="s">
        <v>52</v>
      </c>
      <c r="C70" s="4" t="s">
        <v>20</v>
      </c>
      <c r="D70" s="4" t="s">
        <v>53</v>
      </c>
      <c r="E70" s="41">
        <v>0.142551845825102</v>
      </c>
      <c r="F70" s="40">
        <v>90857.513003663014</v>
      </c>
      <c r="G70" s="40">
        <v>12951.906185750369</v>
      </c>
      <c r="H70" s="40">
        <v>78782.928435001304</v>
      </c>
      <c r="I70" s="40">
        <v>11230.651867916349</v>
      </c>
      <c r="J70" s="40">
        <v>11230.651867916349</v>
      </c>
    </row>
    <row r="71" spans="2:10" x14ac:dyDescent="0.25">
      <c r="B71" s="4" t="s">
        <v>52</v>
      </c>
      <c r="C71" s="4" t="s">
        <v>20</v>
      </c>
      <c r="D71" s="4" t="s">
        <v>53</v>
      </c>
      <c r="E71" s="41">
        <v>0.17030325840355401</v>
      </c>
      <c r="F71" s="40">
        <v>90857.513003663014</v>
      </c>
      <c r="G71" s="40">
        <v>15473.33051496709</v>
      </c>
      <c r="H71" s="40">
        <v>78782.928435001304</v>
      </c>
      <c r="I71" s="40">
        <v>13416.989419054729</v>
      </c>
      <c r="J71" s="40">
        <v>13416.989419054729</v>
      </c>
    </row>
    <row r="72" spans="2:10" x14ac:dyDescent="0.25">
      <c r="B72" s="4" t="s">
        <v>52</v>
      </c>
      <c r="C72" s="4" t="s">
        <v>20</v>
      </c>
      <c r="D72" s="4" t="s">
        <v>53</v>
      </c>
      <c r="E72" s="41">
        <v>0.26416271597311503</v>
      </c>
      <c r="F72" s="40">
        <v>90857.513003663014</v>
      </c>
      <c r="G72" s="40">
        <v>24001.167401610237</v>
      </c>
      <c r="H72" s="40">
        <v>78782.928435001304</v>
      </c>
      <c r="I72" s="40">
        <v>20811.512347705499</v>
      </c>
      <c r="J72" s="40">
        <v>20811.512347705499</v>
      </c>
    </row>
    <row r="73" spans="2:10" x14ac:dyDescent="0.25">
      <c r="B73" s="4" t="s">
        <v>52</v>
      </c>
      <c r="C73" s="4" t="s">
        <v>20</v>
      </c>
      <c r="D73" s="4" t="s">
        <v>53</v>
      </c>
      <c r="E73" s="41">
        <v>0.422982179798228</v>
      </c>
      <c r="F73" s="40">
        <v>90857.513003663014</v>
      </c>
      <c r="G73" s="40">
        <v>38431.108901335225</v>
      </c>
      <c r="H73" s="40">
        <v>78782.928435001304</v>
      </c>
      <c r="I73" s="40">
        <v>33323.774800324652</v>
      </c>
      <c r="J73" s="40">
        <v>33323.774800324652</v>
      </c>
    </row>
    <row r="74" spans="2:10" x14ac:dyDescent="0.25">
      <c r="B74" s="4" t="s">
        <v>54</v>
      </c>
      <c r="C74" s="4" t="s">
        <v>14</v>
      </c>
      <c r="D74" s="4" t="s">
        <v>55</v>
      </c>
      <c r="E74" s="41">
        <v>1.03452106151145E-2</v>
      </c>
      <c r="F74" s="40">
        <v>75519.287344322336</v>
      </c>
      <c r="G74" s="40">
        <v>781.26293308036554</v>
      </c>
      <c r="H74" s="40">
        <v>0</v>
      </c>
      <c r="I74" s="40">
        <v>0</v>
      </c>
      <c r="J74" s="40">
        <v>0</v>
      </c>
    </row>
    <row r="75" spans="2:10" x14ac:dyDescent="0.25">
      <c r="B75" s="4" t="s">
        <v>54</v>
      </c>
      <c r="C75" s="4" t="s">
        <v>16</v>
      </c>
      <c r="D75" s="4" t="s">
        <v>55</v>
      </c>
      <c r="E75" s="41">
        <v>8.6210088459287605E-3</v>
      </c>
      <c r="F75" s="40">
        <v>75519.287344322336</v>
      </c>
      <c r="G75" s="40">
        <v>651.05244423363877</v>
      </c>
      <c r="H75" s="40">
        <v>0</v>
      </c>
      <c r="I75" s="40">
        <v>0</v>
      </c>
      <c r="J75" s="40">
        <v>0</v>
      </c>
    </row>
    <row r="76" spans="2:10" x14ac:dyDescent="0.25">
      <c r="B76" s="4" t="s">
        <v>54</v>
      </c>
      <c r="C76" s="4" t="s">
        <v>20</v>
      </c>
      <c r="D76" s="4" t="s">
        <v>55</v>
      </c>
      <c r="E76" s="41">
        <v>2.0324028354277001E-2</v>
      </c>
      <c r="F76" s="40">
        <v>75519.287344322336</v>
      </c>
      <c r="G76" s="40">
        <v>1534.8561372807994</v>
      </c>
      <c r="H76" s="40">
        <v>0</v>
      </c>
      <c r="I76" s="40">
        <v>0</v>
      </c>
      <c r="J76" s="40">
        <v>0</v>
      </c>
    </row>
    <row r="77" spans="2:10" x14ac:dyDescent="0.25">
      <c r="B77" s="4" t="s">
        <v>54</v>
      </c>
      <c r="C77" s="4" t="s">
        <v>20</v>
      </c>
      <c r="D77" s="4" t="s">
        <v>55</v>
      </c>
      <c r="E77" s="41">
        <v>0.40142069804750702</v>
      </c>
      <c r="F77" s="40">
        <v>75519.287344322336</v>
      </c>
      <c r="G77" s="40">
        <v>30315.005041808134</v>
      </c>
      <c r="H77" s="40">
        <v>0</v>
      </c>
      <c r="I77" s="40">
        <v>0</v>
      </c>
      <c r="J77" s="40">
        <v>0</v>
      </c>
    </row>
    <row r="78" spans="2:10" x14ac:dyDescent="0.25">
      <c r="B78" s="4" t="s">
        <v>54</v>
      </c>
      <c r="C78" s="4" t="s">
        <v>20</v>
      </c>
      <c r="D78" s="4" t="s">
        <v>55</v>
      </c>
      <c r="E78" s="41">
        <v>0.559289054137172</v>
      </c>
      <c r="F78" s="40">
        <v>75519.287344322336</v>
      </c>
      <c r="G78" s="40">
        <v>42237.110787919344</v>
      </c>
      <c r="H78" s="40">
        <v>0</v>
      </c>
      <c r="I78" s="40">
        <v>0</v>
      </c>
      <c r="J78" s="40">
        <v>0</v>
      </c>
    </row>
    <row r="79" spans="2:10" x14ac:dyDescent="0.25">
      <c r="B79" s="4" t="s">
        <v>56</v>
      </c>
      <c r="C79" s="4" t="s">
        <v>14</v>
      </c>
      <c r="D79" s="4" t="s">
        <v>57</v>
      </c>
      <c r="E79" s="41">
        <v>9.8983611142097992E-3</v>
      </c>
      <c r="F79" s="40">
        <v>96519.335622710627</v>
      </c>
      <c r="G79" s="40">
        <v>955.38323849720348</v>
      </c>
      <c r="H79" s="40">
        <v>16672.938920999994</v>
      </c>
      <c r="I79" s="40">
        <v>165.03477027522143</v>
      </c>
      <c r="J79" s="40">
        <v>165.03477027522143</v>
      </c>
    </row>
    <row r="80" spans="2:10" x14ac:dyDescent="0.25">
      <c r="B80" s="4" t="s">
        <v>56</v>
      </c>
      <c r="C80" s="4" t="s">
        <v>16</v>
      </c>
      <c r="D80" s="4" t="s">
        <v>57</v>
      </c>
      <c r="E80" s="41">
        <v>2.4745902785524502E-4</v>
      </c>
      <c r="F80" s="40">
        <v>96519.335622710627</v>
      </c>
      <c r="G80" s="40">
        <v>23.884580962430093</v>
      </c>
      <c r="H80" s="40">
        <v>16672.938920999994</v>
      </c>
      <c r="I80" s="40">
        <v>4.1258692568805362</v>
      </c>
      <c r="J80" s="40">
        <v>4.1258692568805362</v>
      </c>
    </row>
    <row r="81" spans="2:10" x14ac:dyDescent="0.25">
      <c r="B81" s="4" t="s">
        <v>56</v>
      </c>
      <c r="C81" s="4" t="s">
        <v>15</v>
      </c>
      <c r="D81" s="4" t="s">
        <v>57</v>
      </c>
      <c r="E81" s="41">
        <v>2.4745902785524502E-4</v>
      </c>
      <c r="F81" s="40">
        <v>96519.335622710627</v>
      </c>
      <c r="G81" s="40">
        <v>23.884580962430093</v>
      </c>
      <c r="H81" s="40">
        <v>16672.938920999994</v>
      </c>
      <c r="I81" s="40">
        <v>4.1258692568805362</v>
      </c>
      <c r="J81" s="40">
        <v>4.1258692568805362</v>
      </c>
    </row>
    <row r="82" spans="2:10" x14ac:dyDescent="0.25">
      <c r="B82" s="4" t="s">
        <v>56</v>
      </c>
      <c r="C82" s="4" t="s">
        <v>15</v>
      </c>
      <c r="D82" s="4" t="s">
        <v>57</v>
      </c>
      <c r="E82" s="41">
        <v>1.4140515877442601E-3</v>
      </c>
      <c r="F82" s="40">
        <v>96519.335622710627</v>
      </c>
      <c r="G82" s="40">
        <v>136.48331978531508</v>
      </c>
      <c r="H82" s="40">
        <v>16672.938920999994</v>
      </c>
      <c r="I82" s="40">
        <v>23.576395753603112</v>
      </c>
      <c r="J82" s="40">
        <v>23.576395753603112</v>
      </c>
    </row>
    <row r="83" spans="2:10" x14ac:dyDescent="0.25">
      <c r="B83" s="4" t="s">
        <v>56</v>
      </c>
      <c r="C83" s="4" t="s">
        <v>15</v>
      </c>
      <c r="D83" s="4" t="s">
        <v>57</v>
      </c>
      <c r="E83" s="41">
        <v>1.5672405097498902E-2</v>
      </c>
      <c r="F83" s="40">
        <v>96519.335622710627</v>
      </c>
      <c r="G83" s="40">
        <v>1512.6901276205774</v>
      </c>
      <c r="H83" s="40">
        <v>16672.938920999994</v>
      </c>
      <c r="I83" s="40">
        <v>261.30505293576812</v>
      </c>
      <c r="J83" s="40">
        <v>261.30505293576812</v>
      </c>
    </row>
    <row r="84" spans="2:10" x14ac:dyDescent="0.25">
      <c r="B84" s="4" t="s">
        <v>56</v>
      </c>
      <c r="C84" s="4" t="s">
        <v>20</v>
      </c>
      <c r="D84" s="4" t="s">
        <v>57</v>
      </c>
      <c r="E84" s="41">
        <v>0.24479746853342399</v>
      </c>
      <c r="F84" s="40">
        <v>96519.335622710627</v>
      </c>
      <c r="G84" s="40">
        <v>23627.689024967494</v>
      </c>
      <c r="H84" s="40">
        <v>16672.938920999994</v>
      </c>
      <c r="I84" s="40">
        <v>4081.4932408731961</v>
      </c>
      <c r="J84" s="40">
        <v>4081.4932408731961</v>
      </c>
    </row>
    <row r="85" spans="2:10" x14ac:dyDescent="0.25">
      <c r="B85" s="4" t="s">
        <v>56</v>
      </c>
      <c r="C85" s="4" t="s">
        <v>20</v>
      </c>
      <c r="D85" s="4" t="s">
        <v>57</v>
      </c>
      <c r="E85" s="41">
        <v>0.24564432831763999</v>
      </c>
      <c r="F85" s="40">
        <v>96519.335622710627</v>
      </c>
      <c r="G85" s="40">
        <v>23709.427368705616</v>
      </c>
      <c r="H85" s="40">
        <v>16672.938920999994</v>
      </c>
      <c r="I85" s="40">
        <v>4095.6128823300805</v>
      </c>
      <c r="J85" s="40">
        <v>4095.6128823300805</v>
      </c>
    </row>
    <row r="86" spans="2:10" x14ac:dyDescent="0.25">
      <c r="B86" s="4" t="s">
        <v>56</v>
      </c>
      <c r="C86" s="4" t="s">
        <v>20</v>
      </c>
      <c r="D86" s="4" t="s">
        <v>57</v>
      </c>
      <c r="E86" s="41">
        <v>0.45053568987649001</v>
      </c>
      <c r="F86" s="40">
        <v>96519.335622710627</v>
      </c>
      <c r="G86" s="40">
        <v>43485.40546119841</v>
      </c>
      <c r="H86" s="40">
        <v>16672.938920999994</v>
      </c>
      <c r="I86" s="40">
        <v>7511.7540390413133</v>
      </c>
      <c r="J86" s="40">
        <v>7511.7540390413133</v>
      </c>
    </row>
    <row r="87" spans="2:10" x14ac:dyDescent="0.25">
      <c r="B87" s="4" t="s">
        <v>56</v>
      </c>
      <c r="C87" s="4" t="s">
        <v>17</v>
      </c>
      <c r="D87" s="4" t="s">
        <v>57</v>
      </c>
      <c r="E87" s="41">
        <v>3.1542777417281898E-2</v>
      </c>
      <c r="F87" s="40">
        <v>96519.335622710627</v>
      </c>
      <c r="G87" s="40">
        <v>3044.487920011089</v>
      </c>
      <c r="H87" s="40">
        <v>16672.938920999994</v>
      </c>
      <c r="I87" s="40">
        <v>525.91080127703901</v>
      </c>
      <c r="J87" s="40">
        <v>525.91080127703901</v>
      </c>
    </row>
    <row r="88" spans="2:10" x14ac:dyDescent="0.25">
      <c r="B88" s="4" t="s">
        <v>58</v>
      </c>
      <c r="C88" s="4" t="s">
        <v>20</v>
      </c>
      <c r="D88" s="4" t="s">
        <v>59</v>
      </c>
      <c r="E88" s="41">
        <v>1.9980956429078999E-2</v>
      </c>
      <c r="F88" s="40">
        <v>53673.105844322345</v>
      </c>
      <c r="G88" s="40">
        <v>1072.4399892887502</v>
      </c>
      <c r="H88" s="40">
        <v>0</v>
      </c>
      <c r="I88" s="40">
        <v>0</v>
      </c>
      <c r="J88" s="40">
        <v>0</v>
      </c>
    </row>
    <row r="89" spans="2:10" x14ac:dyDescent="0.25">
      <c r="B89" s="4" t="s">
        <v>58</v>
      </c>
      <c r="C89" s="4" t="s">
        <v>20</v>
      </c>
      <c r="D89" s="4" t="s">
        <v>59</v>
      </c>
      <c r="E89" s="41">
        <v>0.43633544890213499</v>
      </c>
      <c r="F89" s="40">
        <v>53673.105844322345</v>
      </c>
      <c r="G89" s="40">
        <v>23419.478732554195</v>
      </c>
      <c r="H89" s="40">
        <v>0</v>
      </c>
      <c r="I89" s="40">
        <v>0</v>
      </c>
      <c r="J89" s="40">
        <v>0</v>
      </c>
    </row>
    <row r="90" spans="2:10" x14ac:dyDescent="0.25">
      <c r="B90" s="4" t="s">
        <v>58</v>
      </c>
      <c r="C90" s="4" t="s">
        <v>20</v>
      </c>
      <c r="D90" s="4" t="s">
        <v>59</v>
      </c>
      <c r="E90" s="41">
        <v>0.54368359466878602</v>
      </c>
      <c r="F90" s="40">
        <v>53673.105844322345</v>
      </c>
      <c r="G90" s="40">
        <v>29181.187122479401</v>
      </c>
      <c r="H90" s="40">
        <v>0</v>
      </c>
      <c r="I90" s="40">
        <v>0</v>
      </c>
      <c r="J90" s="40">
        <v>0</v>
      </c>
    </row>
    <row r="91" spans="2:10" x14ac:dyDescent="0.25">
      <c r="B91" s="4" t="s">
        <v>60</v>
      </c>
      <c r="C91" s="4" t="s">
        <v>14</v>
      </c>
      <c r="D91" s="4" t="s">
        <v>61</v>
      </c>
      <c r="E91" s="41">
        <v>1.6726994645860601E-3</v>
      </c>
      <c r="F91" s="40">
        <v>67761.537014652014</v>
      </c>
      <c r="G91" s="40">
        <v>113.34468668393691</v>
      </c>
      <c r="H91" s="40">
        <v>0</v>
      </c>
      <c r="I91" s="40">
        <v>0</v>
      </c>
      <c r="J91" s="40">
        <v>0</v>
      </c>
    </row>
    <row r="92" spans="2:10" x14ac:dyDescent="0.25">
      <c r="B92" s="4" t="s">
        <v>60</v>
      </c>
      <c r="C92" s="4" t="s">
        <v>14</v>
      </c>
      <c r="D92" s="4" t="s">
        <v>61</v>
      </c>
      <c r="E92" s="41">
        <v>8.3634973229302894E-3</v>
      </c>
      <c r="F92" s="40">
        <v>67761.537014652014</v>
      </c>
      <c r="G92" s="40">
        <v>566.72343341968383</v>
      </c>
      <c r="H92" s="40">
        <v>0</v>
      </c>
      <c r="I92" s="40">
        <v>0</v>
      </c>
      <c r="J92" s="40">
        <v>0</v>
      </c>
    </row>
    <row r="93" spans="2:10" x14ac:dyDescent="0.25">
      <c r="B93" s="4" t="s">
        <v>60</v>
      </c>
      <c r="C93" s="4" t="s">
        <v>16</v>
      </c>
      <c r="D93" s="4" t="s">
        <v>61</v>
      </c>
      <c r="E93" s="41">
        <v>6.2726229921977097E-3</v>
      </c>
      <c r="F93" s="40">
        <v>67761.537014652014</v>
      </c>
      <c r="G93" s="40">
        <v>425.04257506476239</v>
      </c>
      <c r="H93" s="40">
        <v>0</v>
      </c>
      <c r="I93" s="40">
        <v>0</v>
      </c>
      <c r="J93" s="40">
        <v>0</v>
      </c>
    </row>
    <row r="94" spans="2:10" x14ac:dyDescent="0.25">
      <c r="B94" s="4" t="s">
        <v>60</v>
      </c>
      <c r="C94" s="4" t="s">
        <v>16</v>
      </c>
      <c r="D94" s="4" t="s">
        <v>61</v>
      </c>
      <c r="E94" s="41">
        <v>2.8435890897963001E-2</v>
      </c>
      <c r="F94" s="40">
        <v>67761.537014652014</v>
      </c>
      <c r="G94" s="40">
        <v>1926.8596736269262</v>
      </c>
      <c r="H94" s="40">
        <v>0</v>
      </c>
      <c r="I94" s="40">
        <v>0</v>
      </c>
      <c r="J94" s="40">
        <v>0</v>
      </c>
    </row>
    <row r="95" spans="2:10" x14ac:dyDescent="0.25">
      <c r="B95" s="4" t="s">
        <v>60</v>
      </c>
      <c r="C95" s="4" t="s">
        <v>15</v>
      </c>
      <c r="D95" s="4" t="s">
        <v>61</v>
      </c>
      <c r="E95" s="41">
        <v>4.1817486614651399E-4</v>
      </c>
      <c r="F95" s="40">
        <v>67761.537014652014</v>
      </c>
      <c r="G95" s="40">
        <v>28.336171670984161</v>
      </c>
      <c r="H95" s="40">
        <v>0</v>
      </c>
      <c r="I95" s="40">
        <v>0</v>
      </c>
      <c r="J95" s="40">
        <v>0</v>
      </c>
    </row>
    <row r="96" spans="2:10" x14ac:dyDescent="0.25">
      <c r="B96" s="4" t="s">
        <v>60</v>
      </c>
      <c r="C96" s="4" t="s">
        <v>20</v>
      </c>
      <c r="D96" s="4" t="s">
        <v>61</v>
      </c>
      <c r="E96" s="41">
        <v>3.7627374455863401E-2</v>
      </c>
      <c r="F96" s="40">
        <v>67761.537014652014</v>
      </c>
      <c r="G96" s="40">
        <v>2549.6887269551594</v>
      </c>
      <c r="H96" s="40">
        <v>0</v>
      </c>
      <c r="I96" s="40">
        <v>0</v>
      </c>
      <c r="J96" s="40">
        <v>0</v>
      </c>
    </row>
    <row r="97" spans="2:10" x14ac:dyDescent="0.25">
      <c r="B97" s="4" t="s">
        <v>60</v>
      </c>
      <c r="C97" s="4" t="s">
        <v>20</v>
      </c>
      <c r="D97" s="4" t="s">
        <v>61</v>
      </c>
      <c r="E97" s="41">
        <v>0.30484304396133</v>
      </c>
      <c r="F97" s="40">
        <v>67761.537014652014</v>
      </c>
      <c r="G97" s="40">
        <v>20656.633207044855</v>
      </c>
      <c r="H97" s="40">
        <v>0</v>
      </c>
      <c r="I97" s="40">
        <v>0</v>
      </c>
      <c r="J97" s="40">
        <v>0</v>
      </c>
    </row>
    <row r="98" spans="2:10" x14ac:dyDescent="0.25">
      <c r="B98" s="4" t="s">
        <v>60</v>
      </c>
      <c r="C98" s="4" t="s">
        <v>20</v>
      </c>
      <c r="D98" s="4" t="s">
        <v>61</v>
      </c>
      <c r="E98" s="41">
        <v>0.61236669603898297</v>
      </c>
      <c r="F98" s="40">
        <v>67761.537014652014</v>
      </c>
      <c r="G98" s="40">
        <v>41494.908540185701</v>
      </c>
      <c r="H98" s="40">
        <v>0</v>
      </c>
      <c r="I98" s="40">
        <v>0</v>
      </c>
      <c r="J98" s="40">
        <v>0</v>
      </c>
    </row>
    <row r="99" spans="2:10" x14ac:dyDescent="0.25">
      <c r="B99" s="4" t="s">
        <v>62</v>
      </c>
      <c r="C99" s="4" t="s">
        <v>14</v>
      </c>
      <c r="D99" s="4" t="s">
        <v>63</v>
      </c>
      <c r="E99" s="41">
        <v>2.7628043506020598E-2</v>
      </c>
      <c r="F99" s="40">
        <v>73392.919285714292</v>
      </c>
      <c r="G99" s="40">
        <v>2027.7027670595726</v>
      </c>
      <c r="H99" s="40">
        <v>59874.57252000038</v>
      </c>
      <c r="I99" s="40">
        <v>1654.2172944869558</v>
      </c>
      <c r="J99" s="40">
        <v>1654.2172944869558</v>
      </c>
    </row>
    <row r="100" spans="2:10" x14ac:dyDescent="0.25">
      <c r="B100" s="4" t="s">
        <v>62</v>
      </c>
      <c r="C100" s="4" t="s">
        <v>14</v>
      </c>
      <c r="D100" s="4" t="s">
        <v>63</v>
      </c>
      <c r="E100" s="41">
        <v>0.14259083834629199</v>
      </c>
      <c r="F100" s="40">
        <v>73392.919285714292</v>
      </c>
      <c r="G100" s="40">
        <v>10465.157889631742</v>
      </c>
      <c r="H100" s="40">
        <v>59874.57252000038</v>
      </c>
      <c r="I100" s="40">
        <v>8537.5654912527116</v>
      </c>
      <c r="J100" s="40">
        <v>8537.5654912527116</v>
      </c>
    </row>
    <row r="101" spans="2:10" x14ac:dyDescent="0.25">
      <c r="B101" s="4" t="s">
        <v>62</v>
      </c>
      <c r="C101" s="4" t="s">
        <v>16</v>
      </c>
      <c r="D101" s="4" t="s">
        <v>63</v>
      </c>
      <c r="E101" s="41">
        <v>4.3576546670876799E-2</v>
      </c>
      <c r="F101" s="40">
        <v>73392.919285714292</v>
      </c>
      <c r="G101" s="40">
        <v>3198.2099725658227</v>
      </c>
      <c r="H101" s="40">
        <v>59874.57252000038</v>
      </c>
      <c r="I101" s="40">
        <v>2609.1271038165942</v>
      </c>
      <c r="J101" s="40">
        <v>2609.1271038165942</v>
      </c>
    </row>
    <row r="102" spans="2:10" x14ac:dyDescent="0.25">
      <c r="B102" s="4" t="s">
        <v>62</v>
      </c>
      <c r="C102" s="4" t="s">
        <v>15</v>
      </c>
      <c r="D102" s="4" t="s">
        <v>63</v>
      </c>
      <c r="E102" s="41">
        <v>1.0258333693977899E-2</v>
      </c>
      <c r="F102" s="40">
        <v>73392.919285714292</v>
      </c>
      <c r="G102" s="40">
        <v>752.88905680804328</v>
      </c>
      <c r="H102" s="40">
        <v>59874.57252000038</v>
      </c>
      <c r="I102" s="40">
        <v>614.21334469444309</v>
      </c>
      <c r="J102" s="40">
        <v>614.21334469444309</v>
      </c>
    </row>
    <row r="103" spans="2:10" x14ac:dyDescent="0.25">
      <c r="B103" s="4" t="s">
        <v>62</v>
      </c>
      <c r="C103" s="4" t="s">
        <v>15</v>
      </c>
      <c r="D103" s="4" t="s">
        <v>63</v>
      </c>
      <c r="E103" s="41">
        <v>4.6899819357155099E-2</v>
      </c>
      <c r="F103" s="40">
        <v>73392.919285714292</v>
      </c>
      <c r="G103" s="40">
        <v>3442.1146565942649</v>
      </c>
      <c r="H103" s="40">
        <v>59874.57252000038</v>
      </c>
      <c r="I103" s="40">
        <v>2808.1066352749008</v>
      </c>
      <c r="J103" s="40">
        <v>2808.1066352749008</v>
      </c>
    </row>
    <row r="104" spans="2:10" x14ac:dyDescent="0.25">
      <c r="B104" s="4" t="s">
        <v>62</v>
      </c>
      <c r="C104" s="4" t="s">
        <v>20</v>
      </c>
      <c r="D104" s="4" t="s">
        <v>63</v>
      </c>
      <c r="E104" s="41">
        <v>0.25806013841270498</v>
      </c>
      <c r="F104" s="40">
        <v>73392.919285714292</v>
      </c>
      <c r="G104" s="40">
        <v>18939.786909383914</v>
      </c>
      <c r="H104" s="40">
        <v>59874.57252000038</v>
      </c>
      <c r="I104" s="40">
        <v>15451.240471912839</v>
      </c>
      <c r="J104" s="40">
        <v>15451.240471912839</v>
      </c>
    </row>
    <row r="105" spans="2:10" x14ac:dyDescent="0.25">
      <c r="B105" s="4" t="s">
        <v>62</v>
      </c>
      <c r="C105" s="4" t="s">
        <v>20</v>
      </c>
      <c r="D105" s="4" t="s">
        <v>63</v>
      </c>
      <c r="E105" s="41">
        <v>0.33012226117183302</v>
      </c>
      <c r="F105" s="40">
        <v>73392.919285714292</v>
      </c>
      <c r="G105" s="40">
        <v>24228.636468601835</v>
      </c>
      <c r="H105" s="40">
        <v>59874.57252000038</v>
      </c>
      <c r="I105" s="40">
        <v>19765.929266999421</v>
      </c>
      <c r="J105" s="40">
        <v>19765.929266999421</v>
      </c>
    </row>
    <row r="106" spans="2:10" x14ac:dyDescent="0.25">
      <c r="B106" s="4" t="s">
        <v>62</v>
      </c>
      <c r="C106" s="4" t="s">
        <v>17</v>
      </c>
      <c r="D106" s="4" t="s">
        <v>63</v>
      </c>
      <c r="E106" s="41">
        <v>8.9247503137607504E-3</v>
      </c>
      <c r="F106" s="40">
        <v>73392.919285714292</v>
      </c>
      <c r="G106" s="40">
        <v>655.01347942299606</v>
      </c>
      <c r="H106" s="40">
        <v>59874.57252000038</v>
      </c>
      <c r="I106" s="40">
        <v>534.3656098841642</v>
      </c>
      <c r="J106" s="40">
        <v>534.3656098841642</v>
      </c>
    </row>
    <row r="107" spans="2:10" x14ac:dyDescent="0.25">
      <c r="B107" s="4" t="s">
        <v>62</v>
      </c>
      <c r="C107" s="4" t="s">
        <v>17</v>
      </c>
      <c r="D107" s="4" t="s">
        <v>63</v>
      </c>
      <c r="E107" s="41">
        <v>0.131939268527379</v>
      </c>
      <c r="F107" s="40">
        <v>73392.919285714292</v>
      </c>
      <c r="G107" s="40">
        <v>9683.4080856461114</v>
      </c>
      <c r="H107" s="40">
        <v>59874.57252000038</v>
      </c>
      <c r="I107" s="40">
        <v>7899.8073016783574</v>
      </c>
      <c r="J107" s="40">
        <v>7899.8073016783574</v>
      </c>
    </row>
    <row r="108" spans="2:10" x14ac:dyDescent="0.25">
      <c r="B108" s="4" t="s">
        <v>64</v>
      </c>
      <c r="C108" s="4" t="s">
        <v>14</v>
      </c>
      <c r="D108" s="4" t="s">
        <v>65</v>
      </c>
      <c r="E108" s="41">
        <v>1.19022690774309E-2</v>
      </c>
      <c r="F108" s="40">
        <v>68210.031959706961</v>
      </c>
      <c r="G108" s="40">
        <v>811.85415416459364</v>
      </c>
      <c r="H108" s="40">
        <v>37897.187921999976</v>
      </c>
      <c r="I108" s="40">
        <v>451.06252792560809</v>
      </c>
      <c r="J108" s="40">
        <v>451.06252792560809</v>
      </c>
    </row>
    <row r="109" spans="2:10" x14ac:dyDescent="0.25">
      <c r="B109" s="4" t="s">
        <v>64</v>
      </c>
      <c r="C109" s="4" t="s">
        <v>15</v>
      </c>
      <c r="D109" s="4" t="s">
        <v>65</v>
      </c>
      <c r="E109" s="41">
        <v>8.1615559388097602E-4</v>
      </c>
      <c r="F109" s="40">
        <v>68210.031959706961</v>
      </c>
      <c r="G109" s="40">
        <v>55.669999142714993</v>
      </c>
      <c r="H109" s="40">
        <v>37897.187921999976</v>
      </c>
      <c r="I109" s="40">
        <v>30.930001914898842</v>
      </c>
      <c r="J109" s="40">
        <v>30.930001914898842</v>
      </c>
    </row>
    <row r="110" spans="2:10" x14ac:dyDescent="0.25">
      <c r="B110" s="4" t="s">
        <v>64</v>
      </c>
      <c r="C110" s="4" t="s">
        <v>15</v>
      </c>
      <c r="D110" s="4" t="s">
        <v>65</v>
      </c>
      <c r="E110" s="41">
        <v>3.80872610477789E-3</v>
      </c>
      <c r="F110" s="40">
        <v>68210.031959706961</v>
      </c>
      <c r="G110" s="40">
        <v>259.79332933267011</v>
      </c>
      <c r="H110" s="40">
        <v>37897.187921999976</v>
      </c>
      <c r="I110" s="40">
        <v>144.34000893619466</v>
      </c>
      <c r="J110" s="40">
        <v>144.34000893619466</v>
      </c>
    </row>
    <row r="111" spans="2:10" x14ac:dyDescent="0.25">
      <c r="B111" s="4" t="s">
        <v>64</v>
      </c>
      <c r="C111" s="4" t="s">
        <v>20</v>
      </c>
      <c r="D111" s="4" t="s">
        <v>65</v>
      </c>
      <c r="E111" s="41">
        <v>0.15564994014858999</v>
      </c>
      <c r="F111" s="40">
        <v>68210.031959706961</v>
      </c>
      <c r="G111" s="40">
        <v>10616.887392061799</v>
      </c>
      <c r="H111" s="40">
        <v>37897.187921999976</v>
      </c>
      <c r="I111" s="40">
        <v>5898.6950318591635</v>
      </c>
      <c r="J111" s="40">
        <v>5898.6950318591635</v>
      </c>
    </row>
    <row r="112" spans="2:10" x14ac:dyDescent="0.25">
      <c r="B112" s="4" t="s">
        <v>64</v>
      </c>
      <c r="C112" s="4" t="s">
        <v>20</v>
      </c>
      <c r="D112" s="4" t="s">
        <v>65</v>
      </c>
      <c r="E112" s="41">
        <v>0.25946946588799402</v>
      </c>
      <c r="F112" s="40">
        <v>68210.031959706961</v>
      </c>
      <c r="G112" s="40">
        <v>17698.420560788167</v>
      </c>
      <c r="H112" s="40">
        <v>37897.187921999976</v>
      </c>
      <c r="I112" s="40">
        <v>9833.1631087782716</v>
      </c>
      <c r="J112" s="40">
        <v>9833.1631087782716</v>
      </c>
    </row>
    <row r="113" spans="2:10" x14ac:dyDescent="0.25">
      <c r="B113" s="4" t="s">
        <v>64</v>
      </c>
      <c r="C113" s="4" t="s">
        <v>20</v>
      </c>
      <c r="D113" s="4" t="s">
        <v>65</v>
      </c>
      <c r="E113" s="41">
        <v>0.378178307738474</v>
      </c>
      <c r="F113" s="40">
        <v>68210.031959706961</v>
      </c>
      <c r="G113" s="40">
        <v>25795.554457309205</v>
      </c>
      <c r="H113" s="40">
        <v>37897.187921999976</v>
      </c>
      <c r="I113" s="40">
        <v>14331.894396388887</v>
      </c>
      <c r="J113" s="40">
        <v>14331.894396388887</v>
      </c>
    </row>
    <row r="114" spans="2:10" x14ac:dyDescent="0.25">
      <c r="B114" s="4" t="s">
        <v>64</v>
      </c>
      <c r="C114" s="4" t="s">
        <v>17</v>
      </c>
      <c r="D114" s="4" t="s">
        <v>65</v>
      </c>
      <c r="E114" s="41">
        <v>7.7317139926991199E-2</v>
      </c>
      <c r="F114" s="40">
        <v>68210.031959706961</v>
      </c>
      <c r="G114" s="40">
        <v>5273.8045854532047</v>
      </c>
      <c r="H114" s="40">
        <v>37897.187921999976</v>
      </c>
      <c r="I114" s="40">
        <v>2930.1021814047531</v>
      </c>
      <c r="J114" s="40">
        <v>2930.1021814047531</v>
      </c>
    </row>
    <row r="115" spans="2:10" x14ac:dyDescent="0.25">
      <c r="B115" s="4" t="s">
        <v>64</v>
      </c>
      <c r="C115" s="4" t="s">
        <v>17</v>
      </c>
      <c r="D115" s="4" t="s">
        <v>65</v>
      </c>
      <c r="E115" s="41">
        <v>0.112857995521861</v>
      </c>
      <c r="F115" s="40">
        <v>68210.031959706961</v>
      </c>
      <c r="G115" s="40">
        <v>7698.0474814546042</v>
      </c>
      <c r="H115" s="40">
        <v>37897.187921999976</v>
      </c>
      <c r="I115" s="40">
        <v>4277.0006647921982</v>
      </c>
      <c r="J115" s="40">
        <v>4277.0006647921982</v>
      </c>
    </row>
    <row r="116" spans="2:10" x14ac:dyDescent="0.25">
      <c r="B116" s="4" t="s">
        <v>66</v>
      </c>
      <c r="C116" s="4" t="s">
        <v>20</v>
      </c>
      <c r="D116" s="4" t="s">
        <v>67</v>
      </c>
      <c r="E116" s="41">
        <v>1.2637743299346501E-2</v>
      </c>
      <c r="F116" s="40">
        <v>40930.291085714285</v>
      </c>
      <c r="G116" s="40">
        <v>517.26651190878749</v>
      </c>
      <c r="H116" s="40">
        <v>27296.755259399655</v>
      </c>
      <c r="I116" s="40">
        <v>344.96938587337934</v>
      </c>
      <c r="J116" s="40">
        <v>344.96938587337934</v>
      </c>
    </row>
    <row r="117" spans="2:10" x14ac:dyDescent="0.25">
      <c r="B117" s="4" t="s">
        <v>66</v>
      </c>
      <c r="C117" s="4" t="s">
        <v>20</v>
      </c>
      <c r="D117" s="4" t="s">
        <v>67</v>
      </c>
      <c r="E117" s="41">
        <v>5.7573312979933199E-2</v>
      </c>
      <c r="F117" s="40">
        <v>40930.291085714285</v>
      </c>
      <c r="G117" s="40">
        <v>2356.4924590375986</v>
      </c>
      <c r="H117" s="40">
        <v>27296.755259399655</v>
      </c>
      <c r="I117" s="40">
        <v>1571.564633886054</v>
      </c>
      <c r="J117" s="40">
        <v>1571.564633886054</v>
      </c>
    </row>
    <row r="118" spans="2:10" x14ac:dyDescent="0.25">
      <c r="B118" s="4" t="s">
        <v>66</v>
      </c>
      <c r="C118" s="4" t="s">
        <v>20</v>
      </c>
      <c r="D118" s="4" t="s">
        <v>67</v>
      </c>
      <c r="E118" s="41">
        <v>0.26363252000626902</v>
      </c>
      <c r="F118" s="40">
        <v>40930.291085714285</v>
      </c>
      <c r="G118" s="40">
        <v>10790.555783516986</v>
      </c>
      <c r="H118" s="40">
        <v>27296.755259399655</v>
      </c>
      <c r="I118" s="40">
        <v>7196.3123770299089</v>
      </c>
      <c r="J118" s="40">
        <v>7196.3123770299089</v>
      </c>
    </row>
    <row r="119" spans="2:10" x14ac:dyDescent="0.25">
      <c r="B119" s="4" t="s">
        <v>66</v>
      </c>
      <c r="C119" s="4" t="s">
        <v>17</v>
      </c>
      <c r="D119" s="4" t="s">
        <v>67</v>
      </c>
      <c r="E119" s="41">
        <v>5.9239421715686898E-4</v>
      </c>
      <c r="F119" s="40">
        <v>40930.291085714285</v>
      </c>
      <c r="G119" s="40">
        <v>24.246867745724487</v>
      </c>
      <c r="H119" s="40">
        <v>27296.755259399655</v>
      </c>
      <c r="I119" s="40">
        <v>16.170439962814704</v>
      </c>
      <c r="J119" s="40">
        <v>16.170439962814704</v>
      </c>
    </row>
    <row r="120" spans="2:10" x14ac:dyDescent="0.25">
      <c r="B120" s="4" t="s">
        <v>66</v>
      </c>
      <c r="C120" s="4" t="s">
        <v>17</v>
      </c>
      <c r="D120" s="4" t="s">
        <v>67</v>
      </c>
      <c r="E120" s="41">
        <v>0.32594023489818502</v>
      </c>
      <c r="F120" s="40">
        <v>40930.291085714285</v>
      </c>
      <c r="G120" s="40">
        <v>13340.828690928802</v>
      </c>
      <c r="H120" s="40">
        <v>27296.755259399655</v>
      </c>
      <c r="I120" s="40">
        <v>8897.1108212069903</v>
      </c>
      <c r="J120" s="40">
        <v>8897.1108212069903</v>
      </c>
    </row>
    <row r="121" spans="2:10" x14ac:dyDescent="0.25">
      <c r="B121" s="4" t="s">
        <v>66</v>
      </c>
      <c r="C121" s="4" t="s">
        <v>17</v>
      </c>
      <c r="D121" s="4" t="s">
        <v>67</v>
      </c>
      <c r="E121" s="41">
        <v>0.33962379459910902</v>
      </c>
      <c r="F121" s="40">
        <v>40930.291085714285</v>
      </c>
      <c r="G121" s="40">
        <v>13900.900772576371</v>
      </c>
      <c r="H121" s="40">
        <v>27296.755259399655</v>
      </c>
      <c r="I121" s="40">
        <v>9270.6276014404975</v>
      </c>
      <c r="J121" s="40">
        <v>9270.6276014404975</v>
      </c>
    </row>
    <row r="122" spans="2:10" x14ac:dyDescent="0.25">
      <c r="B122" s="4" t="s">
        <v>68</v>
      </c>
      <c r="C122" s="4" t="s">
        <v>20</v>
      </c>
      <c r="D122" s="4" t="s">
        <v>69</v>
      </c>
      <c r="E122" s="41">
        <v>0.124835346892196</v>
      </c>
      <c r="F122" s="40">
        <v>42861.979618315025</v>
      </c>
      <c r="G122" s="40">
        <v>5350.6900941385911</v>
      </c>
      <c r="H122" s="40">
        <v>0</v>
      </c>
      <c r="I122" s="40">
        <v>0</v>
      </c>
      <c r="J122" s="40">
        <v>0</v>
      </c>
    </row>
    <row r="123" spans="2:10" x14ac:dyDescent="0.25">
      <c r="B123" s="4" t="s">
        <v>68</v>
      </c>
      <c r="C123" s="4" t="s">
        <v>20</v>
      </c>
      <c r="D123" s="4" t="s">
        <v>69</v>
      </c>
      <c r="E123" s="41">
        <v>0.13102242887513399</v>
      </c>
      <c r="F123" s="40">
        <v>42861.979618315025</v>
      </c>
      <c r="G123" s="40">
        <v>5615.8806759881227</v>
      </c>
      <c r="H123" s="40">
        <v>0</v>
      </c>
      <c r="I123" s="40">
        <v>0</v>
      </c>
      <c r="J123" s="40">
        <v>0</v>
      </c>
    </row>
    <row r="124" spans="2:10" x14ac:dyDescent="0.25">
      <c r="B124" s="4" t="s">
        <v>68</v>
      </c>
      <c r="C124" s="4" t="s">
        <v>20</v>
      </c>
      <c r="D124" s="4" t="s">
        <v>69</v>
      </c>
      <c r="E124" s="41">
        <v>0.74414222423266996</v>
      </c>
      <c r="F124" s="40">
        <v>42861.979618315025</v>
      </c>
      <c r="G124" s="40">
        <v>31895.408848188308</v>
      </c>
      <c r="H124" s="40">
        <v>0</v>
      </c>
      <c r="I124" s="40">
        <v>0</v>
      </c>
      <c r="J124" s="40">
        <v>0</v>
      </c>
    </row>
    <row r="125" spans="2:10" x14ac:dyDescent="0.25">
      <c r="B125" s="4" t="s">
        <v>70</v>
      </c>
      <c r="C125" s="4" t="s">
        <v>20</v>
      </c>
      <c r="D125" s="4" t="s">
        <v>71</v>
      </c>
      <c r="E125" s="41">
        <v>7.8841160255865794E-2</v>
      </c>
      <c r="F125" s="40">
        <v>41897.146755311362</v>
      </c>
      <c r="G125" s="40">
        <v>3303.2196615990306</v>
      </c>
      <c r="H125" s="40">
        <v>43241.712613199627</v>
      </c>
      <c r="I125" s="40">
        <v>3409.2267938753648</v>
      </c>
      <c r="J125" s="40">
        <v>3409.2267938753648</v>
      </c>
    </row>
    <row r="126" spans="2:10" x14ac:dyDescent="0.25">
      <c r="B126" s="4" t="s">
        <v>70</v>
      </c>
      <c r="C126" s="4" t="s">
        <v>20</v>
      </c>
      <c r="D126" s="4" t="s">
        <v>71</v>
      </c>
      <c r="E126" s="41">
        <v>0.34005880352477702</v>
      </c>
      <c r="F126" s="40">
        <v>41897.146755311362</v>
      </c>
      <c r="G126" s="40">
        <v>14247.493596713175</v>
      </c>
      <c r="H126" s="40">
        <v>43241.712613199627</v>
      </c>
      <c r="I126" s="40">
        <v>14704.725053606924</v>
      </c>
      <c r="J126" s="40">
        <v>14704.725053606924</v>
      </c>
    </row>
    <row r="127" spans="2:10" x14ac:dyDescent="0.25">
      <c r="B127" s="4" t="s">
        <v>70</v>
      </c>
      <c r="C127" s="4" t="s">
        <v>20</v>
      </c>
      <c r="D127" s="4" t="s">
        <v>71</v>
      </c>
      <c r="E127" s="41">
        <v>0.453332958853021</v>
      </c>
      <c r="F127" s="40">
        <v>41897.146755311362</v>
      </c>
      <c r="G127" s="40">
        <v>18993.357506084547</v>
      </c>
      <c r="H127" s="40">
        <v>43241.712613199627</v>
      </c>
      <c r="I127" s="40">
        <v>19602.893524813786</v>
      </c>
      <c r="J127" s="40">
        <v>19602.893524813786</v>
      </c>
    </row>
    <row r="128" spans="2:10" x14ac:dyDescent="0.25">
      <c r="B128" s="4" t="s">
        <v>70</v>
      </c>
      <c r="C128" s="4" t="s">
        <v>17</v>
      </c>
      <c r="D128" s="4" t="s">
        <v>71</v>
      </c>
      <c r="E128" s="41">
        <v>1.66325295698945E-3</v>
      </c>
      <c r="F128" s="40">
        <v>41897.146755311362</v>
      </c>
      <c r="G128" s="40">
        <v>69.685553230192568</v>
      </c>
      <c r="H128" s="40">
        <v>43241.712613199627</v>
      </c>
      <c r="I128" s="40">
        <v>71.921906369192271</v>
      </c>
      <c r="J128" s="40">
        <v>71.921906369192271</v>
      </c>
    </row>
    <row r="129" spans="2:10" x14ac:dyDescent="0.25">
      <c r="B129" s="4" t="s">
        <v>70</v>
      </c>
      <c r="C129" s="4" t="s">
        <v>17</v>
      </c>
      <c r="D129" s="4" t="s">
        <v>71</v>
      </c>
      <c r="E129" s="41">
        <v>3.5641134792631E-2</v>
      </c>
      <c r="F129" s="40">
        <v>41897.146755311362</v>
      </c>
      <c r="G129" s="40">
        <v>1493.2618549326949</v>
      </c>
      <c r="H129" s="40">
        <v>43241.712613199627</v>
      </c>
      <c r="I129" s="40">
        <v>1541.1837079112599</v>
      </c>
      <c r="J129" s="40">
        <v>1541.1837079112599</v>
      </c>
    </row>
    <row r="130" spans="2:10" x14ac:dyDescent="0.25">
      <c r="B130" s="4" t="s">
        <v>70</v>
      </c>
      <c r="C130" s="4" t="s">
        <v>17</v>
      </c>
      <c r="D130" s="4" t="s">
        <v>71</v>
      </c>
      <c r="E130" s="41">
        <v>9.0462689616715594E-2</v>
      </c>
      <c r="F130" s="40">
        <v>41897.146755311362</v>
      </c>
      <c r="G130" s="40">
        <v>3790.1285827517145</v>
      </c>
      <c r="H130" s="40">
        <v>43241.712613199627</v>
      </c>
      <c r="I130" s="40">
        <v>3911.7616266230934</v>
      </c>
      <c r="J130" s="40">
        <v>3911.7616266230934</v>
      </c>
    </row>
    <row r="131" spans="2:10" x14ac:dyDescent="0.25">
      <c r="B131" s="4" t="s">
        <v>72</v>
      </c>
      <c r="C131" s="4" t="s">
        <v>20</v>
      </c>
      <c r="D131" s="4" t="s">
        <v>73</v>
      </c>
      <c r="E131" s="41">
        <v>7.2809756507371997E-3</v>
      </c>
      <c r="F131" s="40">
        <v>66771.851994322351</v>
      </c>
      <c r="G131" s="40">
        <v>486.16422852528916</v>
      </c>
      <c r="H131" s="40">
        <v>14535.65655</v>
      </c>
      <c r="I131" s="40">
        <v>105.83376140802869</v>
      </c>
      <c r="J131" s="40">
        <v>105.83376140802869</v>
      </c>
    </row>
    <row r="132" spans="2:10" x14ac:dyDescent="0.25">
      <c r="B132" s="4" t="s">
        <v>72</v>
      </c>
      <c r="C132" s="4" t="s">
        <v>20</v>
      </c>
      <c r="D132" s="4" t="s">
        <v>73</v>
      </c>
      <c r="E132" s="41">
        <v>0.82494854310477606</v>
      </c>
      <c r="F132" s="40">
        <v>66771.851994322351</v>
      </c>
      <c r="G132" s="40">
        <v>55083.342023123958</v>
      </c>
      <c r="H132" s="40">
        <v>14535.65655</v>
      </c>
      <c r="I132" s="40">
        <v>11991.168693993895</v>
      </c>
      <c r="J132" s="40">
        <v>11991.168693993895</v>
      </c>
    </row>
    <row r="133" spans="2:10" x14ac:dyDescent="0.25">
      <c r="B133" s="4" t="s">
        <v>72</v>
      </c>
      <c r="C133" s="4" t="s">
        <v>17</v>
      </c>
      <c r="D133" s="4" t="s">
        <v>73</v>
      </c>
      <c r="E133" s="41">
        <v>0.16777048124448701</v>
      </c>
      <c r="F133" s="40">
        <v>66771.851994322351</v>
      </c>
      <c r="G133" s="40">
        <v>11202.34574267312</v>
      </c>
      <c r="H133" s="40">
        <v>14535.65655</v>
      </c>
      <c r="I133" s="40">
        <v>2438.6540945980796</v>
      </c>
      <c r="J133" s="40">
        <v>2438.6540945980796</v>
      </c>
    </row>
    <row r="134" spans="2:10" x14ac:dyDescent="0.25">
      <c r="B134" s="4" t="s">
        <v>74</v>
      </c>
      <c r="C134" s="4" t="s">
        <v>20</v>
      </c>
      <c r="D134" s="4" t="s">
        <v>75</v>
      </c>
      <c r="E134" s="41">
        <v>7.3776667384973095E-4</v>
      </c>
      <c r="F134" s="40">
        <v>51674.267759706956</v>
      </c>
      <c r="G134" s="40">
        <v>38.123552648699388</v>
      </c>
      <c r="H134" s="40">
        <v>4420.8589949999978</v>
      </c>
      <c r="I134" s="40">
        <v>3.2615624362998128</v>
      </c>
      <c r="J134" s="40">
        <v>3.2615624362998128</v>
      </c>
    </row>
    <row r="135" spans="2:10" x14ac:dyDescent="0.25">
      <c r="B135" s="4" t="s">
        <v>74</v>
      </c>
      <c r="C135" s="4" t="s">
        <v>20</v>
      </c>
      <c r="D135" s="4" t="s">
        <v>75</v>
      </c>
      <c r="E135" s="41">
        <v>9.9598500969713705E-2</v>
      </c>
      <c r="F135" s="40">
        <v>51674.267759706956</v>
      </c>
      <c r="G135" s="40">
        <v>5146.6796075744187</v>
      </c>
      <c r="H135" s="40">
        <v>4420.8589949999978</v>
      </c>
      <c r="I135" s="40">
        <v>440.31092890047483</v>
      </c>
      <c r="J135" s="40">
        <v>440.31092890047483</v>
      </c>
    </row>
    <row r="136" spans="2:10" x14ac:dyDescent="0.25">
      <c r="B136" s="4" t="s">
        <v>74</v>
      </c>
      <c r="C136" s="4" t="s">
        <v>20</v>
      </c>
      <c r="D136" s="4" t="s">
        <v>75</v>
      </c>
      <c r="E136" s="41">
        <v>0.16882577158579401</v>
      </c>
      <c r="F136" s="40">
        <v>51674.267759706956</v>
      </c>
      <c r="G136" s="40">
        <v>8723.9481256634463</v>
      </c>
      <c r="H136" s="40">
        <v>4420.8589949999978</v>
      </c>
      <c r="I136" s="40">
        <v>746.35493090287252</v>
      </c>
      <c r="J136" s="40">
        <v>746.35493090287252</v>
      </c>
    </row>
    <row r="137" spans="2:10" x14ac:dyDescent="0.25">
      <c r="B137" s="4" t="s">
        <v>74</v>
      </c>
      <c r="C137" s="4" t="s">
        <v>17</v>
      </c>
      <c r="D137" s="4" t="s">
        <v>75</v>
      </c>
      <c r="E137" s="41">
        <v>1.6863238259422399E-3</v>
      </c>
      <c r="F137" s="40">
        <v>51674.267759706956</v>
      </c>
      <c r="G137" s="40">
        <v>87.139548911312772</v>
      </c>
      <c r="H137" s="40">
        <v>4420.8589949999978</v>
      </c>
      <c r="I137" s="40">
        <v>7.4549998543995617</v>
      </c>
      <c r="J137" s="40">
        <v>7.4549998543995617</v>
      </c>
    </row>
    <row r="138" spans="2:10" x14ac:dyDescent="0.25">
      <c r="B138" s="4" t="s">
        <v>74</v>
      </c>
      <c r="C138" s="4" t="s">
        <v>17</v>
      </c>
      <c r="D138" s="4" t="s">
        <v>75</v>
      </c>
      <c r="E138" s="41">
        <v>0.30124696611185597</v>
      </c>
      <c r="F138" s="40">
        <v>51674.267759706956</v>
      </c>
      <c r="G138" s="40">
        <v>15566.716388663413</v>
      </c>
      <c r="H138" s="40">
        <v>4420.8589949999978</v>
      </c>
      <c r="I138" s="40">
        <v>1331.7703598520579</v>
      </c>
      <c r="J138" s="40">
        <v>1331.7703598520579</v>
      </c>
    </row>
    <row r="139" spans="2:10" x14ac:dyDescent="0.25">
      <c r="B139" s="4" t="s">
        <v>74</v>
      </c>
      <c r="C139" s="4" t="s">
        <v>17</v>
      </c>
      <c r="D139" s="4" t="s">
        <v>75</v>
      </c>
      <c r="E139" s="41">
        <v>0.427904670832844</v>
      </c>
      <c r="F139" s="40">
        <v>51674.267759706956</v>
      </c>
      <c r="G139" s="40">
        <v>22111.660536245647</v>
      </c>
      <c r="H139" s="40">
        <v>4420.8589949999978</v>
      </c>
      <c r="I139" s="40">
        <v>1891.7062130538916</v>
      </c>
      <c r="J139" s="40">
        <v>1891.7062130538916</v>
      </c>
    </row>
    <row r="140" spans="2:10" x14ac:dyDescent="0.25">
      <c r="B140" s="4" t="s">
        <v>76</v>
      </c>
      <c r="C140" s="4" t="s">
        <v>20</v>
      </c>
      <c r="D140" s="4" t="s">
        <v>77</v>
      </c>
      <c r="E140" s="41">
        <v>7.2616567551704203E-2</v>
      </c>
      <c r="F140" s="40">
        <v>37827.101284981691</v>
      </c>
      <c r="G140" s="40">
        <v>2746.87425574603</v>
      </c>
      <c r="H140" s="40">
        <v>247.67552520000007</v>
      </c>
      <c r="I140" s="40">
        <v>17.985346506589622</v>
      </c>
      <c r="J140" s="40">
        <v>17.985346506589622</v>
      </c>
    </row>
    <row r="141" spans="2:10" x14ac:dyDescent="0.25">
      <c r="B141" s="4" t="s">
        <v>76</v>
      </c>
      <c r="C141" s="4" t="s">
        <v>20</v>
      </c>
      <c r="D141" s="4" t="s">
        <v>77</v>
      </c>
      <c r="E141" s="41">
        <v>0.25870320331289598</v>
      </c>
      <c r="F141" s="40">
        <v>37827.101284981691</v>
      </c>
      <c r="G141" s="40">
        <v>9785.9922744661271</v>
      </c>
      <c r="H141" s="40">
        <v>247.67552520000007</v>
      </c>
      <c r="I141" s="40">
        <v>64.074451751443902</v>
      </c>
      <c r="J141" s="40">
        <v>64.074451751443902</v>
      </c>
    </row>
    <row r="142" spans="2:10" x14ac:dyDescent="0.25">
      <c r="B142" s="4" t="s">
        <v>76</v>
      </c>
      <c r="C142" s="4" t="s">
        <v>20</v>
      </c>
      <c r="D142" s="4" t="s">
        <v>77</v>
      </c>
      <c r="E142" s="41">
        <v>0.34661106884896398</v>
      </c>
      <c r="F142" s="40">
        <v>37827.101284981691</v>
      </c>
      <c r="G142" s="40">
        <v>13111.292007845523</v>
      </c>
      <c r="H142" s="40">
        <v>247.67552520000007</v>
      </c>
      <c r="I142" s="40">
        <v>85.847078517300531</v>
      </c>
      <c r="J142" s="40">
        <v>85.847078517300531</v>
      </c>
    </row>
    <row r="143" spans="2:10" x14ac:dyDescent="0.25">
      <c r="B143" s="4" t="s">
        <v>76</v>
      </c>
      <c r="C143" s="4" t="s">
        <v>17</v>
      </c>
      <c r="D143" s="4" t="s">
        <v>77</v>
      </c>
      <c r="E143" s="41">
        <v>1.2871711968396001E-3</v>
      </c>
      <c r="F143" s="40">
        <v>37827.101284981691</v>
      </c>
      <c r="G143" s="40">
        <v>48.689955233962657</v>
      </c>
      <c r="H143" s="40">
        <v>247.67552520000007</v>
      </c>
      <c r="I143" s="40">
        <v>0.31880080219956064</v>
      </c>
      <c r="J143" s="40">
        <v>0.31880080219956064</v>
      </c>
    </row>
    <row r="144" spans="2:10" x14ac:dyDescent="0.25">
      <c r="B144" s="4" t="s">
        <v>76</v>
      </c>
      <c r="C144" s="4" t="s">
        <v>17</v>
      </c>
      <c r="D144" s="4" t="s">
        <v>77</v>
      </c>
      <c r="E144" s="41">
        <v>0.14416317404603601</v>
      </c>
      <c r="F144" s="40">
        <v>37827.101284981691</v>
      </c>
      <c r="G144" s="40">
        <v>5453.2749862038481</v>
      </c>
      <c r="H144" s="40">
        <v>247.67552520000007</v>
      </c>
      <c r="I144" s="40">
        <v>35.705689846350985</v>
      </c>
      <c r="J144" s="40">
        <v>35.705689846350985</v>
      </c>
    </row>
    <row r="145" spans="2:10" x14ac:dyDescent="0.25">
      <c r="B145" s="4" t="s">
        <v>76</v>
      </c>
      <c r="C145" s="4" t="s">
        <v>17</v>
      </c>
      <c r="D145" s="4" t="s">
        <v>77</v>
      </c>
      <c r="E145" s="41">
        <v>0.176618815043561</v>
      </c>
      <c r="F145" s="40">
        <v>37827.101284981691</v>
      </c>
      <c r="G145" s="40">
        <v>6680.97780548623</v>
      </c>
      <c r="H145" s="40">
        <v>247.67552520000007</v>
      </c>
      <c r="I145" s="40">
        <v>43.744157776115642</v>
      </c>
      <c r="J145" s="40">
        <v>43.744157776115642</v>
      </c>
    </row>
    <row r="146" spans="2:10" x14ac:dyDescent="0.25">
      <c r="B146" s="4" t="s">
        <v>78</v>
      </c>
      <c r="C146" s="4" t="s">
        <v>20</v>
      </c>
      <c r="D146" s="4" t="s">
        <v>79</v>
      </c>
      <c r="E146" s="41">
        <v>0.27214044696562201</v>
      </c>
      <c r="F146" s="40">
        <v>54384.168700366303</v>
      </c>
      <c r="G146" s="40">
        <v>14800.131977971476</v>
      </c>
      <c r="H146" s="40">
        <v>0</v>
      </c>
      <c r="I146" s="40">
        <v>0</v>
      </c>
      <c r="J146" s="40">
        <v>0</v>
      </c>
    </row>
    <row r="147" spans="2:10" x14ac:dyDescent="0.25">
      <c r="B147" s="4" t="s">
        <v>78</v>
      </c>
      <c r="C147" s="4" t="s">
        <v>20</v>
      </c>
      <c r="D147" s="4" t="s">
        <v>79</v>
      </c>
      <c r="E147" s="41">
        <v>0.37155851141865098</v>
      </c>
      <c r="F147" s="40">
        <v>54384.168700366303</v>
      </c>
      <c r="G147" s="40">
        <v>20206.900767048894</v>
      </c>
      <c r="H147" s="40">
        <v>0</v>
      </c>
      <c r="I147" s="40">
        <v>0</v>
      </c>
      <c r="J147" s="40">
        <v>0</v>
      </c>
    </row>
    <row r="148" spans="2:10" x14ac:dyDescent="0.25">
      <c r="B148" s="4" t="s">
        <v>78</v>
      </c>
      <c r="C148" s="4" t="s">
        <v>17</v>
      </c>
      <c r="D148" s="4" t="s">
        <v>79</v>
      </c>
      <c r="E148" s="41">
        <v>0.35630104161572701</v>
      </c>
      <c r="F148" s="40">
        <v>54384.168700366303</v>
      </c>
      <c r="G148" s="40">
        <v>19377.135955345933</v>
      </c>
      <c r="H148" s="40">
        <v>0</v>
      </c>
      <c r="I148" s="40">
        <v>0</v>
      </c>
      <c r="J148" s="40">
        <v>0</v>
      </c>
    </row>
    <row r="149" spans="2:10" x14ac:dyDescent="0.25">
      <c r="B149" s="4" t="s">
        <v>80</v>
      </c>
      <c r="C149" s="4" t="s">
        <v>20</v>
      </c>
      <c r="D149" s="4" t="s">
        <v>81</v>
      </c>
      <c r="E149" s="41">
        <v>2.0827821746063301E-2</v>
      </c>
      <c r="F149" s="40">
        <v>39812.028959706964</v>
      </c>
      <c r="G149" s="40">
        <v>829.19784252188663</v>
      </c>
      <c r="H149" s="40">
        <v>0</v>
      </c>
      <c r="I149" s="40">
        <v>0</v>
      </c>
      <c r="J149" s="40">
        <v>0</v>
      </c>
    </row>
    <row r="150" spans="2:10" x14ac:dyDescent="0.25">
      <c r="B150" s="4" t="s">
        <v>80</v>
      </c>
      <c r="C150" s="4" t="s">
        <v>20</v>
      </c>
      <c r="D150" s="4" t="s">
        <v>81</v>
      </c>
      <c r="E150" s="41">
        <v>0.24028230460703501</v>
      </c>
      <c r="F150" s="40">
        <v>39812.028959706964</v>
      </c>
      <c r="G150" s="40">
        <v>9566.1260695204073</v>
      </c>
      <c r="H150" s="40">
        <v>0</v>
      </c>
      <c r="I150" s="40">
        <v>0</v>
      </c>
      <c r="J150" s="40">
        <v>0</v>
      </c>
    </row>
    <row r="151" spans="2:10" x14ac:dyDescent="0.25">
      <c r="B151" s="4" t="s">
        <v>80</v>
      </c>
      <c r="C151" s="4" t="s">
        <v>20</v>
      </c>
      <c r="D151" s="4" t="s">
        <v>81</v>
      </c>
      <c r="E151" s="41">
        <v>0.73888987364690095</v>
      </c>
      <c r="F151" s="40">
        <v>39812.028959706964</v>
      </c>
      <c r="G151" s="40">
        <v>29416.70504766464</v>
      </c>
      <c r="H151" s="40">
        <v>0</v>
      </c>
      <c r="I151" s="40">
        <v>0</v>
      </c>
      <c r="J151" s="40">
        <v>0</v>
      </c>
    </row>
    <row r="152" spans="2:10" x14ac:dyDescent="0.25">
      <c r="B152" s="4" t="s">
        <v>82</v>
      </c>
      <c r="C152" s="4" t="s">
        <v>20</v>
      </c>
      <c r="D152" s="4" t="s">
        <v>83</v>
      </c>
      <c r="E152" s="41">
        <v>0.26887780082287199</v>
      </c>
      <c r="F152" s="40">
        <v>49672.079556043951</v>
      </c>
      <c r="G152" s="40">
        <v>13355.719513327836</v>
      </c>
      <c r="H152" s="40">
        <v>25083.605717999963</v>
      </c>
      <c r="I152" s="40">
        <v>6744.4247421638465</v>
      </c>
      <c r="J152" s="40">
        <v>6744.4247421638465</v>
      </c>
    </row>
    <row r="153" spans="2:10" x14ac:dyDescent="0.25">
      <c r="B153" s="4" t="s">
        <v>82</v>
      </c>
      <c r="C153" s="4" t="s">
        <v>17</v>
      </c>
      <c r="D153" s="4" t="s">
        <v>83</v>
      </c>
      <c r="E153" s="41">
        <v>0.73112219917712795</v>
      </c>
      <c r="F153" s="40">
        <v>49672.079556043951</v>
      </c>
      <c r="G153" s="40">
        <v>36316.360042716115</v>
      </c>
      <c r="H153" s="40">
        <v>25083.605717999963</v>
      </c>
      <c r="I153" s="40">
        <v>18339.180975836116</v>
      </c>
      <c r="J153" s="40">
        <v>18339.180975836116</v>
      </c>
    </row>
    <row r="154" spans="2:10" x14ac:dyDescent="0.25">
      <c r="B154" s="4" t="s">
        <v>84</v>
      </c>
      <c r="C154" s="4" t="s">
        <v>16</v>
      </c>
      <c r="D154" s="4" t="s">
        <v>85</v>
      </c>
      <c r="E154" s="41">
        <v>2.9104682861195502E-3</v>
      </c>
      <c r="F154" s="40">
        <v>27441.087736996338</v>
      </c>
      <c r="G154" s="40">
        <v>79.866415595151935</v>
      </c>
      <c r="H154" s="40">
        <v>6178.2804089999872</v>
      </c>
      <c r="I154" s="40">
        <v>17.981689193148185</v>
      </c>
      <c r="J154" s="40">
        <v>17.981689193148185</v>
      </c>
    </row>
    <row r="155" spans="2:10" x14ac:dyDescent="0.25">
      <c r="B155" s="4" t="s">
        <v>84</v>
      </c>
      <c r="C155" s="4" t="s">
        <v>16</v>
      </c>
      <c r="D155" s="4" t="s">
        <v>85</v>
      </c>
      <c r="E155" s="41">
        <v>6.2966861959317198E-3</v>
      </c>
      <c r="F155" s="40">
        <v>27441.087736996338</v>
      </c>
      <c r="G155" s="40">
        <v>172.78791835489605</v>
      </c>
      <c r="H155" s="40">
        <v>6178.2804089999872</v>
      </c>
      <c r="I155" s="40">
        <v>38.902692965945597</v>
      </c>
      <c r="J155" s="40">
        <v>38.902692965945597</v>
      </c>
    </row>
    <row r="156" spans="2:10" x14ac:dyDescent="0.25">
      <c r="B156" s="4" t="s">
        <v>84</v>
      </c>
      <c r="C156" s="4" t="s">
        <v>16</v>
      </c>
      <c r="D156" s="4" t="s">
        <v>85</v>
      </c>
      <c r="E156" s="41">
        <v>3.81719109833372E-2</v>
      </c>
      <c r="F156" s="40">
        <v>27441.087736996338</v>
      </c>
      <c r="G156" s="40">
        <v>1047.4787583825703</v>
      </c>
      <c r="H156" s="40">
        <v>6178.2804089999872</v>
      </c>
      <c r="I156" s="40">
        <v>235.83676980244365</v>
      </c>
      <c r="J156" s="40">
        <v>235.83676980244365</v>
      </c>
    </row>
    <row r="157" spans="2:10" x14ac:dyDescent="0.25">
      <c r="B157" s="4" t="s">
        <v>84</v>
      </c>
      <c r="C157" s="4" t="s">
        <v>16</v>
      </c>
      <c r="D157" s="4" t="s">
        <v>85</v>
      </c>
      <c r="E157" s="41">
        <v>0.22656409775361699</v>
      </c>
      <c r="F157" s="40">
        <v>27441.087736996338</v>
      </c>
      <c r="G157" s="40">
        <v>6217.165284510419</v>
      </c>
      <c r="H157" s="40">
        <v>6178.2804089999872</v>
      </c>
      <c r="I157" s="40">
        <v>1399.7765265339299</v>
      </c>
      <c r="J157" s="40">
        <v>1399.7765265339299</v>
      </c>
    </row>
    <row r="158" spans="2:10" x14ac:dyDescent="0.25">
      <c r="B158" s="4" t="s">
        <v>84</v>
      </c>
      <c r="C158" s="4" t="s">
        <v>16</v>
      </c>
      <c r="D158" s="4" t="s">
        <v>85</v>
      </c>
      <c r="E158" s="41">
        <v>0.32287807654338901</v>
      </c>
      <c r="F158" s="40">
        <v>27441.087736996338</v>
      </c>
      <c r="G158" s="40">
        <v>8860.125626779758</v>
      </c>
      <c r="H158" s="40">
        <v>6178.2804089999872</v>
      </c>
      <c r="I158" s="40">
        <v>1994.8312948036187</v>
      </c>
      <c r="J158" s="40">
        <v>1994.8312948036187</v>
      </c>
    </row>
    <row r="159" spans="2:10" x14ac:dyDescent="0.25">
      <c r="B159" s="4" t="s">
        <v>84</v>
      </c>
      <c r="C159" s="4" t="s">
        <v>16</v>
      </c>
      <c r="D159" s="4" t="s">
        <v>85</v>
      </c>
      <c r="E159" s="41">
        <v>0.40317876023760602</v>
      </c>
      <c r="F159" s="40">
        <v>27441.087736996338</v>
      </c>
      <c r="G159" s="40">
        <v>11063.663733373558</v>
      </c>
      <c r="H159" s="40">
        <v>6178.2804089999872</v>
      </c>
      <c r="I159" s="40">
        <v>2490.9514357009043</v>
      </c>
      <c r="J159" s="40">
        <v>2490.9514357009043</v>
      </c>
    </row>
    <row r="160" spans="2:10" x14ac:dyDescent="0.25">
      <c r="B160" s="4" t="s">
        <v>86</v>
      </c>
      <c r="C160" s="4" t="s">
        <v>43</v>
      </c>
      <c r="D160" s="4" t="s">
        <v>87</v>
      </c>
      <c r="E160" s="41">
        <v>2.37052154784217E-2</v>
      </c>
      <c r="F160" s="40">
        <v>67725.945952380949</v>
      </c>
      <c r="G160" s="40">
        <v>1605.4581422811323</v>
      </c>
      <c r="H160" s="40">
        <v>32246.773064999965</v>
      </c>
      <c r="I160" s="40">
        <v>764.41670398958911</v>
      </c>
      <c r="J160" s="40">
        <v>764.41670398958911</v>
      </c>
    </row>
    <row r="161" spans="2:10" x14ac:dyDescent="0.25">
      <c r="B161" s="4" t="s">
        <v>86</v>
      </c>
      <c r="C161" s="4" t="s">
        <v>20</v>
      </c>
      <c r="D161" s="4" t="s">
        <v>87</v>
      </c>
      <c r="E161" s="41">
        <v>1.1027379966856699E-2</v>
      </c>
      <c r="F161" s="40">
        <v>67725.945952380949</v>
      </c>
      <c r="G161" s="40">
        <v>746.83973963170524</v>
      </c>
      <c r="H161" s="40">
        <v>32246.773064999965</v>
      </c>
      <c r="I161" s="40">
        <v>355.59741929275481</v>
      </c>
      <c r="J161" s="40">
        <v>355.59741929275481</v>
      </c>
    </row>
    <row r="162" spans="2:10" x14ac:dyDescent="0.25">
      <c r="B162" s="4" t="s">
        <v>86</v>
      </c>
      <c r="C162" s="4" t="s">
        <v>20</v>
      </c>
      <c r="D162" s="4" t="s">
        <v>87</v>
      </c>
      <c r="E162" s="41">
        <v>7.3613238454248497E-2</v>
      </c>
      <c r="F162" s="40">
        <v>67725.945952380949</v>
      </c>
      <c r="G162" s="40">
        <v>4985.526208932165</v>
      </c>
      <c r="H162" s="40">
        <v>32246.773064999965</v>
      </c>
      <c r="I162" s="40">
        <v>2373.78939501388</v>
      </c>
      <c r="J162" s="40">
        <v>2373.78939501388</v>
      </c>
    </row>
    <row r="163" spans="2:10" x14ac:dyDescent="0.25">
      <c r="B163" s="4" t="s">
        <v>86</v>
      </c>
      <c r="C163" s="4" t="s">
        <v>20</v>
      </c>
      <c r="D163" s="4" t="s">
        <v>87</v>
      </c>
      <c r="E163" s="41">
        <v>0.117843777818</v>
      </c>
      <c r="F163" s="40">
        <v>67725.945952380949</v>
      </c>
      <c r="G163" s="40">
        <v>7981.0813273262565</v>
      </c>
      <c r="H163" s="40">
        <v>32246.773064999965</v>
      </c>
      <c r="I163" s="40">
        <v>3800.0815604193226</v>
      </c>
      <c r="J163" s="40">
        <v>3800.0815604193226</v>
      </c>
    </row>
    <row r="164" spans="2:10" x14ac:dyDescent="0.25">
      <c r="B164" s="4" t="s">
        <v>86</v>
      </c>
      <c r="C164" s="4" t="s">
        <v>17</v>
      </c>
      <c r="D164" s="4" t="s">
        <v>87</v>
      </c>
      <c r="E164" s="41">
        <v>8.3208981053473505E-2</v>
      </c>
      <c r="F164" s="40">
        <v>67725.945952380949</v>
      </c>
      <c r="G164" s="40">
        <v>5635.4069535802373</v>
      </c>
      <c r="H164" s="40">
        <v>32246.773064999965</v>
      </c>
      <c r="I164" s="40">
        <v>2683.2211290012419</v>
      </c>
      <c r="J164" s="40">
        <v>2683.2211290012419</v>
      </c>
    </row>
    <row r="165" spans="2:10" x14ac:dyDescent="0.25">
      <c r="B165" s="4" t="s">
        <v>86</v>
      </c>
      <c r="C165" s="4" t="s">
        <v>17</v>
      </c>
      <c r="D165" s="4" t="s">
        <v>87</v>
      </c>
      <c r="E165" s="41">
        <v>0.12619412306442601</v>
      </c>
      <c r="F165" s="40">
        <v>67725.945952380949</v>
      </c>
      <c r="G165" s="40">
        <v>8546.6163581694254</v>
      </c>
      <c r="H165" s="40">
        <v>32246.773064999965</v>
      </c>
      <c r="I165" s="40">
        <v>4069.3532485952237</v>
      </c>
      <c r="J165" s="40">
        <v>4069.3532485952237</v>
      </c>
    </row>
    <row r="166" spans="2:10" x14ac:dyDescent="0.25">
      <c r="B166" s="4" t="s">
        <v>86</v>
      </c>
      <c r="C166" s="4" t="s">
        <v>17</v>
      </c>
      <c r="D166" s="4" t="s">
        <v>87</v>
      </c>
      <c r="E166" s="41">
        <v>0.24002704352362</v>
      </c>
      <c r="F166" s="40">
        <v>67725.945952380949</v>
      </c>
      <c r="G166" s="40">
        <v>16256.058576790478</v>
      </c>
      <c r="H166" s="40">
        <v>32246.773064999965</v>
      </c>
      <c r="I166" s="40">
        <v>7740.0976019690434</v>
      </c>
      <c r="J166" s="40">
        <v>7740.0976019690434</v>
      </c>
    </row>
    <row r="167" spans="2:10" x14ac:dyDescent="0.25">
      <c r="B167" s="4" t="s">
        <v>86</v>
      </c>
      <c r="C167" s="4" t="s">
        <v>17</v>
      </c>
      <c r="D167" s="4" t="s">
        <v>87</v>
      </c>
      <c r="E167" s="41">
        <v>0.324380240640953</v>
      </c>
      <c r="F167" s="40">
        <v>67725.945952380949</v>
      </c>
      <c r="G167" s="40">
        <v>21968.958645669511</v>
      </c>
      <c r="H167" s="40">
        <v>32246.773064999965</v>
      </c>
      <c r="I167" s="40">
        <v>10460.216006718891</v>
      </c>
      <c r="J167" s="40">
        <v>10460.216006718891</v>
      </c>
    </row>
    <row r="168" spans="2:10" x14ac:dyDescent="0.25">
      <c r="B168" s="4" t="s">
        <v>88</v>
      </c>
      <c r="C168" s="4" t="s">
        <v>20</v>
      </c>
      <c r="D168" s="4" t="s">
        <v>89</v>
      </c>
      <c r="E168" s="41">
        <v>8.4448562615090494E-3</v>
      </c>
      <c r="F168" s="40">
        <v>61258.751022710625</v>
      </c>
      <c r="G168" s="40">
        <v>517.32134714636175</v>
      </c>
      <c r="H168" s="40">
        <v>0</v>
      </c>
      <c r="I168" s="40">
        <v>0</v>
      </c>
      <c r="J168" s="40">
        <v>0</v>
      </c>
    </row>
    <row r="169" spans="2:10" x14ac:dyDescent="0.25">
      <c r="B169" s="4" t="s">
        <v>88</v>
      </c>
      <c r="C169" s="4" t="s">
        <v>20</v>
      </c>
      <c r="D169" s="4" t="s">
        <v>89</v>
      </c>
      <c r="E169" s="41">
        <v>0.34060920254753202</v>
      </c>
      <c r="F169" s="40">
        <v>61258.751022710625</v>
      </c>
      <c r="G169" s="40">
        <v>20865.294334903276</v>
      </c>
      <c r="H169" s="40">
        <v>0</v>
      </c>
      <c r="I169" s="40">
        <v>0</v>
      </c>
      <c r="J169" s="40">
        <v>0</v>
      </c>
    </row>
    <row r="170" spans="2:10" x14ac:dyDescent="0.25">
      <c r="B170" s="4" t="s">
        <v>88</v>
      </c>
      <c r="C170" s="4" t="s">
        <v>17</v>
      </c>
      <c r="D170" s="4" t="s">
        <v>89</v>
      </c>
      <c r="E170" s="41">
        <v>7.25026096951642E-2</v>
      </c>
      <c r="F170" s="40">
        <v>61258.751022710625</v>
      </c>
      <c r="G170" s="40">
        <v>4441.4193158128292</v>
      </c>
      <c r="H170" s="40">
        <v>0</v>
      </c>
      <c r="I170" s="40">
        <v>0</v>
      </c>
      <c r="J170" s="40">
        <v>0</v>
      </c>
    </row>
    <row r="171" spans="2:10" x14ac:dyDescent="0.25">
      <c r="B171" s="4" t="s">
        <v>88</v>
      </c>
      <c r="C171" s="4" t="s">
        <v>17</v>
      </c>
      <c r="D171" s="4" t="s">
        <v>89</v>
      </c>
      <c r="E171" s="41">
        <v>0.57844333149579497</v>
      </c>
      <c r="F171" s="40">
        <v>61258.751022710625</v>
      </c>
      <c r="G171" s="40">
        <v>35434.716024848174</v>
      </c>
      <c r="H171" s="40">
        <v>0</v>
      </c>
      <c r="I171" s="40">
        <v>0</v>
      </c>
      <c r="J171" s="40">
        <v>0</v>
      </c>
    </row>
    <row r="172" spans="2:10" x14ac:dyDescent="0.25">
      <c r="B172" s="4" t="s">
        <v>90</v>
      </c>
      <c r="C172" s="4" t="s">
        <v>20</v>
      </c>
      <c r="D172" s="4" t="s">
        <v>91</v>
      </c>
      <c r="E172" s="41">
        <v>0.55093559551737603</v>
      </c>
      <c r="F172" s="40">
        <v>59592.084356043961</v>
      </c>
      <c r="G172" s="40">
        <v>32831.40048281879</v>
      </c>
      <c r="H172" s="40">
        <v>0</v>
      </c>
      <c r="I172" s="40">
        <v>0</v>
      </c>
      <c r="J172" s="40">
        <v>0</v>
      </c>
    </row>
    <row r="173" spans="2:10" x14ac:dyDescent="0.25">
      <c r="B173" s="4" t="s">
        <v>90</v>
      </c>
      <c r="C173" s="4" t="s">
        <v>17</v>
      </c>
      <c r="D173" s="4" t="s">
        <v>91</v>
      </c>
      <c r="E173" s="41">
        <v>5.9043518165091999E-2</v>
      </c>
      <c r="F173" s="40">
        <v>59592.084356043961</v>
      </c>
      <c r="G173" s="40">
        <v>3518.5263151717763</v>
      </c>
      <c r="H173" s="40">
        <v>0</v>
      </c>
      <c r="I173" s="40">
        <v>0</v>
      </c>
      <c r="J173" s="40">
        <v>0</v>
      </c>
    </row>
    <row r="174" spans="2:10" x14ac:dyDescent="0.25">
      <c r="B174" s="4" t="s">
        <v>90</v>
      </c>
      <c r="C174" s="4" t="s">
        <v>17</v>
      </c>
      <c r="D174" s="4" t="s">
        <v>91</v>
      </c>
      <c r="E174" s="41">
        <v>0.39002088631753201</v>
      </c>
      <c r="F174" s="40">
        <v>59592.084356043961</v>
      </c>
      <c r="G174" s="40">
        <v>23242.157558053401</v>
      </c>
      <c r="H174" s="40">
        <v>0</v>
      </c>
      <c r="I174" s="40">
        <v>0</v>
      </c>
      <c r="J174" s="40">
        <v>0</v>
      </c>
    </row>
    <row r="175" spans="2:10" x14ac:dyDescent="0.25">
      <c r="B175" s="4" t="s">
        <v>92</v>
      </c>
      <c r="C175" s="4" t="s">
        <v>20</v>
      </c>
      <c r="D175" s="4" t="s">
        <v>93</v>
      </c>
      <c r="E175" s="41">
        <v>8.2664672118154606E-2</v>
      </c>
      <c r="F175" s="40">
        <v>68974.242930402936</v>
      </c>
      <c r="G175" s="40">
        <v>5701.7331764397022</v>
      </c>
      <c r="H175" s="40">
        <v>40085.684533800086</v>
      </c>
      <c r="I175" s="40">
        <v>3313.6699686183651</v>
      </c>
      <c r="J175" s="40">
        <v>3313.6699686183651</v>
      </c>
    </row>
    <row r="176" spans="2:10" x14ac:dyDescent="0.25">
      <c r="B176" s="4" t="s">
        <v>92</v>
      </c>
      <c r="C176" s="4" t="s">
        <v>20</v>
      </c>
      <c r="D176" s="4" t="s">
        <v>93</v>
      </c>
      <c r="E176" s="41">
        <v>0.30666174974470201</v>
      </c>
      <c r="F176" s="40">
        <v>68974.242930402936</v>
      </c>
      <c r="G176" s="40">
        <v>21151.762024353506</v>
      </c>
      <c r="H176" s="40">
        <v>40085.684533800086</v>
      </c>
      <c r="I176" s="40">
        <v>12292.746158849273</v>
      </c>
      <c r="J176" s="40">
        <v>12292.746158849273</v>
      </c>
    </row>
    <row r="177" spans="2:10" x14ac:dyDescent="0.25">
      <c r="B177" s="4" t="s">
        <v>92</v>
      </c>
      <c r="C177" s="4" t="s">
        <v>17</v>
      </c>
      <c r="D177" s="4" t="s">
        <v>93</v>
      </c>
      <c r="E177" s="41">
        <v>7.4842084286220398E-2</v>
      </c>
      <c r="F177" s="40">
        <v>68974.242930402936</v>
      </c>
      <c r="G177" s="40">
        <v>5162.176102975458</v>
      </c>
      <c r="H177" s="40">
        <v>40085.684533800086</v>
      </c>
      <c r="I177" s="40">
        <v>3000.0961805495076</v>
      </c>
      <c r="J177" s="40">
        <v>3000.0961805495076</v>
      </c>
    </row>
    <row r="178" spans="2:10" x14ac:dyDescent="0.25">
      <c r="B178" s="4" t="s">
        <v>92</v>
      </c>
      <c r="C178" s="4" t="s">
        <v>17</v>
      </c>
      <c r="D178" s="4" t="s">
        <v>93</v>
      </c>
      <c r="E178" s="41">
        <v>8.2966969788799499E-2</v>
      </c>
      <c r="F178" s="40">
        <v>68974.242930402936</v>
      </c>
      <c r="G178" s="40">
        <v>5722.5839294120578</v>
      </c>
      <c r="H178" s="40">
        <v>40085.684533800086</v>
      </c>
      <c r="I178" s="40">
        <v>3325.7877776791393</v>
      </c>
      <c r="J178" s="40">
        <v>3325.7877776791393</v>
      </c>
    </row>
    <row r="179" spans="2:10" x14ac:dyDescent="0.25">
      <c r="B179" s="4" t="s">
        <v>92</v>
      </c>
      <c r="C179" s="4" t="s">
        <v>17</v>
      </c>
      <c r="D179" s="4" t="s">
        <v>93</v>
      </c>
      <c r="E179" s="41">
        <v>0.45286452406212302</v>
      </c>
      <c r="F179" s="40">
        <v>68974.242930402936</v>
      </c>
      <c r="G179" s="40">
        <v>31235.987697222179</v>
      </c>
      <c r="H179" s="40">
        <v>40085.684533800086</v>
      </c>
      <c r="I179" s="40">
        <v>18153.384448103781</v>
      </c>
      <c r="J179" s="40">
        <v>18153.384448103781</v>
      </c>
    </row>
    <row r="180" spans="2:10" x14ac:dyDescent="0.25">
      <c r="B180" s="4" t="s">
        <v>94</v>
      </c>
      <c r="C180" s="4" t="s">
        <v>20</v>
      </c>
      <c r="D180" s="4" t="s">
        <v>95</v>
      </c>
      <c r="E180" s="41">
        <v>0.250909993525463</v>
      </c>
      <c r="F180" s="40">
        <v>39058.6960287033</v>
      </c>
      <c r="G180" s="40">
        <v>9800.2171676749731</v>
      </c>
      <c r="H180" s="40">
        <v>9090.3537072000108</v>
      </c>
      <c r="I180" s="40">
        <v>2280.8605898177234</v>
      </c>
      <c r="J180" s="40">
        <v>2280.8605898177234</v>
      </c>
    </row>
    <row r="181" spans="2:10" x14ac:dyDescent="0.25">
      <c r="B181" s="4" t="s">
        <v>94</v>
      </c>
      <c r="C181" s="4" t="s">
        <v>20</v>
      </c>
      <c r="D181" s="4" t="s">
        <v>95</v>
      </c>
      <c r="E181" s="41">
        <v>0.36617584008415199</v>
      </c>
      <c r="F181" s="40">
        <v>39058.6960287033</v>
      </c>
      <c r="G181" s="40">
        <v>14302.350830901962</v>
      </c>
      <c r="H181" s="40">
        <v>9090.3537072000108</v>
      </c>
      <c r="I181" s="40">
        <v>3328.6679053960493</v>
      </c>
      <c r="J181" s="40">
        <v>3328.6679053960493</v>
      </c>
    </row>
    <row r="182" spans="2:10" x14ac:dyDescent="0.25">
      <c r="B182" s="4" t="s">
        <v>94</v>
      </c>
      <c r="C182" s="4" t="s">
        <v>17</v>
      </c>
      <c r="D182" s="4" t="s">
        <v>95</v>
      </c>
      <c r="E182" s="41">
        <v>0.382914166390385</v>
      </c>
      <c r="F182" s="40">
        <v>39058.6960287033</v>
      </c>
      <c r="G182" s="40">
        <v>14956.128030126365</v>
      </c>
      <c r="H182" s="40">
        <v>9090.3537072000108</v>
      </c>
      <c r="I182" s="40">
        <v>3480.8252119862382</v>
      </c>
      <c r="J182" s="40">
        <v>3480.8252119862382</v>
      </c>
    </row>
    <row r="183" spans="2:10" x14ac:dyDescent="0.25">
      <c r="B183" s="4" t="s">
        <v>96</v>
      </c>
      <c r="C183" s="4" t="s">
        <v>17</v>
      </c>
      <c r="D183" s="4" t="s">
        <v>97</v>
      </c>
      <c r="E183" s="41">
        <v>0.37703170796696001</v>
      </c>
      <c r="F183" s="40">
        <v>65280.502289377291</v>
      </c>
      <c r="G183" s="40">
        <v>24612.819275104965</v>
      </c>
      <c r="H183" s="40">
        <v>28809.9008279999</v>
      </c>
      <c r="I183" s="40">
        <v>10862.246115539538</v>
      </c>
      <c r="J183" s="40">
        <v>10862.246115539538</v>
      </c>
    </row>
    <row r="184" spans="2:10" x14ac:dyDescent="0.25">
      <c r="B184" s="4" t="s">
        <v>96</v>
      </c>
      <c r="C184" s="4" t="s">
        <v>17</v>
      </c>
      <c r="D184" s="4" t="s">
        <v>97</v>
      </c>
      <c r="E184" s="41">
        <v>0.62296829203304005</v>
      </c>
      <c r="F184" s="40">
        <v>65280.502289377291</v>
      </c>
      <c r="G184" s="40">
        <v>40667.683014272334</v>
      </c>
      <c r="H184" s="40">
        <v>28809.9008279999</v>
      </c>
      <c r="I184" s="40">
        <v>17947.654712460364</v>
      </c>
      <c r="J184" s="40">
        <v>17947.654712460364</v>
      </c>
    </row>
    <row r="185" spans="2:10" x14ac:dyDescent="0.25">
      <c r="B185" s="4" t="s">
        <v>98</v>
      </c>
      <c r="C185" s="4" t="s">
        <v>20</v>
      </c>
      <c r="D185" s="4" t="s">
        <v>99</v>
      </c>
      <c r="E185" s="41">
        <v>2.23343429996972E-2</v>
      </c>
      <c r="F185" s="40">
        <v>33566.367104029305</v>
      </c>
      <c r="G185" s="40">
        <v>749.68275615514324</v>
      </c>
      <c r="H185" s="40">
        <v>44312.170661999618</v>
      </c>
      <c r="I185" s="40">
        <v>989.68321862621883</v>
      </c>
      <c r="J185" s="40">
        <v>989.68321862621883</v>
      </c>
    </row>
    <row r="186" spans="2:10" x14ac:dyDescent="0.25">
      <c r="B186" s="4" t="s">
        <v>98</v>
      </c>
      <c r="C186" s="4" t="s">
        <v>20</v>
      </c>
      <c r="D186" s="4" t="s">
        <v>99</v>
      </c>
      <c r="E186" s="41">
        <v>0.29789622545662198</v>
      </c>
      <c r="F186" s="40">
        <v>33566.367104029305</v>
      </c>
      <c r="G186" s="40">
        <v>9999.2940625816536</v>
      </c>
      <c r="H186" s="40">
        <v>44312.170661999618</v>
      </c>
      <c r="I186" s="40">
        <v>13200.428381999349</v>
      </c>
      <c r="J186" s="40">
        <v>13200.428381999349</v>
      </c>
    </row>
    <row r="187" spans="2:10" x14ac:dyDescent="0.25">
      <c r="B187" s="4" t="s">
        <v>98</v>
      </c>
      <c r="C187" s="4" t="s">
        <v>17</v>
      </c>
      <c r="D187" s="4" t="s">
        <v>99</v>
      </c>
      <c r="E187" s="41">
        <v>0.32196835056989298</v>
      </c>
      <c r="F187" s="40">
        <v>33566.367104029305</v>
      </c>
      <c r="G187" s="40">
        <v>10807.307851107831</v>
      </c>
      <c r="H187" s="40">
        <v>44312.170661999618</v>
      </c>
      <c r="I187" s="40">
        <v>14267.116498215621</v>
      </c>
      <c r="J187" s="40">
        <v>14267.116498215621</v>
      </c>
    </row>
    <row r="188" spans="2:10" x14ac:dyDescent="0.25">
      <c r="B188" s="4" t="s">
        <v>98</v>
      </c>
      <c r="C188" s="4" t="s">
        <v>17</v>
      </c>
      <c r="D188" s="4" t="s">
        <v>99</v>
      </c>
      <c r="E188" s="41">
        <v>0.35780108097378799</v>
      </c>
      <c r="F188" s="40">
        <v>33566.367104029305</v>
      </c>
      <c r="G188" s="40">
        <v>12010.082434184682</v>
      </c>
      <c r="H188" s="40">
        <v>44312.170661999618</v>
      </c>
      <c r="I188" s="40">
        <v>15854.942563158438</v>
      </c>
      <c r="J188" s="40">
        <v>15854.942563158438</v>
      </c>
    </row>
    <row r="189" spans="2:10" x14ac:dyDescent="0.25">
      <c r="B189" s="4" t="s">
        <v>100</v>
      </c>
      <c r="C189" s="4" t="s">
        <v>43</v>
      </c>
      <c r="D189" s="4" t="s">
        <v>101</v>
      </c>
      <c r="E189" s="41">
        <v>2.6141953619114599E-2</v>
      </c>
      <c r="F189" s="40">
        <v>75373.810347985345</v>
      </c>
      <c r="G189" s="40">
        <v>1970.4186542129728</v>
      </c>
      <c r="H189" s="40">
        <v>16191.087570000087</v>
      </c>
      <c r="I189" s="40">
        <v>423.26666029796519</v>
      </c>
      <c r="J189" s="40">
        <v>423.26666029796519</v>
      </c>
    </row>
    <row r="190" spans="2:10" x14ac:dyDescent="0.25">
      <c r="B190" s="4" t="s">
        <v>100</v>
      </c>
      <c r="C190" s="4" t="s">
        <v>43</v>
      </c>
      <c r="D190" s="4" t="s">
        <v>101</v>
      </c>
      <c r="E190" s="41">
        <v>0.17174982431482799</v>
      </c>
      <c r="F190" s="40">
        <v>75373.810347985345</v>
      </c>
      <c r="G190" s="40">
        <v>12945.438685205647</v>
      </c>
      <c r="H190" s="40">
        <v>16191.087570000087</v>
      </c>
      <c r="I190" s="40">
        <v>2780.81644561351</v>
      </c>
      <c r="J190" s="40">
        <v>2780.81644561351</v>
      </c>
    </row>
    <row r="191" spans="2:10" x14ac:dyDescent="0.25">
      <c r="B191" s="4" t="s">
        <v>100</v>
      </c>
      <c r="C191" s="4" t="s">
        <v>43</v>
      </c>
      <c r="D191" s="4" t="s">
        <v>101</v>
      </c>
      <c r="E191" s="41">
        <v>0.37199578355586799</v>
      </c>
      <c r="F191" s="40">
        <v>75373.810347985345</v>
      </c>
      <c r="G191" s="40">
        <v>28038.739639990199</v>
      </c>
      <c r="H191" s="40">
        <v>16191.087570000087</v>
      </c>
      <c r="I191" s="40">
        <v>6023.0163072238565</v>
      </c>
      <c r="J191" s="40">
        <v>6023.0163072238565</v>
      </c>
    </row>
    <row r="192" spans="2:10" x14ac:dyDescent="0.25">
      <c r="B192" s="4" t="s">
        <v>100</v>
      </c>
      <c r="C192" s="4" t="s">
        <v>17</v>
      </c>
      <c r="D192" s="4" t="s">
        <v>101</v>
      </c>
      <c r="E192" s="41">
        <v>1.6865776528461E-2</v>
      </c>
      <c r="F192" s="40">
        <v>75373.810347985345</v>
      </c>
      <c r="G192" s="40">
        <v>1271.2378414277221</v>
      </c>
      <c r="H192" s="40">
        <v>16191.087570000087</v>
      </c>
      <c r="I192" s="40">
        <v>273.0752647083641</v>
      </c>
      <c r="J192" s="40">
        <v>273.0752647083641</v>
      </c>
    </row>
    <row r="193" spans="2:10" x14ac:dyDescent="0.25">
      <c r="B193" s="4" t="s">
        <v>100</v>
      </c>
      <c r="C193" s="4" t="s">
        <v>17</v>
      </c>
      <c r="D193" s="4" t="s">
        <v>101</v>
      </c>
      <c r="E193" s="41">
        <v>0.123120168657765</v>
      </c>
      <c r="F193" s="40">
        <v>75373.810347985345</v>
      </c>
      <c r="G193" s="40">
        <v>9280.0362424223476</v>
      </c>
      <c r="H193" s="40">
        <v>16191.087570000087</v>
      </c>
      <c r="I193" s="40">
        <v>1993.449432371053</v>
      </c>
      <c r="J193" s="40">
        <v>1993.449432371053</v>
      </c>
    </row>
    <row r="194" spans="2:10" x14ac:dyDescent="0.25">
      <c r="B194" s="4" t="s">
        <v>100</v>
      </c>
      <c r="C194" s="4" t="s">
        <v>17</v>
      </c>
      <c r="D194" s="4" t="s">
        <v>101</v>
      </c>
      <c r="E194" s="41">
        <v>0.29012649332396401</v>
      </c>
      <c r="F194" s="40">
        <v>75373.810347985345</v>
      </c>
      <c r="G194" s="40">
        <v>21867.939284726501</v>
      </c>
      <c r="H194" s="40">
        <v>16191.087570000087</v>
      </c>
      <c r="I194" s="40">
        <v>4697.4634597853465</v>
      </c>
      <c r="J194" s="40">
        <v>4697.4634597853465</v>
      </c>
    </row>
    <row r="195" spans="2:10" x14ac:dyDescent="0.25">
      <c r="B195" s="4" t="s">
        <v>102</v>
      </c>
      <c r="C195" s="4" t="s">
        <v>43</v>
      </c>
      <c r="D195" s="4" t="s">
        <v>103</v>
      </c>
      <c r="E195" s="41">
        <v>4.9225864468969297E-3</v>
      </c>
      <c r="F195" s="40">
        <v>30060.857755311357</v>
      </c>
      <c r="G195" s="40">
        <v>147.97717096839216</v>
      </c>
      <c r="H195" s="40">
        <v>10553.575293000007</v>
      </c>
      <c r="I195" s="40">
        <v>51.950886703628129</v>
      </c>
      <c r="J195" s="40">
        <v>51.950886703628129</v>
      </c>
    </row>
    <row r="196" spans="2:10" x14ac:dyDescent="0.25">
      <c r="B196" s="4" t="s">
        <v>102</v>
      </c>
      <c r="C196" s="4" t="s">
        <v>43</v>
      </c>
      <c r="D196" s="4" t="s">
        <v>103</v>
      </c>
      <c r="E196" s="41">
        <v>5.3907191504491303E-2</v>
      </c>
      <c r="F196" s="40">
        <v>30060.857755311357</v>
      </c>
      <c r="G196" s="40">
        <v>1620.4964158048419</v>
      </c>
      <c r="H196" s="40">
        <v>10553.575293000007</v>
      </c>
      <c r="I196" s="40">
        <v>568.91360437681931</v>
      </c>
      <c r="J196" s="40">
        <v>568.91360437681931</v>
      </c>
    </row>
    <row r="197" spans="2:10" x14ac:dyDescent="0.25">
      <c r="B197" s="4" t="s">
        <v>102</v>
      </c>
      <c r="C197" s="4" t="s">
        <v>43</v>
      </c>
      <c r="D197" s="4" t="s">
        <v>103</v>
      </c>
      <c r="E197" s="41">
        <v>0.941170222048612</v>
      </c>
      <c r="F197" s="40">
        <v>30060.857755311357</v>
      </c>
      <c r="G197" s="40">
        <v>28292.38416853813</v>
      </c>
      <c r="H197" s="40">
        <v>10553.575293000007</v>
      </c>
      <c r="I197" s="40">
        <v>9932.7108019195621</v>
      </c>
      <c r="J197" s="40">
        <v>9932.7108019195621</v>
      </c>
    </row>
    <row r="198" spans="2:10" x14ac:dyDescent="0.25">
      <c r="B198" s="4" t="s">
        <v>104</v>
      </c>
      <c r="C198" s="4" t="s">
        <v>43</v>
      </c>
      <c r="D198" s="4" t="s">
        <v>105</v>
      </c>
      <c r="E198" s="41">
        <v>9.5927119608226197E-3</v>
      </c>
      <c r="F198" s="40">
        <v>29997.952014652015</v>
      </c>
      <c r="G198" s="40">
        <v>287.76171309113539</v>
      </c>
      <c r="H198" s="40">
        <v>11632.200974999943</v>
      </c>
      <c r="I198" s="40">
        <v>111.5843534235745</v>
      </c>
      <c r="J198" s="40">
        <v>111.5843534235745</v>
      </c>
    </row>
    <row r="199" spans="2:10" x14ac:dyDescent="0.25">
      <c r="B199" s="4" t="s">
        <v>104</v>
      </c>
      <c r="C199" s="4" t="s">
        <v>43</v>
      </c>
      <c r="D199" s="4" t="s">
        <v>105</v>
      </c>
      <c r="E199" s="41">
        <v>3.3490941810216501E-2</v>
      </c>
      <c r="F199" s="40">
        <v>29997.952014652015</v>
      </c>
      <c r="G199" s="40">
        <v>1004.6596653483775</v>
      </c>
      <c r="H199" s="40">
        <v>11632.200974999943</v>
      </c>
      <c r="I199" s="40">
        <v>389.57336597846677</v>
      </c>
      <c r="J199" s="40">
        <v>389.57336597846677</v>
      </c>
    </row>
    <row r="200" spans="2:10" x14ac:dyDescent="0.25">
      <c r="B200" s="4" t="s">
        <v>104</v>
      </c>
      <c r="C200" s="4" t="s">
        <v>43</v>
      </c>
      <c r="D200" s="4" t="s">
        <v>105</v>
      </c>
      <c r="E200" s="41">
        <v>0.95691634622896105</v>
      </c>
      <c r="F200" s="40">
        <v>29997.952014652015</v>
      </c>
      <c r="G200" s="40">
        <v>28705.530636212508</v>
      </c>
      <c r="H200" s="40">
        <v>11632.200974999943</v>
      </c>
      <c r="I200" s="40">
        <v>11131.043255597904</v>
      </c>
      <c r="J200" s="40">
        <v>11131.043255597904</v>
      </c>
    </row>
    <row r="201" spans="2:10" x14ac:dyDescent="0.25">
      <c r="B201" s="4" t="s">
        <v>106</v>
      </c>
      <c r="C201" s="4" t="s">
        <v>43</v>
      </c>
      <c r="D201" s="4" t="s">
        <v>107</v>
      </c>
      <c r="E201" s="41">
        <v>1.31565935906038E-3</v>
      </c>
      <c r="F201" s="40">
        <v>32177.070351648355</v>
      </c>
      <c r="G201" s="40">
        <v>42.33406375529043</v>
      </c>
      <c r="H201" s="40">
        <v>12826.724831999998</v>
      </c>
      <c r="I201" s="40">
        <v>16.87560057131298</v>
      </c>
      <c r="J201" s="40">
        <v>16.87560057131298</v>
      </c>
    </row>
    <row r="202" spans="2:10" x14ac:dyDescent="0.25">
      <c r="B202" s="4" t="s">
        <v>106</v>
      </c>
      <c r="C202" s="4" t="s">
        <v>43</v>
      </c>
      <c r="D202" s="4" t="s">
        <v>107</v>
      </c>
      <c r="E202" s="41">
        <v>4.5458299235469499E-2</v>
      </c>
      <c r="F202" s="40">
        <v>32177.070351648355</v>
      </c>
      <c r="G202" s="40">
        <v>1462.7148925659847</v>
      </c>
      <c r="H202" s="40">
        <v>12826.724831999998</v>
      </c>
      <c r="I202" s="40">
        <v>583.0810956240831</v>
      </c>
      <c r="J202" s="40">
        <v>583.0810956240831</v>
      </c>
    </row>
    <row r="203" spans="2:10" x14ac:dyDescent="0.25">
      <c r="B203" s="4" t="s">
        <v>106</v>
      </c>
      <c r="C203" s="4" t="s">
        <v>43</v>
      </c>
      <c r="D203" s="4" t="s">
        <v>107</v>
      </c>
      <c r="E203" s="41">
        <v>0.95322604140546996</v>
      </c>
      <c r="F203" s="40">
        <v>32177.070351648355</v>
      </c>
      <c r="G203" s="40">
        <v>30672.021395327076</v>
      </c>
      <c r="H203" s="40">
        <v>12826.724831999998</v>
      </c>
      <c r="I203" s="40">
        <v>12226.768135804599</v>
      </c>
      <c r="J203" s="40">
        <v>12226.768135804599</v>
      </c>
    </row>
    <row r="204" spans="2:10" x14ac:dyDescent="0.25">
      <c r="B204" s="4" t="s">
        <v>108</v>
      </c>
      <c r="C204" s="4" t="s">
        <v>43</v>
      </c>
      <c r="D204" s="4" t="s">
        <v>109</v>
      </c>
      <c r="E204" s="41">
        <v>7.6142526807134198E-3</v>
      </c>
      <c r="F204" s="40">
        <v>31545.561896703297</v>
      </c>
      <c r="G204" s="40">
        <v>240.1958792365842</v>
      </c>
      <c r="H204" s="40">
        <v>11668.658265000027</v>
      </c>
      <c r="I204" s="40">
        <v>88.848112474605259</v>
      </c>
      <c r="J204" s="40">
        <v>88.848112474605259</v>
      </c>
    </row>
    <row r="205" spans="2:10" x14ac:dyDescent="0.25">
      <c r="B205" s="4" t="s">
        <v>108</v>
      </c>
      <c r="C205" s="4" t="s">
        <v>43</v>
      </c>
      <c r="D205" s="4" t="s">
        <v>109</v>
      </c>
      <c r="E205" s="41">
        <v>3.5819809405303701E-2</v>
      </c>
      <c r="F205" s="40">
        <v>31545.561896703297</v>
      </c>
      <c r="G205" s="40">
        <v>1129.9560147231227</v>
      </c>
      <c r="H205" s="40">
        <v>11668.658265000027</v>
      </c>
      <c r="I205" s="40">
        <v>417.96911506792276</v>
      </c>
      <c r="J205" s="40">
        <v>417.96911506792276</v>
      </c>
    </row>
    <row r="206" spans="2:10" x14ac:dyDescent="0.25">
      <c r="B206" s="4" t="s">
        <v>108</v>
      </c>
      <c r="C206" s="4" t="s">
        <v>43</v>
      </c>
      <c r="D206" s="4" t="s">
        <v>109</v>
      </c>
      <c r="E206" s="41">
        <v>0.95656593791398303</v>
      </c>
      <c r="F206" s="40">
        <v>31545.561896703297</v>
      </c>
      <c r="G206" s="40">
        <v>30175.410002743596</v>
      </c>
      <c r="H206" s="40">
        <v>11668.658265000027</v>
      </c>
      <c r="I206" s="40">
        <v>11161.841037457501</v>
      </c>
      <c r="J206" s="40">
        <v>11161.841037457501</v>
      </c>
    </row>
    <row r="207" spans="2:10" x14ac:dyDescent="0.25">
      <c r="B207" s="4" t="s">
        <v>110</v>
      </c>
      <c r="C207" s="4" t="s">
        <v>13</v>
      </c>
      <c r="D207" s="4" t="s">
        <v>111</v>
      </c>
      <c r="E207" s="41">
        <v>0.18646930107342199</v>
      </c>
      <c r="F207" s="40">
        <v>28068.074003663005</v>
      </c>
      <c r="G207" s="40">
        <v>5233.8341419401258</v>
      </c>
      <c r="H207" s="40">
        <v>0</v>
      </c>
      <c r="I207" s="40">
        <v>0</v>
      </c>
      <c r="J207" s="40">
        <v>0</v>
      </c>
    </row>
    <row r="208" spans="2:10" x14ac:dyDescent="0.25">
      <c r="B208" s="4" t="s">
        <v>110</v>
      </c>
      <c r="C208" s="4" t="s">
        <v>13</v>
      </c>
      <c r="D208" s="4" t="s">
        <v>111</v>
      </c>
      <c r="E208" s="41">
        <v>0.38498685532853399</v>
      </c>
      <c r="F208" s="40">
        <v>28068.074003663005</v>
      </c>
      <c r="G208" s="40">
        <v>10805.839545798795</v>
      </c>
      <c r="H208" s="40">
        <v>0</v>
      </c>
      <c r="I208" s="40">
        <v>0</v>
      </c>
      <c r="J208" s="40">
        <v>0</v>
      </c>
    </row>
    <row r="209" spans="2:10" x14ac:dyDescent="0.25">
      <c r="B209" s="4" t="s">
        <v>110</v>
      </c>
      <c r="C209" s="4" t="s">
        <v>13</v>
      </c>
      <c r="D209" s="4" t="s">
        <v>111</v>
      </c>
      <c r="E209" s="41">
        <v>0.42854384359804398</v>
      </c>
      <c r="F209" s="40">
        <v>28068.074003663005</v>
      </c>
      <c r="G209" s="40">
        <v>12028.400315924084</v>
      </c>
      <c r="H209" s="40">
        <v>0</v>
      </c>
      <c r="I209" s="40">
        <v>0</v>
      </c>
      <c r="J209" s="40">
        <v>0</v>
      </c>
    </row>
    <row r="210" spans="2:10" x14ac:dyDescent="0.25">
      <c r="B210" s="4" t="s">
        <v>112</v>
      </c>
      <c r="C210" s="4" t="s">
        <v>14</v>
      </c>
      <c r="D210" s="4" t="s">
        <v>113</v>
      </c>
      <c r="E210" s="41">
        <v>6.11351370639118E-3</v>
      </c>
      <c r="F210" s="40">
        <v>45410.155818315019</v>
      </c>
      <c r="G210" s="40">
        <v>277.61561000462808</v>
      </c>
      <c r="H210" s="40">
        <v>43425.733409999964</v>
      </c>
      <c r="I210" s="40">
        <v>265.48381641212416</v>
      </c>
      <c r="J210" s="40">
        <v>265.48381641212416</v>
      </c>
    </row>
    <row r="211" spans="2:10" x14ac:dyDescent="0.25">
      <c r="B211" s="4" t="s">
        <v>112</v>
      </c>
      <c r="C211" s="4" t="s">
        <v>14</v>
      </c>
      <c r="D211" s="4" t="s">
        <v>113</v>
      </c>
      <c r="E211" s="41">
        <v>1.3245946363847599E-2</v>
      </c>
      <c r="F211" s="40">
        <v>45410.155818315019</v>
      </c>
      <c r="G211" s="40">
        <v>601.50048834336269</v>
      </c>
      <c r="H211" s="40">
        <v>43425.733409999964</v>
      </c>
      <c r="I211" s="40">
        <v>575.21493555960421</v>
      </c>
      <c r="J211" s="40">
        <v>575.21493555960421</v>
      </c>
    </row>
    <row r="212" spans="2:10" x14ac:dyDescent="0.25">
      <c r="B212" s="4" t="s">
        <v>112</v>
      </c>
      <c r="C212" s="4" t="s">
        <v>14</v>
      </c>
      <c r="D212" s="4" t="s">
        <v>113</v>
      </c>
      <c r="E212" s="41">
        <v>4.7940136647617503E-2</v>
      </c>
      <c r="F212" s="40">
        <v>45410.155818315019</v>
      </c>
      <c r="G212" s="40">
        <v>2176.9690751196249</v>
      </c>
      <c r="H212" s="40">
        <v>43425.733409999964</v>
      </c>
      <c r="I212" s="40">
        <v>2081.8355936984071</v>
      </c>
      <c r="J212" s="40">
        <v>2081.8355936984071</v>
      </c>
    </row>
    <row r="213" spans="2:10" x14ac:dyDescent="0.25">
      <c r="B213" s="4" t="s">
        <v>112</v>
      </c>
      <c r="C213" s="4" t="s">
        <v>14</v>
      </c>
      <c r="D213" s="4" t="s">
        <v>113</v>
      </c>
      <c r="E213" s="41">
        <v>0.14466302803393999</v>
      </c>
      <c r="F213" s="40">
        <v>45410.155818315019</v>
      </c>
      <c r="G213" s="40">
        <v>6569.1706441704891</v>
      </c>
      <c r="H213" s="40">
        <v>43425.733409999964</v>
      </c>
      <c r="I213" s="40">
        <v>6282.0980896852288</v>
      </c>
      <c r="J213" s="40">
        <v>6282.0980896852288</v>
      </c>
    </row>
    <row r="214" spans="2:10" x14ac:dyDescent="0.25">
      <c r="B214" s="4" t="s">
        <v>112</v>
      </c>
      <c r="C214" s="4" t="s">
        <v>14</v>
      </c>
      <c r="D214" s="4" t="s">
        <v>113</v>
      </c>
      <c r="E214" s="41">
        <v>0.31341219135514697</v>
      </c>
      <c r="F214" s="40">
        <v>45410.155818315019</v>
      </c>
      <c r="G214" s="40">
        <v>14232.096444796787</v>
      </c>
      <c r="H214" s="40">
        <v>43425.733409999964</v>
      </c>
      <c r="I214" s="40">
        <v>13610.154269232507</v>
      </c>
      <c r="J214" s="40">
        <v>13610.154269232507</v>
      </c>
    </row>
    <row r="215" spans="2:10" x14ac:dyDescent="0.25">
      <c r="B215" s="4" t="s">
        <v>112</v>
      </c>
      <c r="C215" s="4" t="s">
        <v>14</v>
      </c>
      <c r="D215" s="4" t="s">
        <v>113</v>
      </c>
      <c r="E215" s="41">
        <v>0.47462518389305702</v>
      </c>
      <c r="F215" s="40">
        <v>45410.155818315019</v>
      </c>
      <c r="G215" s="40">
        <v>21552.803555880138</v>
      </c>
      <c r="H215" s="40">
        <v>43425.733409999964</v>
      </c>
      <c r="I215" s="40">
        <v>20610.946705412105</v>
      </c>
      <c r="J215" s="40">
        <v>20610.946705412105</v>
      </c>
    </row>
    <row r="216" spans="2:10" x14ac:dyDescent="0.25">
      <c r="B216" s="4" t="s">
        <v>114</v>
      </c>
      <c r="C216" s="4" t="s">
        <v>14</v>
      </c>
      <c r="D216" s="4" t="s">
        <v>115</v>
      </c>
      <c r="E216" s="41">
        <v>1.1302131163232101E-3</v>
      </c>
      <c r="F216" s="40">
        <v>42938.363430036625</v>
      </c>
      <c r="G216" s="40">
        <v>48.529501542080254</v>
      </c>
      <c r="H216" s="40">
        <v>75406.473279000376</v>
      </c>
      <c r="I216" s="40">
        <v>85.225385155601884</v>
      </c>
      <c r="J216" s="40">
        <v>85.225385155601884</v>
      </c>
    </row>
    <row r="217" spans="2:10" x14ac:dyDescent="0.25">
      <c r="B217" s="4" t="s">
        <v>114</v>
      </c>
      <c r="C217" s="4" t="s">
        <v>14</v>
      </c>
      <c r="D217" s="4" t="s">
        <v>115</v>
      </c>
      <c r="E217" s="41">
        <v>1.7292260679745101E-2</v>
      </c>
      <c r="F217" s="40">
        <v>42938.363430036625</v>
      </c>
      <c r="G217" s="40">
        <v>742.50137359382734</v>
      </c>
      <c r="H217" s="40">
        <v>75406.473279000376</v>
      </c>
      <c r="I217" s="40">
        <v>1303.9483928807078</v>
      </c>
      <c r="J217" s="40">
        <v>1303.9483928807078</v>
      </c>
    </row>
    <row r="218" spans="2:10" x14ac:dyDescent="0.25">
      <c r="B218" s="4" t="s">
        <v>114</v>
      </c>
      <c r="C218" s="4" t="s">
        <v>14</v>
      </c>
      <c r="D218" s="4" t="s">
        <v>115</v>
      </c>
      <c r="E218" s="41">
        <v>5.3615157451484798E-2</v>
      </c>
      <c r="F218" s="40">
        <v>42938.363430036625</v>
      </c>
      <c r="G218" s="40">
        <v>2302.1471160104907</v>
      </c>
      <c r="H218" s="40">
        <v>75406.473279000376</v>
      </c>
      <c r="I218" s="40">
        <v>4042.9299377147863</v>
      </c>
      <c r="J218" s="40">
        <v>4042.9299377147863</v>
      </c>
    </row>
    <row r="219" spans="2:10" x14ac:dyDescent="0.25">
      <c r="B219" s="4" t="s">
        <v>114</v>
      </c>
      <c r="C219" s="4" t="s">
        <v>14</v>
      </c>
      <c r="D219" s="4" t="s">
        <v>115</v>
      </c>
      <c r="E219" s="41">
        <v>0.12705298977166599</v>
      </c>
      <c r="F219" s="40">
        <v>42938.363430036625</v>
      </c>
      <c r="G219" s="40">
        <v>5455.4474496885205</v>
      </c>
      <c r="H219" s="40">
        <v>75406.473279000376</v>
      </c>
      <c r="I219" s="40">
        <v>9580.6178782342395</v>
      </c>
      <c r="J219" s="40">
        <v>9580.6178782342395</v>
      </c>
    </row>
    <row r="220" spans="2:10" x14ac:dyDescent="0.25">
      <c r="B220" s="4" t="s">
        <v>114</v>
      </c>
      <c r="C220" s="4" t="s">
        <v>14</v>
      </c>
      <c r="D220" s="4" t="s">
        <v>115</v>
      </c>
      <c r="E220" s="41">
        <v>0.227879219578667</v>
      </c>
      <c r="F220" s="40">
        <v>42938.363430036625</v>
      </c>
      <c r="G220" s="40">
        <v>9784.7607484219207</v>
      </c>
      <c r="H220" s="40">
        <v>75406.473279000376</v>
      </c>
      <c r="I220" s="40">
        <v>17183.568281998214</v>
      </c>
      <c r="J220" s="40">
        <v>17183.568281998214</v>
      </c>
    </row>
    <row r="221" spans="2:10" x14ac:dyDescent="0.25">
      <c r="B221" s="4" t="s">
        <v>114</v>
      </c>
      <c r="C221" s="4" t="s">
        <v>14</v>
      </c>
      <c r="D221" s="4" t="s">
        <v>115</v>
      </c>
      <c r="E221" s="41">
        <v>0.57303015940211299</v>
      </c>
      <c r="F221" s="40">
        <v>42938.363430036625</v>
      </c>
      <c r="G221" s="40">
        <v>24604.977240779746</v>
      </c>
      <c r="H221" s="40">
        <v>75406.473279000376</v>
      </c>
      <c r="I221" s="40">
        <v>43210.183403016759</v>
      </c>
      <c r="J221" s="40">
        <v>43210.183403016759</v>
      </c>
    </row>
    <row r="222" spans="2:10" x14ac:dyDescent="0.25">
      <c r="B222" s="4" t="s">
        <v>116</v>
      </c>
      <c r="C222" s="4" t="s">
        <v>14</v>
      </c>
      <c r="D222" s="4" t="s">
        <v>117</v>
      </c>
      <c r="E222" s="41">
        <v>3.3922470563777299E-4</v>
      </c>
      <c r="F222" s="40">
        <v>42618.629136996344</v>
      </c>
      <c r="G222" s="40">
        <v>14.457291923683</v>
      </c>
      <c r="H222" s="40">
        <v>30435.220827000005</v>
      </c>
      <c r="I222" s="40">
        <v>10.324378826059695</v>
      </c>
      <c r="J222" s="40">
        <v>10.324378826059695</v>
      </c>
    </row>
    <row r="223" spans="2:10" x14ac:dyDescent="0.25">
      <c r="B223" s="4" t="s">
        <v>116</v>
      </c>
      <c r="C223" s="4" t="s">
        <v>14</v>
      </c>
      <c r="D223" s="4" t="s">
        <v>117</v>
      </c>
      <c r="E223" s="41">
        <v>1.69612352818886E-3</v>
      </c>
      <c r="F223" s="40">
        <v>42618.629136996344</v>
      </c>
      <c r="G223" s="40">
        <v>72.286459618414781</v>
      </c>
      <c r="H223" s="40">
        <v>30435.220827000005</v>
      </c>
      <c r="I223" s="40">
        <v>51.621894130298323</v>
      </c>
      <c r="J223" s="40">
        <v>51.621894130298323</v>
      </c>
    </row>
    <row r="224" spans="2:10" x14ac:dyDescent="0.25">
      <c r="B224" s="4" t="s">
        <v>116</v>
      </c>
      <c r="C224" s="4" t="s">
        <v>14</v>
      </c>
      <c r="D224" s="4" t="s">
        <v>117</v>
      </c>
      <c r="E224" s="41">
        <v>4.6586859574254097E-2</v>
      </c>
      <c r="F224" s="40">
        <v>42618.629136996344</v>
      </c>
      <c r="G224" s="40">
        <v>1985.4680908524626</v>
      </c>
      <c r="H224" s="40">
        <v>30435.220827000005</v>
      </c>
      <c r="I224" s="40">
        <v>1417.8813587788629</v>
      </c>
      <c r="J224" s="40">
        <v>1417.8813587788629</v>
      </c>
    </row>
    <row r="225" spans="2:10" x14ac:dyDescent="0.25">
      <c r="B225" s="4" t="s">
        <v>116</v>
      </c>
      <c r="C225" s="4" t="s">
        <v>14</v>
      </c>
      <c r="D225" s="4" t="s">
        <v>117</v>
      </c>
      <c r="E225" s="41">
        <v>5.9703548192247997E-2</v>
      </c>
      <c r="F225" s="40">
        <v>42618.629136996344</v>
      </c>
      <c r="G225" s="40">
        <v>2544.4833785682058</v>
      </c>
      <c r="H225" s="40">
        <v>30435.220827000005</v>
      </c>
      <c r="I225" s="40">
        <v>1817.0906733865047</v>
      </c>
      <c r="J225" s="40">
        <v>1817.0906733865047</v>
      </c>
    </row>
    <row r="226" spans="2:10" x14ac:dyDescent="0.25">
      <c r="B226" s="4" t="s">
        <v>116</v>
      </c>
      <c r="C226" s="4" t="s">
        <v>14</v>
      </c>
      <c r="D226" s="4" t="s">
        <v>117</v>
      </c>
      <c r="E226" s="41">
        <v>0.16272477386697901</v>
      </c>
      <c r="F226" s="40">
        <v>42618.629136996344</v>
      </c>
      <c r="G226" s="40">
        <v>6935.1067888383723</v>
      </c>
      <c r="H226" s="40">
        <v>30435.220827000005</v>
      </c>
      <c r="I226" s="40">
        <v>4952.5644266651452</v>
      </c>
      <c r="J226" s="40">
        <v>4952.5644266651452</v>
      </c>
    </row>
    <row r="227" spans="2:10" x14ac:dyDescent="0.25">
      <c r="B227" s="4" t="s">
        <v>116</v>
      </c>
      <c r="C227" s="4" t="s">
        <v>14</v>
      </c>
      <c r="D227" s="4" t="s">
        <v>117</v>
      </c>
      <c r="E227" s="41">
        <v>0.2784873297712</v>
      </c>
      <c r="F227" s="40">
        <v>42618.629136996344</v>
      </c>
      <c r="G227" s="40">
        <v>11868.748226871174</v>
      </c>
      <c r="H227" s="40">
        <v>30435.220827000005</v>
      </c>
      <c r="I227" s="40">
        <v>8475.8233791080438</v>
      </c>
      <c r="J227" s="40">
        <v>8475.8233791080438</v>
      </c>
    </row>
    <row r="228" spans="2:10" x14ac:dyDescent="0.25">
      <c r="B228" s="4" t="s">
        <v>116</v>
      </c>
      <c r="C228" s="4" t="s">
        <v>14</v>
      </c>
      <c r="D228" s="4" t="s">
        <v>117</v>
      </c>
      <c r="E228" s="41">
        <v>0.45046214036149201</v>
      </c>
      <c r="F228" s="40">
        <v>42618.629136996344</v>
      </c>
      <c r="G228" s="40">
        <v>19198.078900324021</v>
      </c>
      <c r="H228" s="40">
        <v>30435.220827000005</v>
      </c>
      <c r="I228" s="40">
        <v>13709.914716105081</v>
      </c>
      <c r="J228" s="40">
        <v>13709.914716105081</v>
      </c>
    </row>
    <row r="229" spans="2:10" x14ac:dyDescent="0.25">
      <c r="B229" s="4" t="s">
        <v>118</v>
      </c>
      <c r="C229" s="4" t="s">
        <v>15</v>
      </c>
      <c r="D229" s="4" t="s">
        <v>119</v>
      </c>
      <c r="E229" s="41">
        <v>1.2272663789498201E-2</v>
      </c>
      <c r="F229" s="40">
        <v>31739.20768131868</v>
      </c>
      <c r="G229" s="40">
        <v>389.52462481788291</v>
      </c>
      <c r="H229" s="40">
        <v>4120.3188989999953</v>
      </c>
      <c r="I229" s="40">
        <v>50.567288552942337</v>
      </c>
      <c r="J229" s="40">
        <v>50.567288552942337</v>
      </c>
    </row>
    <row r="230" spans="2:10" x14ac:dyDescent="0.25">
      <c r="B230" s="4" t="s">
        <v>118</v>
      </c>
      <c r="C230" s="4" t="s">
        <v>15</v>
      </c>
      <c r="D230" s="4" t="s">
        <v>119</v>
      </c>
      <c r="E230" s="41">
        <v>0.16499540026888601</v>
      </c>
      <c r="F230" s="40">
        <v>31739.20768131868</v>
      </c>
      <c r="G230" s="40">
        <v>5236.8232755964773</v>
      </c>
      <c r="H230" s="40">
        <v>4120.3188989999953</v>
      </c>
      <c r="I230" s="40">
        <v>679.83366597595989</v>
      </c>
      <c r="J230" s="40">
        <v>679.83366597595989</v>
      </c>
    </row>
    <row r="231" spans="2:10" x14ac:dyDescent="0.25">
      <c r="B231" s="4" t="s">
        <v>118</v>
      </c>
      <c r="C231" s="4" t="s">
        <v>15</v>
      </c>
      <c r="D231" s="4" t="s">
        <v>119</v>
      </c>
      <c r="E231" s="41">
        <v>0.226780036124972</v>
      </c>
      <c r="F231" s="40">
        <v>31739.20768131868</v>
      </c>
      <c r="G231" s="40">
        <v>7197.8186645474389</v>
      </c>
      <c r="H231" s="40">
        <v>4120.3188989999953</v>
      </c>
      <c r="I231" s="40">
        <v>934.40606876162383</v>
      </c>
      <c r="J231" s="40">
        <v>934.40606876162383</v>
      </c>
    </row>
    <row r="232" spans="2:10" x14ac:dyDescent="0.25">
      <c r="B232" s="4" t="s">
        <v>118</v>
      </c>
      <c r="C232" s="4" t="s">
        <v>15</v>
      </c>
      <c r="D232" s="4" t="s">
        <v>119</v>
      </c>
      <c r="E232" s="41">
        <v>0.59595189981664398</v>
      </c>
      <c r="F232" s="40">
        <v>31739.20768131868</v>
      </c>
      <c r="G232" s="40">
        <v>18915.041116356886</v>
      </c>
      <c r="H232" s="40">
        <v>4120.3188989999953</v>
      </c>
      <c r="I232" s="40">
        <v>2455.5118757094701</v>
      </c>
      <c r="J232" s="40">
        <v>2455.5118757094701</v>
      </c>
    </row>
    <row r="233" spans="2:10" x14ac:dyDescent="0.25">
      <c r="B233" s="4" t="s">
        <v>120</v>
      </c>
      <c r="C233" s="4" t="s">
        <v>15</v>
      </c>
      <c r="D233" s="4" t="s">
        <v>121</v>
      </c>
      <c r="E233" s="41">
        <v>4.4853037236968199E-3</v>
      </c>
      <c r="F233" s="40">
        <v>32855.654810989014</v>
      </c>
      <c r="G233" s="40">
        <v>147.36759086822636</v>
      </c>
      <c r="H233" s="40">
        <v>18908.550953999988</v>
      </c>
      <c r="I233" s="40">
        <v>84.8105940036872</v>
      </c>
      <c r="J233" s="40">
        <v>84.8105940036872</v>
      </c>
    </row>
    <row r="234" spans="2:10" x14ac:dyDescent="0.25">
      <c r="B234" s="4" t="s">
        <v>120</v>
      </c>
      <c r="C234" s="4" t="s">
        <v>15</v>
      </c>
      <c r="D234" s="4" t="s">
        <v>121</v>
      </c>
      <c r="E234" s="41">
        <v>1.19608099298582E-2</v>
      </c>
      <c r="F234" s="40">
        <v>32855.654810989014</v>
      </c>
      <c r="G234" s="40">
        <v>392.98024231527074</v>
      </c>
      <c r="H234" s="40">
        <v>18908.550953999988</v>
      </c>
      <c r="I234" s="40">
        <v>226.16158400983281</v>
      </c>
      <c r="J234" s="40">
        <v>226.16158400983281</v>
      </c>
    </row>
    <row r="235" spans="2:10" x14ac:dyDescent="0.25">
      <c r="B235" s="4" t="s">
        <v>120</v>
      </c>
      <c r="C235" s="4" t="s">
        <v>15</v>
      </c>
      <c r="D235" s="4" t="s">
        <v>121</v>
      </c>
      <c r="E235" s="41">
        <v>2.5815414765277302E-2</v>
      </c>
      <c r="F235" s="40">
        <v>32855.654810989014</v>
      </c>
      <c r="G235" s="40">
        <v>848.18235633046004</v>
      </c>
      <c r="H235" s="40">
        <v>18908.550953999988</v>
      </c>
      <c r="I235" s="40">
        <v>488.13208548788947</v>
      </c>
      <c r="J235" s="40">
        <v>488.13208548788947</v>
      </c>
    </row>
    <row r="236" spans="2:10" x14ac:dyDescent="0.25">
      <c r="B236" s="4" t="s">
        <v>120</v>
      </c>
      <c r="C236" s="4" t="s">
        <v>15</v>
      </c>
      <c r="D236" s="4" t="s">
        <v>121</v>
      </c>
      <c r="E236" s="41">
        <v>0.10581020562028701</v>
      </c>
      <c r="F236" s="40">
        <v>32855.654810989014</v>
      </c>
      <c r="G236" s="40">
        <v>3476.4635913399197</v>
      </c>
      <c r="H236" s="40">
        <v>18908.550953999988</v>
      </c>
      <c r="I236" s="40">
        <v>2000.7176644244128</v>
      </c>
      <c r="J236" s="40">
        <v>2000.7176644244128</v>
      </c>
    </row>
    <row r="237" spans="2:10" x14ac:dyDescent="0.25">
      <c r="B237" s="4" t="s">
        <v>120</v>
      </c>
      <c r="C237" s="4" t="s">
        <v>15</v>
      </c>
      <c r="D237" s="4" t="s">
        <v>121</v>
      </c>
      <c r="E237" s="41">
        <v>0.15868719793250499</v>
      </c>
      <c r="F237" s="40">
        <v>32855.654810989014</v>
      </c>
      <c r="G237" s="40">
        <v>5213.7717981934738</v>
      </c>
      <c r="H237" s="40">
        <v>18908.550953999988</v>
      </c>
      <c r="I237" s="40">
        <v>3000.5449678542523</v>
      </c>
      <c r="J237" s="40">
        <v>3000.5449678542523</v>
      </c>
    </row>
    <row r="238" spans="2:10" x14ac:dyDescent="0.25">
      <c r="B238" s="4" t="s">
        <v>120</v>
      </c>
      <c r="C238" s="4" t="s">
        <v>15</v>
      </c>
      <c r="D238" s="4" t="s">
        <v>121</v>
      </c>
      <c r="E238" s="41">
        <v>0.69324106802837504</v>
      </c>
      <c r="F238" s="40">
        <v>32855.654810989014</v>
      </c>
      <c r="G238" s="40">
        <v>22776.889231941641</v>
      </c>
      <c r="H238" s="40">
        <v>18908.550953999988</v>
      </c>
      <c r="I238" s="40">
        <v>13108.184058219902</v>
      </c>
      <c r="J238" s="40">
        <v>13108.184058219902</v>
      </c>
    </row>
    <row r="239" spans="2:10" x14ac:dyDescent="0.25">
      <c r="B239" s="4" t="s">
        <v>122</v>
      </c>
      <c r="C239" s="4" t="s">
        <v>15</v>
      </c>
      <c r="D239" s="4" t="s">
        <v>123</v>
      </c>
      <c r="E239" s="41">
        <v>7.8397150494766102E-2</v>
      </c>
      <c r="F239" s="40">
        <v>36530.257763369962</v>
      </c>
      <c r="G239" s="40">
        <v>2863.8681154875126</v>
      </c>
      <c r="H239" s="40">
        <v>10766.692907999974</v>
      </c>
      <c r="I239" s="40">
        <v>844.07804423940479</v>
      </c>
      <c r="J239" s="40">
        <v>844.07804423940479</v>
      </c>
    </row>
    <row r="240" spans="2:10" x14ac:dyDescent="0.25">
      <c r="B240" s="4" t="s">
        <v>122</v>
      </c>
      <c r="C240" s="4" t="s">
        <v>15</v>
      </c>
      <c r="D240" s="4" t="s">
        <v>123</v>
      </c>
      <c r="E240" s="41">
        <v>0.19050498793117701</v>
      </c>
      <c r="F240" s="40">
        <v>36530.257763369962</v>
      </c>
      <c r="G240" s="40">
        <v>6959.1963143335797</v>
      </c>
      <c r="H240" s="40">
        <v>10766.692907999974</v>
      </c>
      <c r="I240" s="40">
        <v>2051.1087024972239</v>
      </c>
      <c r="J240" s="40">
        <v>2051.1087024972239</v>
      </c>
    </row>
    <row r="241" spans="2:10" x14ac:dyDescent="0.25">
      <c r="B241" s="4" t="s">
        <v>122</v>
      </c>
      <c r="C241" s="4" t="s">
        <v>15</v>
      </c>
      <c r="D241" s="4" t="s">
        <v>123</v>
      </c>
      <c r="E241" s="41">
        <v>0.233550898916981</v>
      </c>
      <c r="F241" s="40">
        <v>36530.257763369962</v>
      </c>
      <c r="G241" s="40">
        <v>8531.6745383040779</v>
      </c>
      <c r="H241" s="40">
        <v>10766.692907999974</v>
      </c>
      <c r="I241" s="40">
        <v>2514.5708070264782</v>
      </c>
      <c r="J241" s="40">
        <v>2514.5708070264782</v>
      </c>
    </row>
    <row r="242" spans="2:10" x14ac:dyDescent="0.25">
      <c r="B242" s="4" t="s">
        <v>122</v>
      </c>
      <c r="C242" s="4" t="s">
        <v>15</v>
      </c>
      <c r="D242" s="4" t="s">
        <v>123</v>
      </c>
      <c r="E242" s="41">
        <v>0.49754696265707499</v>
      </c>
      <c r="F242" s="40">
        <v>36530.257763369962</v>
      </c>
      <c r="G242" s="40">
        <v>18175.51879524476</v>
      </c>
      <c r="H242" s="40">
        <v>10766.692907999974</v>
      </c>
      <c r="I242" s="40">
        <v>5356.9353542368572</v>
      </c>
      <c r="J242" s="40">
        <v>5356.9353542368572</v>
      </c>
    </row>
    <row r="243" spans="2:10" x14ac:dyDescent="0.25">
      <c r="B243" s="4" t="s">
        <v>124</v>
      </c>
      <c r="C243" s="4" t="s">
        <v>16</v>
      </c>
      <c r="D243" s="4" t="s">
        <v>125</v>
      </c>
      <c r="E243" s="41">
        <v>8.7450989660475202E-4</v>
      </c>
      <c r="F243" s="40">
        <v>39804.802014652014</v>
      </c>
      <c r="G243" s="40">
        <v>34.809693294205957</v>
      </c>
      <c r="H243" s="40">
        <v>9547.9692119999945</v>
      </c>
      <c r="I243" s="40">
        <v>8.3497935683714708</v>
      </c>
      <c r="J243" s="40">
        <v>8.3497935683714708</v>
      </c>
    </row>
    <row r="244" spans="2:10" x14ac:dyDescent="0.25">
      <c r="B244" s="4" t="s">
        <v>124</v>
      </c>
      <c r="C244" s="4" t="s">
        <v>16</v>
      </c>
      <c r="D244" s="4" t="s">
        <v>125</v>
      </c>
      <c r="E244" s="41">
        <v>1.7490197932094999E-3</v>
      </c>
      <c r="F244" s="40">
        <v>39804.802014652014</v>
      </c>
      <c r="G244" s="40">
        <v>69.619386588411757</v>
      </c>
      <c r="H244" s="40">
        <v>9547.9692119999945</v>
      </c>
      <c r="I244" s="40">
        <v>16.699587136742903</v>
      </c>
      <c r="J244" s="40">
        <v>16.699587136742903</v>
      </c>
    </row>
    <row r="245" spans="2:10" x14ac:dyDescent="0.25">
      <c r="B245" s="4" t="s">
        <v>124</v>
      </c>
      <c r="C245" s="4" t="s">
        <v>16</v>
      </c>
      <c r="D245" s="4" t="s">
        <v>125</v>
      </c>
      <c r="E245" s="41">
        <v>7.8705890694427596E-3</v>
      </c>
      <c r="F245" s="40">
        <v>39804.802014652014</v>
      </c>
      <c r="G245" s="40">
        <v>313.28723964785326</v>
      </c>
      <c r="H245" s="40">
        <v>9547.9692119999945</v>
      </c>
      <c r="I245" s="40">
        <v>75.148142115343148</v>
      </c>
      <c r="J245" s="40">
        <v>75.148142115343148</v>
      </c>
    </row>
    <row r="246" spans="2:10" x14ac:dyDescent="0.25">
      <c r="B246" s="4" t="s">
        <v>124</v>
      </c>
      <c r="C246" s="4" t="s">
        <v>16</v>
      </c>
      <c r="D246" s="4" t="s">
        <v>125</v>
      </c>
      <c r="E246" s="41">
        <v>5.18875871985486E-2</v>
      </c>
      <c r="F246" s="40">
        <v>39804.802014652014</v>
      </c>
      <c r="G246" s="40">
        <v>2065.3751354562191</v>
      </c>
      <c r="H246" s="40">
        <v>9547.9692119999945</v>
      </c>
      <c r="I246" s="40">
        <v>495.42108505670706</v>
      </c>
      <c r="J246" s="40">
        <v>495.42108505670706</v>
      </c>
    </row>
    <row r="247" spans="2:10" x14ac:dyDescent="0.25">
      <c r="B247" s="4" t="s">
        <v>124</v>
      </c>
      <c r="C247" s="4" t="s">
        <v>16</v>
      </c>
      <c r="D247" s="4" t="s">
        <v>125</v>
      </c>
      <c r="E247" s="41">
        <v>0.24016228035508</v>
      </c>
      <c r="F247" s="40">
        <v>39804.802014652014</v>
      </c>
      <c r="G247" s="40">
        <v>9559.6120209213095</v>
      </c>
      <c r="H247" s="40">
        <v>9547.9692119999945</v>
      </c>
      <c r="I247" s="40">
        <v>2293.0620587140152</v>
      </c>
      <c r="J247" s="40">
        <v>2293.0620587140152</v>
      </c>
    </row>
    <row r="248" spans="2:10" x14ac:dyDescent="0.25">
      <c r="B248" s="4" t="s">
        <v>124</v>
      </c>
      <c r="C248" s="4" t="s">
        <v>16</v>
      </c>
      <c r="D248" s="4" t="s">
        <v>125</v>
      </c>
      <c r="E248" s="41">
        <v>0.28513292610365598</v>
      </c>
      <c r="F248" s="40">
        <v>39804.802014652014</v>
      </c>
      <c r="G248" s="40">
        <v>11349.659671414429</v>
      </c>
      <c r="H248" s="40">
        <v>9547.9692119999945</v>
      </c>
      <c r="I248" s="40">
        <v>2722.4403997651771</v>
      </c>
      <c r="J248" s="40">
        <v>2722.4403997651771</v>
      </c>
    </row>
    <row r="249" spans="2:10" x14ac:dyDescent="0.25">
      <c r="B249" s="4" t="s">
        <v>124</v>
      </c>
      <c r="C249" s="4" t="s">
        <v>16</v>
      </c>
      <c r="D249" s="4" t="s">
        <v>125</v>
      </c>
      <c r="E249" s="41">
        <v>0.41232308758345798</v>
      </c>
      <c r="F249" s="40">
        <v>39804.802014652014</v>
      </c>
      <c r="G249" s="40">
        <v>16412.438867329565</v>
      </c>
      <c r="H249" s="40">
        <v>9547.9692119999945</v>
      </c>
      <c r="I249" s="40">
        <v>3936.8481456436339</v>
      </c>
      <c r="J249" s="40">
        <v>3936.8481456436339</v>
      </c>
    </row>
    <row r="250" spans="2:10" x14ac:dyDescent="0.25">
      <c r="B250" s="4" t="s">
        <v>126</v>
      </c>
      <c r="C250" s="4" t="s">
        <v>20</v>
      </c>
      <c r="D250" s="4" t="s">
        <v>127</v>
      </c>
      <c r="E250" s="41">
        <v>5.26481242636754E-3</v>
      </c>
      <c r="F250" s="40">
        <v>50030.77972271062</v>
      </c>
      <c r="G250" s="40">
        <v>263.40267078498402</v>
      </c>
      <c r="H250" s="40">
        <v>29799.918791999964</v>
      </c>
      <c r="I250" s="40">
        <v>156.89098276086497</v>
      </c>
      <c r="J250" s="40">
        <v>156.89098276086497</v>
      </c>
    </row>
    <row r="251" spans="2:10" x14ac:dyDescent="0.25">
      <c r="B251" s="4" t="s">
        <v>126</v>
      </c>
      <c r="C251" s="4" t="s">
        <v>20</v>
      </c>
      <c r="D251" s="4" t="s">
        <v>127</v>
      </c>
      <c r="E251" s="41">
        <v>6.6703293151924498E-2</v>
      </c>
      <c r="F251" s="40">
        <v>50030.77972271062</v>
      </c>
      <c r="G251" s="40">
        <v>3337.2177664633264</v>
      </c>
      <c r="H251" s="40">
        <v>29799.918791999964</v>
      </c>
      <c r="I251" s="40">
        <v>1987.7527190863173</v>
      </c>
      <c r="J251" s="40">
        <v>1987.7527190863173</v>
      </c>
    </row>
    <row r="252" spans="2:10" x14ac:dyDescent="0.25">
      <c r="B252" s="4" t="s">
        <v>126</v>
      </c>
      <c r="C252" s="4" t="s">
        <v>17</v>
      </c>
      <c r="D252" s="4" t="s">
        <v>127</v>
      </c>
      <c r="E252" s="41">
        <v>0.21758482605847099</v>
      </c>
      <c r="F252" s="40">
        <v>50030.77972271062</v>
      </c>
      <c r="G252" s="40">
        <v>10885.938503535668</v>
      </c>
      <c r="H252" s="40">
        <v>29799.918791999964</v>
      </c>
      <c r="I252" s="40">
        <v>6484.0101469138726</v>
      </c>
      <c r="J252" s="40">
        <v>6484.0101469138726</v>
      </c>
    </row>
    <row r="253" spans="2:10" x14ac:dyDescent="0.25">
      <c r="B253" s="4" t="s">
        <v>126</v>
      </c>
      <c r="C253" s="4" t="s">
        <v>17</v>
      </c>
      <c r="D253" s="4" t="s">
        <v>127</v>
      </c>
      <c r="E253" s="41">
        <v>0.71044706836323701</v>
      </c>
      <c r="F253" s="40">
        <v>50030.77972271062</v>
      </c>
      <c r="G253" s="40">
        <v>35544.22078192664</v>
      </c>
      <c r="H253" s="40">
        <v>29799.918791999964</v>
      </c>
      <c r="I253" s="40">
        <v>21171.264943238908</v>
      </c>
      <c r="J253" s="40">
        <v>21171.264943238908</v>
      </c>
    </row>
    <row r="254" spans="2:10" x14ac:dyDescent="0.25">
      <c r="B254" s="4" t="s">
        <v>128</v>
      </c>
      <c r="C254" s="4" t="s">
        <v>20</v>
      </c>
      <c r="D254" s="4" t="s">
        <v>129</v>
      </c>
      <c r="E254" s="41">
        <v>4.2536873943160601E-2</v>
      </c>
      <c r="F254" s="40">
        <v>48049.86376263736</v>
      </c>
      <c r="G254" s="40">
        <v>2043.8909978573458</v>
      </c>
      <c r="H254" s="40">
        <v>33799.733594999983</v>
      </c>
      <c r="I254" s="40">
        <v>1437.7350072429247</v>
      </c>
      <c r="J254" s="40">
        <v>1437.7350072429247</v>
      </c>
    </row>
    <row r="255" spans="2:10" x14ac:dyDescent="0.25">
      <c r="B255" s="4" t="s">
        <v>128</v>
      </c>
      <c r="C255" s="4" t="s">
        <v>20</v>
      </c>
      <c r="D255" s="4" t="s">
        <v>129</v>
      </c>
      <c r="E255" s="41">
        <v>6.9013907724107496E-2</v>
      </c>
      <c r="F255" s="40">
        <v>48049.86376263736</v>
      </c>
      <c r="G255" s="40">
        <v>3316.1088638705914</v>
      </c>
      <c r="H255" s="40">
        <v>33799.733594999983</v>
      </c>
      <c r="I255" s="40">
        <v>2332.651695424745</v>
      </c>
      <c r="J255" s="40">
        <v>2332.651695424745</v>
      </c>
    </row>
    <row r="256" spans="2:10" x14ac:dyDescent="0.25">
      <c r="B256" s="4" t="s">
        <v>128</v>
      </c>
      <c r="C256" s="4" t="s">
        <v>17</v>
      </c>
      <c r="D256" s="4" t="s">
        <v>129</v>
      </c>
      <c r="E256" s="41">
        <v>3.9633572176190499E-2</v>
      </c>
      <c r="F256" s="40">
        <v>48049.86376263736</v>
      </c>
      <c r="G256" s="40">
        <v>1904.3877434926083</v>
      </c>
      <c r="H256" s="40">
        <v>33799.733594999983</v>
      </c>
      <c r="I256" s="40">
        <v>1339.6041809734427</v>
      </c>
      <c r="J256" s="40">
        <v>1339.6041809734427</v>
      </c>
    </row>
    <row r="257" spans="2:10" x14ac:dyDescent="0.25">
      <c r="B257" s="4" t="s">
        <v>128</v>
      </c>
      <c r="C257" s="4" t="s">
        <v>17</v>
      </c>
      <c r="D257" s="4" t="s">
        <v>129</v>
      </c>
      <c r="E257" s="41">
        <v>0.24193002072934799</v>
      </c>
      <c r="F257" s="40">
        <v>48049.86376263736</v>
      </c>
      <c r="G257" s="40">
        <v>11624.704536137204</v>
      </c>
      <c r="H257" s="40">
        <v>33799.733594999983</v>
      </c>
      <c r="I257" s="40">
        <v>8177.1702492847862</v>
      </c>
      <c r="J257" s="40">
        <v>8177.1702492847862</v>
      </c>
    </row>
    <row r="258" spans="2:10" x14ac:dyDescent="0.25">
      <c r="B258" s="4" t="s">
        <v>128</v>
      </c>
      <c r="C258" s="4" t="s">
        <v>17</v>
      </c>
      <c r="D258" s="4" t="s">
        <v>129</v>
      </c>
      <c r="E258" s="41">
        <v>0.28526833650299699</v>
      </c>
      <c r="F258" s="40">
        <v>48049.86376263736</v>
      </c>
      <c r="G258" s="40">
        <v>13707.104704763195</v>
      </c>
      <c r="H258" s="40">
        <v>33799.733594999983</v>
      </c>
      <c r="I258" s="40">
        <v>9641.9937768901073</v>
      </c>
      <c r="J258" s="40">
        <v>9641.9937768901073</v>
      </c>
    </row>
    <row r="259" spans="2:10" x14ac:dyDescent="0.25">
      <c r="B259" s="4" t="s">
        <v>128</v>
      </c>
      <c r="C259" s="4" t="s">
        <v>17</v>
      </c>
      <c r="D259" s="4" t="s">
        <v>129</v>
      </c>
      <c r="E259" s="41">
        <v>0.321617288924197</v>
      </c>
      <c r="F259" s="40">
        <v>48049.86376263736</v>
      </c>
      <c r="G259" s="40">
        <v>15453.666916516444</v>
      </c>
      <c r="H259" s="40">
        <v>33799.733594999983</v>
      </c>
      <c r="I259" s="40">
        <v>10870.578685183997</v>
      </c>
      <c r="J259" s="40">
        <v>10870.578685183997</v>
      </c>
    </row>
    <row r="260" spans="2:10" x14ac:dyDescent="0.25">
      <c r="B260" s="4" t="s">
        <v>130</v>
      </c>
      <c r="C260" s="4" t="s">
        <v>16</v>
      </c>
      <c r="D260" s="4" t="s">
        <v>131</v>
      </c>
      <c r="E260" s="41">
        <v>3.4264444078136802E-4</v>
      </c>
      <c r="F260" s="40">
        <v>86597.952344322344</v>
      </c>
      <c r="G260" s="40">
        <v>29.672306953831889</v>
      </c>
      <c r="H260" s="40">
        <v>81473.251391999627</v>
      </c>
      <c r="I260" s="40">
        <v>27.916356661851527</v>
      </c>
      <c r="J260" s="40">
        <v>27.916356661851527</v>
      </c>
    </row>
    <row r="261" spans="2:10" x14ac:dyDescent="0.25">
      <c r="B261" s="4" t="s">
        <v>130</v>
      </c>
      <c r="C261" s="4" t="s">
        <v>15</v>
      </c>
      <c r="D261" s="4" t="s">
        <v>131</v>
      </c>
      <c r="E261" s="41">
        <v>4.6523518064136996E-3</v>
      </c>
      <c r="F261" s="40">
        <v>86597.952344322344</v>
      </c>
      <c r="G261" s="40">
        <v>402.8841400208355</v>
      </c>
      <c r="H261" s="40">
        <v>81473.251391999627</v>
      </c>
      <c r="I261" s="40">
        <v>379.04222828796691</v>
      </c>
      <c r="J261" s="40">
        <v>379.04222828796691</v>
      </c>
    </row>
    <row r="262" spans="2:10" x14ac:dyDescent="0.25">
      <c r="B262" s="4" t="s">
        <v>130</v>
      </c>
      <c r="C262" s="4" t="s">
        <v>20</v>
      </c>
      <c r="D262" s="4" t="s">
        <v>131</v>
      </c>
      <c r="E262" s="41">
        <v>4.5412825127678101E-2</v>
      </c>
      <c r="F262" s="40">
        <v>86597.952344322344</v>
      </c>
      <c r="G262" s="40">
        <v>3932.6576662277125</v>
      </c>
      <c r="H262" s="40">
        <v>81473.251391999627</v>
      </c>
      <c r="I262" s="40">
        <v>3699.9305180482356</v>
      </c>
      <c r="J262" s="40">
        <v>3699.9305180482356</v>
      </c>
    </row>
    <row r="263" spans="2:10" x14ac:dyDescent="0.25">
      <c r="B263" s="4" t="s">
        <v>130</v>
      </c>
      <c r="C263" s="4" t="s">
        <v>20</v>
      </c>
      <c r="D263" s="4" t="s">
        <v>131</v>
      </c>
      <c r="E263" s="41">
        <v>4.5655468153890703E-2</v>
      </c>
      <c r="F263" s="40">
        <v>86597.952344322344</v>
      </c>
      <c r="G263" s="40">
        <v>3953.6700554483537</v>
      </c>
      <c r="H263" s="40">
        <v>81473.251391999627</v>
      </c>
      <c r="I263" s="40">
        <v>3719.6994343213705</v>
      </c>
      <c r="J263" s="40">
        <v>3719.6994343213705</v>
      </c>
    </row>
    <row r="264" spans="2:10" x14ac:dyDescent="0.25">
      <c r="B264" s="4" t="s">
        <v>130</v>
      </c>
      <c r="C264" s="4" t="s">
        <v>20</v>
      </c>
      <c r="D264" s="4" t="s">
        <v>131</v>
      </c>
      <c r="E264" s="41">
        <v>9.7614466703115299E-2</v>
      </c>
      <c r="F264" s="40">
        <v>86597.952344322344</v>
      </c>
      <c r="G264" s="40">
        <v>8453.2129356728183</v>
      </c>
      <c r="H264" s="40">
        <v>81473.251391999627</v>
      </c>
      <c r="I264" s="40">
        <v>7952.9679851988894</v>
      </c>
      <c r="J264" s="40">
        <v>7952.9679851988894</v>
      </c>
    </row>
    <row r="265" spans="2:10" x14ac:dyDescent="0.25">
      <c r="B265" s="4" t="s">
        <v>130</v>
      </c>
      <c r="C265" s="4" t="s">
        <v>20</v>
      </c>
      <c r="D265" s="4" t="s">
        <v>131</v>
      </c>
      <c r="E265" s="41">
        <v>0.314607674012501</v>
      </c>
      <c r="F265" s="40">
        <v>86597.952344322344</v>
      </c>
      <c r="G265" s="40">
        <v>27244.38036129266</v>
      </c>
      <c r="H265" s="40">
        <v>81473.251391999627</v>
      </c>
      <c r="I265" s="40">
        <v>25632.110114672763</v>
      </c>
      <c r="J265" s="40">
        <v>25632.110114672763</v>
      </c>
    </row>
    <row r="266" spans="2:10" x14ac:dyDescent="0.25">
      <c r="B266" s="4" t="s">
        <v>130</v>
      </c>
      <c r="C266" s="4" t="s">
        <v>20</v>
      </c>
      <c r="D266" s="4" t="s">
        <v>131</v>
      </c>
      <c r="E266" s="41">
        <v>0.41281802225339198</v>
      </c>
      <c r="F266" s="40">
        <v>86597.952344322344</v>
      </c>
      <c r="G266" s="40">
        <v>35749.19541797664</v>
      </c>
      <c r="H266" s="40">
        <v>81473.251391999627</v>
      </c>
      <c r="I266" s="40">
        <v>33633.6265061987</v>
      </c>
      <c r="J266" s="40">
        <v>33633.6265061987</v>
      </c>
    </row>
    <row r="267" spans="2:10" x14ac:dyDescent="0.25">
      <c r="B267" s="4" t="s">
        <v>130</v>
      </c>
      <c r="C267" s="4" t="s">
        <v>17</v>
      </c>
      <c r="D267" s="4" t="s">
        <v>131</v>
      </c>
      <c r="E267" s="41">
        <v>2.5535386591208801E-2</v>
      </c>
      <c r="F267" s="40">
        <v>86597.952344322344</v>
      </c>
      <c r="G267" s="40">
        <v>2211.3121911193475</v>
      </c>
      <c r="H267" s="40">
        <v>81473.251391999627</v>
      </c>
      <c r="I267" s="40">
        <v>2080.4509711374512</v>
      </c>
      <c r="J267" s="40">
        <v>2080.4509711374512</v>
      </c>
    </row>
    <row r="268" spans="2:10" x14ac:dyDescent="0.25">
      <c r="B268" s="4" t="s">
        <v>130</v>
      </c>
      <c r="C268" s="4" t="s">
        <v>17</v>
      </c>
      <c r="D268" s="4" t="s">
        <v>131</v>
      </c>
      <c r="E268" s="41">
        <v>5.3361160911018397E-2</v>
      </c>
      <c r="F268" s="40">
        <v>86597.952344322344</v>
      </c>
      <c r="G268" s="40">
        <v>4620.9672696100879</v>
      </c>
      <c r="H268" s="40">
        <v>81473.251391999627</v>
      </c>
      <c r="I268" s="40">
        <v>4347.5072774723458</v>
      </c>
      <c r="J268" s="40">
        <v>4347.5072774723458</v>
      </c>
    </row>
    <row r="269" spans="2:10" x14ac:dyDescent="0.25">
      <c r="B269" s="4" t="s">
        <v>132</v>
      </c>
      <c r="C269" s="4" t="s">
        <v>14</v>
      </c>
      <c r="D269" s="4" t="s">
        <v>133</v>
      </c>
      <c r="E269" s="41">
        <v>9.4001317946683404E-4</v>
      </c>
      <c r="F269" s="40">
        <v>87026.124340659342</v>
      </c>
      <c r="G269" s="40">
        <v>81.805703838139223</v>
      </c>
      <c r="H269" s="40">
        <v>14233.490128800024</v>
      </c>
      <c r="I269" s="40">
        <v>13.379668310883108</v>
      </c>
      <c r="J269" s="40">
        <v>13.379668310883108</v>
      </c>
    </row>
    <row r="270" spans="2:10" x14ac:dyDescent="0.25">
      <c r="B270" s="4" t="s">
        <v>132</v>
      </c>
      <c r="C270" s="4" t="s">
        <v>16</v>
      </c>
      <c r="D270" s="4" t="s">
        <v>133</v>
      </c>
      <c r="E270" s="41">
        <v>2.3500329486670899E-3</v>
      </c>
      <c r="F270" s="40">
        <v>87026.124340659342</v>
      </c>
      <c r="G270" s="40">
        <v>204.51425959534848</v>
      </c>
      <c r="H270" s="40">
        <v>14233.490128800024</v>
      </c>
      <c r="I270" s="40">
        <v>33.44917077720784</v>
      </c>
      <c r="J270" s="40">
        <v>33.44917077720784</v>
      </c>
    </row>
    <row r="271" spans="2:10" x14ac:dyDescent="0.25">
      <c r="B271" s="4" t="s">
        <v>132</v>
      </c>
      <c r="C271" s="4" t="s">
        <v>16</v>
      </c>
      <c r="D271" s="4" t="s">
        <v>133</v>
      </c>
      <c r="E271" s="41">
        <v>2.0445286653403599E-2</v>
      </c>
      <c r="F271" s="40">
        <v>87026.124340659342</v>
      </c>
      <c r="G271" s="40">
        <v>1779.2740584795245</v>
      </c>
      <c r="H271" s="40">
        <v>14233.490128800024</v>
      </c>
      <c r="I271" s="40">
        <v>291.007785761707</v>
      </c>
      <c r="J271" s="40">
        <v>291.007785761707</v>
      </c>
    </row>
    <row r="272" spans="2:10" x14ac:dyDescent="0.25">
      <c r="B272" s="4" t="s">
        <v>132</v>
      </c>
      <c r="C272" s="4" t="s">
        <v>15</v>
      </c>
      <c r="D272" s="4" t="s">
        <v>133</v>
      </c>
      <c r="E272" s="41">
        <v>0</v>
      </c>
      <c r="F272" s="40">
        <v>87026.124340659342</v>
      </c>
      <c r="G272" s="40">
        <v>0</v>
      </c>
      <c r="H272" s="40">
        <v>14233.490128800024</v>
      </c>
      <c r="I272" s="40">
        <v>0</v>
      </c>
      <c r="J272" s="40">
        <v>0</v>
      </c>
    </row>
    <row r="273" spans="2:10" x14ac:dyDescent="0.25">
      <c r="B273" s="4" t="s">
        <v>132</v>
      </c>
      <c r="C273" s="4" t="s">
        <v>20</v>
      </c>
      <c r="D273" s="4" t="s">
        <v>133</v>
      </c>
      <c r="E273" s="41">
        <v>0.151812128483894</v>
      </c>
      <c r="F273" s="40">
        <v>87026.124340659342</v>
      </c>
      <c r="G273" s="40">
        <v>13211.621169859511</v>
      </c>
      <c r="H273" s="40">
        <v>14233.490128800024</v>
      </c>
      <c r="I273" s="40">
        <v>2160.8164322076263</v>
      </c>
      <c r="J273" s="40">
        <v>2160.8164322076263</v>
      </c>
    </row>
    <row r="274" spans="2:10" x14ac:dyDescent="0.25">
      <c r="B274" s="4" t="s">
        <v>132</v>
      </c>
      <c r="C274" s="4" t="s">
        <v>20</v>
      </c>
      <c r="D274" s="4" t="s">
        <v>133</v>
      </c>
      <c r="E274" s="41">
        <v>0.51830591306854501</v>
      </c>
      <c r="F274" s="40">
        <v>87026.124340659342</v>
      </c>
      <c r="G274" s="40">
        <v>45106.154837202172</v>
      </c>
      <c r="H274" s="40">
        <v>14233.490128800024</v>
      </c>
      <c r="I274" s="40">
        <v>7377.3020973598186</v>
      </c>
      <c r="J274" s="40">
        <v>7377.3020973598186</v>
      </c>
    </row>
    <row r="275" spans="2:10" x14ac:dyDescent="0.25">
      <c r="B275" s="4" t="s">
        <v>132</v>
      </c>
      <c r="C275" s="4" t="s">
        <v>17</v>
      </c>
      <c r="D275" s="4" t="s">
        <v>133</v>
      </c>
      <c r="E275" s="41">
        <v>1.6920237230403E-2</v>
      </c>
      <c r="F275" s="40">
        <v>87026.124340659342</v>
      </c>
      <c r="G275" s="40">
        <v>1472.502669086505</v>
      </c>
      <c r="H275" s="40">
        <v>14233.490128800024</v>
      </c>
      <c r="I275" s="40">
        <v>240.83402959589574</v>
      </c>
      <c r="J275" s="40">
        <v>240.83402959589574</v>
      </c>
    </row>
    <row r="276" spans="2:10" x14ac:dyDescent="0.25">
      <c r="B276" s="4" t="s">
        <v>132</v>
      </c>
      <c r="C276" s="4" t="s">
        <v>17</v>
      </c>
      <c r="D276" s="4" t="s">
        <v>133</v>
      </c>
      <c r="E276" s="41">
        <v>0.105532146281477</v>
      </c>
      <c r="F276" s="40">
        <v>87026.124340659342</v>
      </c>
      <c r="G276" s="40">
        <v>9184.0536842284673</v>
      </c>
      <c r="H276" s="40">
        <v>14233.490128800024</v>
      </c>
      <c r="I276" s="40">
        <v>1502.090762368483</v>
      </c>
      <c r="J276" s="40">
        <v>1502.090762368483</v>
      </c>
    </row>
    <row r="277" spans="2:10" x14ac:dyDescent="0.25">
      <c r="B277" s="4" t="s">
        <v>132</v>
      </c>
      <c r="C277" s="4" t="s">
        <v>17</v>
      </c>
      <c r="D277" s="4" t="s">
        <v>133</v>
      </c>
      <c r="E277" s="41">
        <v>0.18369424215414401</v>
      </c>
      <c r="F277" s="40">
        <v>87026.124340659342</v>
      </c>
      <c r="G277" s="40">
        <v>15986.197958369723</v>
      </c>
      <c r="H277" s="40">
        <v>14233.490128800024</v>
      </c>
      <c r="I277" s="40">
        <v>2614.6101824184102</v>
      </c>
      <c r="J277" s="40">
        <v>2614.6101824184102</v>
      </c>
    </row>
    <row r="278" spans="2:10" x14ac:dyDescent="0.25">
      <c r="B278" s="4" t="s">
        <v>134</v>
      </c>
      <c r="C278" s="4" t="s">
        <v>20</v>
      </c>
      <c r="D278" s="4" t="s">
        <v>135</v>
      </c>
      <c r="E278" s="41">
        <v>1.8459791382217299E-2</v>
      </c>
      <c r="F278" s="40">
        <v>61828.261007326015</v>
      </c>
      <c r="G278" s="40">
        <v>1141.3367997205187</v>
      </c>
      <c r="H278" s="40">
        <v>0</v>
      </c>
      <c r="I278" s="40">
        <v>0</v>
      </c>
      <c r="J278" s="40">
        <v>0</v>
      </c>
    </row>
    <row r="279" spans="2:10" x14ac:dyDescent="0.25">
      <c r="B279" s="4" t="s">
        <v>134</v>
      </c>
      <c r="C279" s="4" t="s">
        <v>20</v>
      </c>
      <c r="D279" s="4" t="s">
        <v>135</v>
      </c>
      <c r="E279" s="41">
        <v>0.42539750071256299</v>
      </c>
      <c r="F279" s="40">
        <v>61828.261007326015</v>
      </c>
      <c r="G279" s="40">
        <v>26301.587705920498</v>
      </c>
      <c r="H279" s="40">
        <v>0</v>
      </c>
      <c r="I279" s="40">
        <v>0</v>
      </c>
      <c r="J279" s="40">
        <v>0</v>
      </c>
    </row>
    <row r="280" spans="2:10" x14ac:dyDescent="0.25">
      <c r="B280" s="4" t="s">
        <v>134</v>
      </c>
      <c r="C280" s="4" t="s">
        <v>20</v>
      </c>
      <c r="D280" s="4" t="s">
        <v>135</v>
      </c>
      <c r="E280" s="41">
        <v>0.55614270790522002</v>
      </c>
      <c r="F280" s="40">
        <v>61828.261007326015</v>
      </c>
      <c r="G280" s="40">
        <v>34385.336501685015</v>
      </c>
      <c r="H280" s="40">
        <v>0</v>
      </c>
      <c r="I280" s="40">
        <v>0</v>
      </c>
      <c r="J280" s="40">
        <v>0</v>
      </c>
    </row>
    <row r="281" spans="2:10" x14ac:dyDescent="0.25">
      <c r="B281" s="4" t="s">
        <v>136</v>
      </c>
      <c r="C281" s="4" t="s">
        <v>16</v>
      </c>
      <c r="D281" s="4" t="s">
        <v>137</v>
      </c>
      <c r="E281" s="41">
        <v>0.166919116203953</v>
      </c>
      <c r="F281" s="40">
        <v>43993.471803663</v>
      </c>
      <c r="G281" s="40">
        <v>7343.351432210954</v>
      </c>
      <c r="H281" s="40">
        <v>0</v>
      </c>
      <c r="I281" s="40">
        <v>0</v>
      </c>
      <c r="J281" s="40">
        <v>0</v>
      </c>
    </row>
    <row r="282" spans="2:10" x14ac:dyDescent="0.25">
      <c r="B282" s="4" t="s">
        <v>136</v>
      </c>
      <c r="C282" s="4" t="s">
        <v>16</v>
      </c>
      <c r="D282" s="4" t="s">
        <v>137</v>
      </c>
      <c r="E282" s="41">
        <v>0.21672194535446301</v>
      </c>
      <c r="F282" s="40">
        <v>43993.471803663</v>
      </c>
      <c r="G282" s="40">
        <v>9534.3507921865621</v>
      </c>
      <c r="H282" s="40">
        <v>0</v>
      </c>
      <c r="I282" s="40">
        <v>0</v>
      </c>
      <c r="J282" s="40">
        <v>0</v>
      </c>
    </row>
    <row r="283" spans="2:10" x14ac:dyDescent="0.25">
      <c r="B283" s="4" t="s">
        <v>136</v>
      </c>
      <c r="C283" s="4" t="s">
        <v>16</v>
      </c>
      <c r="D283" s="4" t="s">
        <v>137</v>
      </c>
      <c r="E283" s="41">
        <v>0.25595755512145102</v>
      </c>
      <c r="F283" s="40">
        <v>43993.471803663</v>
      </c>
      <c r="G283" s="40">
        <v>11260.461484170073</v>
      </c>
      <c r="H283" s="40">
        <v>0</v>
      </c>
      <c r="I283" s="40">
        <v>0</v>
      </c>
      <c r="J283" s="40">
        <v>0</v>
      </c>
    </row>
    <row r="284" spans="2:10" x14ac:dyDescent="0.25">
      <c r="B284" s="4" t="s">
        <v>136</v>
      </c>
      <c r="C284" s="4" t="s">
        <v>16</v>
      </c>
      <c r="D284" s="4" t="s">
        <v>137</v>
      </c>
      <c r="E284" s="41">
        <v>0.360401383320132</v>
      </c>
      <c r="F284" s="40">
        <v>43993.471803663</v>
      </c>
      <c r="G284" s="40">
        <v>15855.308095095368</v>
      </c>
      <c r="H284" s="40">
        <v>0</v>
      </c>
      <c r="I284" s="40">
        <v>0</v>
      </c>
      <c r="J284" s="40">
        <v>0</v>
      </c>
    </row>
    <row r="285" spans="2:10" x14ac:dyDescent="0.25">
      <c r="B285" s="4" t="s">
        <v>138</v>
      </c>
      <c r="C285" s="4" t="s">
        <v>43</v>
      </c>
      <c r="D285" s="4" t="s">
        <v>139</v>
      </c>
      <c r="E285" s="41">
        <v>6.0718726181843404E-4</v>
      </c>
      <c r="F285" s="40">
        <v>47212.879836996333</v>
      </c>
      <c r="G285" s="40">
        <v>28.667059230788556</v>
      </c>
      <c r="H285" s="40">
        <v>60053.933385000229</v>
      </c>
      <c r="I285" s="40">
        <v>36.463983373464934</v>
      </c>
      <c r="J285" s="40">
        <v>36.463983373464934</v>
      </c>
    </row>
    <row r="286" spans="2:10" x14ac:dyDescent="0.25">
      <c r="B286" s="4" t="s">
        <v>138</v>
      </c>
      <c r="C286" s="4" t="s">
        <v>43</v>
      </c>
      <c r="D286" s="4" t="s">
        <v>139</v>
      </c>
      <c r="E286" s="41">
        <v>4.8311866465353397E-2</v>
      </c>
      <c r="F286" s="40">
        <v>47212.879836996333</v>
      </c>
      <c r="G286" s="40">
        <v>2280.9423461297429</v>
      </c>
      <c r="H286" s="40">
        <v>60053.933385000229</v>
      </c>
      <c r="I286" s="40">
        <v>2901.3176104153595</v>
      </c>
      <c r="J286" s="40">
        <v>2901.3176104153595</v>
      </c>
    </row>
    <row r="287" spans="2:10" x14ac:dyDescent="0.25">
      <c r="B287" s="4" t="s">
        <v>138</v>
      </c>
      <c r="C287" s="4" t="s">
        <v>20</v>
      </c>
      <c r="D287" s="4" t="s">
        <v>139</v>
      </c>
      <c r="E287" s="41">
        <v>2.09682001081299E-2</v>
      </c>
      <c r="F287" s="40">
        <v>47212.879836996333</v>
      </c>
      <c r="G287" s="40">
        <v>989.96911210323049</v>
      </c>
      <c r="H287" s="40">
        <v>60053.933385000229</v>
      </c>
      <c r="I287" s="40">
        <v>1259.2228924969877</v>
      </c>
      <c r="J287" s="40">
        <v>1259.2228924969877</v>
      </c>
    </row>
    <row r="288" spans="2:10" x14ac:dyDescent="0.25">
      <c r="B288" s="4" t="s">
        <v>138</v>
      </c>
      <c r="C288" s="4" t="s">
        <v>20</v>
      </c>
      <c r="D288" s="4" t="s">
        <v>139</v>
      </c>
      <c r="E288" s="41">
        <v>7.7886946009759594E-2</v>
      </c>
      <c r="F288" s="40">
        <v>47212.879836996333</v>
      </c>
      <c r="G288" s="40">
        <v>3677.267022829401</v>
      </c>
      <c r="H288" s="40">
        <v>60053.933385000229</v>
      </c>
      <c r="I288" s="40">
        <v>4677.417467231212</v>
      </c>
      <c r="J288" s="40">
        <v>4677.417467231212</v>
      </c>
    </row>
    <row r="289" spans="2:10" x14ac:dyDescent="0.25">
      <c r="B289" s="4" t="s">
        <v>138</v>
      </c>
      <c r="C289" s="4" t="s">
        <v>20</v>
      </c>
      <c r="D289" s="4" t="s">
        <v>139</v>
      </c>
      <c r="E289" s="41">
        <v>0.149776169845733</v>
      </c>
      <c r="F289" s="40">
        <v>47212.879836996333</v>
      </c>
      <c r="G289" s="40">
        <v>7071.3643093721457</v>
      </c>
      <c r="H289" s="40">
        <v>60053.933385000229</v>
      </c>
      <c r="I289" s="40">
        <v>8994.6481265761304</v>
      </c>
      <c r="J289" s="40">
        <v>8994.6481265761304</v>
      </c>
    </row>
    <row r="290" spans="2:10" x14ac:dyDescent="0.25">
      <c r="B290" s="4" t="s">
        <v>138</v>
      </c>
      <c r="C290" s="4" t="s">
        <v>17</v>
      </c>
      <c r="D290" s="4" t="s">
        <v>139</v>
      </c>
      <c r="E290" s="41">
        <v>5.7747556514011901E-2</v>
      </c>
      <c r="F290" s="40">
        <v>47212.879836996333</v>
      </c>
      <c r="G290" s="40">
        <v>2726.4284465761989</v>
      </c>
      <c r="H290" s="40">
        <v>60053.933385000229</v>
      </c>
      <c r="I290" s="40">
        <v>3467.9679120390069</v>
      </c>
      <c r="J290" s="40">
        <v>3467.9679120390069</v>
      </c>
    </row>
    <row r="291" spans="2:10" x14ac:dyDescent="0.25">
      <c r="B291" s="4" t="s">
        <v>138</v>
      </c>
      <c r="C291" s="4" t="s">
        <v>17</v>
      </c>
      <c r="D291" s="4" t="s">
        <v>139</v>
      </c>
      <c r="E291" s="41">
        <v>0.28841091342744701</v>
      </c>
      <c r="F291" s="40">
        <v>47212.879836996333</v>
      </c>
      <c r="G291" s="40">
        <v>13616.709799328408</v>
      </c>
      <c r="H291" s="40">
        <v>60053.933385000229</v>
      </c>
      <c r="I291" s="40">
        <v>17320.209782478971</v>
      </c>
      <c r="J291" s="40">
        <v>17320.209782478971</v>
      </c>
    </row>
    <row r="292" spans="2:10" x14ac:dyDescent="0.25">
      <c r="B292" s="4" t="s">
        <v>138</v>
      </c>
      <c r="C292" s="4" t="s">
        <v>17</v>
      </c>
      <c r="D292" s="4" t="s">
        <v>139</v>
      </c>
      <c r="E292" s="41">
        <v>0.356291160367747</v>
      </c>
      <c r="F292" s="40">
        <v>47212.879836996333</v>
      </c>
      <c r="G292" s="40">
        <v>16821.531741426428</v>
      </c>
      <c r="H292" s="40">
        <v>60053.933385000229</v>
      </c>
      <c r="I292" s="40">
        <v>21396.685610389111</v>
      </c>
      <c r="J292" s="40">
        <v>21396.685610389111</v>
      </c>
    </row>
    <row r="293" spans="2:10" x14ac:dyDescent="0.25">
      <c r="B293" s="4" t="s">
        <v>140</v>
      </c>
      <c r="C293" s="4" t="s">
        <v>20</v>
      </c>
      <c r="D293" s="4" t="s">
        <v>141</v>
      </c>
      <c r="E293" s="41">
        <v>0.36083857836475097</v>
      </c>
      <c r="F293" s="40">
        <v>90413.36130036629</v>
      </c>
      <c r="G293" s="40">
        <v>32624.628756802766</v>
      </c>
      <c r="H293" s="40">
        <v>17647.578809999992</v>
      </c>
      <c r="I293" s="40">
        <v>6367.927249380301</v>
      </c>
      <c r="J293" s="40">
        <v>6367.927249380301</v>
      </c>
    </row>
    <row r="294" spans="2:10" x14ac:dyDescent="0.25">
      <c r="B294" s="4" t="s">
        <v>140</v>
      </c>
      <c r="C294" s="4" t="s">
        <v>20</v>
      </c>
      <c r="D294" s="4" t="s">
        <v>141</v>
      </c>
      <c r="E294" s="41">
        <v>0.63916142163524903</v>
      </c>
      <c r="F294" s="40">
        <v>90413.36130036629</v>
      </c>
      <c r="G294" s="40">
        <v>57788.732543563528</v>
      </c>
      <c r="H294" s="40">
        <v>17647.578809999992</v>
      </c>
      <c r="I294" s="40">
        <v>11279.651560619692</v>
      </c>
      <c r="J294" s="40">
        <v>11279.651560619692</v>
      </c>
    </row>
    <row r="295" spans="2:10" x14ac:dyDescent="0.25">
      <c r="B295" s="4" t="s">
        <v>142</v>
      </c>
      <c r="C295" s="4" t="s">
        <v>20</v>
      </c>
      <c r="D295" s="4" t="s">
        <v>143</v>
      </c>
      <c r="E295" s="41">
        <v>0.26665954909376</v>
      </c>
      <c r="F295" s="40">
        <v>39557.482056043962</v>
      </c>
      <c r="G295" s="40">
        <v>10548.380328349185</v>
      </c>
      <c r="H295" s="40">
        <v>36257.765102999707</v>
      </c>
      <c r="I295" s="40">
        <v>9668.4792935133682</v>
      </c>
      <c r="J295" s="40">
        <v>9668.4792935133682</v>
      </c>
    </row>
    <row r="296" spans="2:10" x14ac:dyDescent="0.25">
      <c r="B296" s="4" t="s">
        <v>142</v>
      </c>
      <c r="C296" s="4" t="s">
        <v>17</v>
      </c>
      <c r="D296" s="4" t="s">
        <v>143</v>
      </c>
      <c r="E296" s="41">
        <v>8.3248378458902594E-2</v>
      </c>
      <c r="F296" s="40">
        <v>39557.482056043962</v>
      </c>
      <c r="G296" s="40">
        <v>3293.0962370827961</v>
      </c>
      <c r="H296" s="40">
        <v>36257.765102999707</v>
      </c>
      <c r="I296" s="40">
        <v>3018.4001513685112</v>
      </c>
      <c r="J296" s="40">
        <v>3018.4001513685112</v>
      </c>
    </row>
    <row r="297" spans="2:10" x14ac:dyDescent="0.25">
      <c r="B297" s="4" t="s">
        <v>142</v>
      </c>
      <c r="C297" s="4" t="s">
        <v>17</v>
      </c>
      <c r="D297" s="4" t="s">
        <v>143</v>
      </c>
      <c r="E297" s="41">
        <v>0.26339191037454301</v>
      </c>
      <c r="F297" s="40">
        <v>39557.482056043962</v>
      </c>
      <c r="G297" s="40">
        <v>10419.120768348124</v>
      </c>
      <c r="H297" s="40">
        <v>36257.765102999707</v>
      </c>
      <c r="I297" s="40">
        <v>9550.0020163905319</v>
      </c>
      <c r="J297" s="40">
        <v>9550.0020163905319</v>
      </c>
    </row>
    <row r="298" spans="2:10" x14ac:dyDescent="0.25">
      <c r="B298" s="4" t="s">
        <v>142</v>
      </c>
      <c r="C298" s="4" t="s">
        <v>17</v>
      </c>
      <c r="D298" s="4" t="s">
        <v>143</v>
      </c>
      <c r="E298" s="41">
        <v>0.38670016207279501</v>
      </c>
      <c r="F298" s="40">
        <v>39557.482056043962</v>
      </c>
      <c r="G298" s="40">
        <v>15296.88472226388</v>
      </c>
      <c r="H298" s="40">
        <v>36257.765102999707</v>
      </c>
      <c r="I298" s="40">
        <v>14020.883641727318</v>
      </c>
      <c r="J298" s="40">
        <v>14020.883641727318</v>
      </c>
    </row>
    <row r="299" spans="2:10" x14ac:dyDescent="0.25">
      <c r="B299" s="4" t="s">
        <v>144</v>
      </c>
      <c r="C299" s="4" t="s">
        <v>14</v>
      </c>
      <c r="D299" s="4" t="s">
        <v>145</v>
      </c>
      <c r="E299" s="41">
        <v>5.7144861658513599E-3</v>
      </c>
      <c r="F299" s="40">
        <v>48855.138003663</v>
      </c>
      <c r="G299" s="40">
        <v>279.18201025269121</v>
      </c>
      <c r="H299" s="40">
        <v>43807.619772000136</v>
      </c>
      <c r="I299" s="40">
        <v>250.3380371459713</v>
      </c>
      <c r="J299" s="40">
        <v>250.3380371459713</v>
      </c>
    </row>
    <row r="300" spans="2:10" x14ac:dyDescent="0.25">
      <c r="B300" s="4" t="s">
        <v>144</v>
      </c>
      <c r="C300" s="4" t="s">
        <v>14</v>
      </c>
      <c r="D300" s="4" t="s">
        <v>145</v>
      </c>
      <c r="E300" s="41">
        <v>1.6792668257670101E-2</v>
      </c>
      <c r="F300" s="40">
        <v>48855.138003663</v>
      </c>
      <c r="G300" s="40">
        <v>820.40812517820382</v>
      </c>
      <c r="H300" s="40">
        <v>43807.619772000136</v>
      </c>
      <c r="I300" s="40">
        <v>735.6468259893478</v>
      </c>
      <c r="J300" s="40">
        <v>735.6468259893478</v>
      </c>
    </row>
    <row r="301" spans="2:10" x14ac:dyDescent="0.25">
      <c r="B301" s="4" t="s">
        <v>144</v>
      </c>
      <c r="C301" s="4" t="s">
        <v>16</v>
      </c>
      <c r="D301" s="4" t="s">
        <v>145</v>
      </c>
      <c r="E301" s="41">
        <v>2.1941363714031301E-2</v>
      </c>
      <c r="F301" s="40">
        <v>48855.138003663</v>
      </c>
      <c r="G301" s="40">
        <v>1071.9483522375631</v>
      </c>
      <c r="H301" s="40">
        <v>43807.619772000136</v>
      </c>
      <c r="I301" s="40">
        <v>961.19891886344396</v>
      </c>
      <c r="J301" s="40">
        <v>961.19891886344396</v>
      </c>
    </row>
    <row r="302" spans="2:10" x14ac:dyDescent="0.25">
      <c r="B302" s="4" t="s">
        <v>144</v>
      </c>
      <c r="C302" s="4" t="s">
        <v>15</v>
      </c>
      <c r="D302" s="4" t="s">
        <v>145</v>
      </c>
      <c r="E302" s="41">
        <v>3.7342186826355402E-3</v>
      </c>
      <c r="F302" s="40">
        <v>48855.138003663</v>
      </c>
      <c r="G302" s="40">
        <v>182.43576907601596</v>
      </c>
      <c r="H302" s="40">
        <v>43807.619772000136</v>
      </c>
      <c r="I302" s="40">
        <v>163.58723219439699</v>
      </c>
      <c r="J302" s="40">
        <v>163.58723219439699</v>
      </c>
    </row>
    <row r="303" spans="2:10" x14ac:dyDescent="0.25">
      <c r="B303" s="4" t="s">
        <v>144</v>
      </c>
      <c r="C303" s="4" t="s">
        <v>15</v>
      </c>
      <c r="D303" s="4" t="s">
        <v>145</v>
      </c>
      <c r="E303" s="41">
        <v>1.41787151798253E-2</v>
      </c>
      <c r="F303" s="40">
        <v>48855.138003663</v>
      </c>
      <c r="G303" s="40">
        <v>692.70308682499649</v>
      </c>
      <c r="H303" s="40">
        <v>43807.619772000136</v>
      </c>
      <c r="I303" s="40">
        <v>621.13576345327328</v>
      </c>
      <c r="J303" s="40">
        <v>621.13576345327328</v>
      </c>
    </row>
    <row r="304" spans="2:10" x14ac:dyDescent="0.25">
      <c r="B304" s="4" t="s">
        <v>144</v>
      </c>
      <c r="C304" s="4" t="s">
        <v>20</v>
      </c>
      <c r="D304" s="4" t="s">
        <v>145</v>
      </c>
      <c r="E304" s="41">
        <v>0.14787505983236801</v>
      </c>
      <c r="F304" s="40">
        <v>48855.138003663</v>
      </c>
      <c r="G304" s="40">
        <v>7224.4564554102626</v>
      </c>
      <c r="H304" s="40">
        <v>43807.619772000136</v>
      </c>
      <c r="I304" s="40">
        <v>6478.0543948981476</v>
      </c>
      <c r="J304" s="40">
        <v>6478.0543948981476</v>
      </c>
    </row>
    <row r="305" spans="2:10" x14ac:dyDescent="0.25">
      <c r="B305" s="4" t="s">
        <v>144</v>
      </c>
      <c r="C305" s="4" t="s">
        <v>20</v>
      </c>
      <c r="D305" s="4" t="s">
        <v>145</v>
      </c>
      <c r="E305" s="41">
        <v>0.397181683317887</v>
      </c>
      <c r="F305" s="40">
        <v>48855.138003663</v>
      </c>
      <c r="G305" s="40">
        <v>19404.365951022544</v>
      </c>
      <c r="H305" s="40">
        <v>43807.619772000136</v>
      </c>
      <c r="I305" s="40">
        <v>17399.584163192962</v>
      </c>
      <c r="J305" s="40">
        <v>17399.584163192962</v>
      </c>
    </row>
    <row r="306" spans="2:10" x14ac:dyDescent="0.25">
      <c r="B306" s="4" t="s">
        <v>144</v>
      </c>
      <c r="C306" s="4" t="s">
        <v>17</v>
      </c>
      <c r="D306" s="4" t="s">
        <v>145</v>
      </c>
      <c r="E306" s="41">
        <v>1.7838249488808099E-2</v>
      </c>
      <c r="F306" s="40">
        <v>48855.138003663</v>
      </c>
      <c r="G306" s="40">
        <v>871.49014051949064</v>
      </c>
      <c r="H306" s="40">
        <v>43807.619772000136</v>
      </c>
      <c r="I306" s="40">
        <v>781.45125100378095</v>
      </c>
      <c r="J306" s="40">
        <v>781.45125100378095</v>
      </c>
    </row>
    <row r="307" spans="2:10" x14ac:dyDescent="0.25">
      <c r="B307" s="4" t="s">
        <v>144</v>
      </c>
      <c r="C307" s="4" t="s">
        <v>17</v>
      </c>
      <c r="D307" s="4" t="s">
        <v>145</v>
      </c>
      <c r="E307" s="41">
        <v>0.37474355536092402</v>
      </c>
      <c r="F307" s="40">
        <v>48855.138003663</v>
      </c>
      <c r="G307" s="40">
        <v>18308.148113141269</v>
      </c>
      <c r="H307" s="40">
        <v>43807.619772000136</v>
      </c>
      <c r="I307" s="40">
        <v>16416.623185258843</v>
      </c>
      <c r="J307" s="40">
        <v>16416.623185258843</v>
      </c>
    </row>
    <row r="308" spans="2:10" x14ac:dyDescent="0.25">
      <c r="B308" s="4" t="s">
        <v>146</v>
      </c>
      <c r="C308" s="4" t="s">
        <v>14</v>
      </c>
      <c r="D308" s="4" t="s">
        <v>147</v>
      </c>
      <c r="E308" s="41">
        <v>9.9427698899785203E-4</v>
      </c>
      <c r="F308" s="40">
        <v>48584.808333333334</v>
      </c>
      <c r="G308" s="40">
        <v>48.306756940704418</v>
      </c>
      <c r="H308" s="40">
        <v>41343.647076000001</v>
      </c>
      <c r="I308" s="40">
        <v>41.107036928915129</v>
      </c>
      <c r="J308" s="40">
        <v>41.107036928915129</v>
      </c>
    </row>
    <row r="309" spans="2:10" x14ac:dyDescent="0.25">
      <c r="B309" s="4" t="s">
        <v>146</v>
      </c>
      <c r="C309" s="4" t="s">
        <v>14</v>
      </c>
      <c r="D309" s="4" t="s">
        <v>147</v>
      </c>
      <c r="E309" s="41">
        <v>1.5979451608894E-3</v>
      </c>
      <c r="F309" s="40">
        <v>48584.808333333334</v>
      </c>
      <c r="G309" s="40">
        <v>77.635859368989003</v>
      </c>
      <c r="H309" s="40">
        <v>41343.647076000001</v>
      </c>
      <c r="I309" s="40">
        <v>66.0648807786134</v>
      </c>
      <c r="J309" s="40">
        <v>66.0648807786134</v>
      </c>
    </row>
    <row r="310" spans="2:10" x14ac:dyDescent="0.25">
      <c r="B310" s="4" t="s">
        <v>146</v>
      </c>
      <c r="C310" s="4" t="s">
        <v>15</v>
      </c>
      <c r="D310" s="4" t="s">
        <v>147</v>
      </c>
      <c r="E310" s="41">
        <v>1.4203956985683599E-3</v>
      </c>
      <c r="F310" s="40">
        <v>48584.808333333334</v>
      </c>
      <c r="G310" s="40">
        <v>69.009652772434876</v>
      </c>
      <c r="H310" s="40">
        <v>41343.647076000001</v>
      </c>
      <c r="I310" s="40">
        <v>58.724338469878752</v>
      </c>
      <c r="J310" s="40">
        <v>58.724338469878752</v>
      </c>
    </row>
    <row r="311" spans="2:10" x14ac:dyDescent="0.25">
      <c r="B311" s="4" t="s">
        <v>146</v>
      </c>
      <c r="C311" s="4" t="s">
        <v>20</v>
      </c>
      <c r="D311" s="4" t="s">
        <v>147</v>
      </c>
      <c r="E311" s="41">
        <v>0.20492877307403201</v>
      </c>
      <c r="F311" s="40">
        <v>48584.808333333334</v>
      </c>
      <c r="G311" s="40">
        <v>9956.4251617870068</v>
      </c>
      <c r="H311" s="40">
        <v>41343.647076000001</v>
      </c>
      <c r="I311" s="40">
        <v>8472.5028696904719</v>
      </c>
      <c r="J311" s="40">
        <v>8472.5028696904719</v>
      </c>
    </row>
    <row r="312" spans="2:10" x14ac:dyDescent="0.25">
      <c r="B312" s="4" t="s">
        <v>146</v>
      </c>
      <c r="C312" s="4" t="s">
        <v>20</v>
      </c>
      <c r="D312" s="4" t="s">
        <v>147</v>
      </c>
      <c r="E312" s="41">
        <v>0.416254061443951</v>
      </c>
      <c r="F312" s="40">
        <v>48584.808333333334</v>
      </c>
      <c r="G312" s="40">
        <v>20223.623793225917</v>
      </c>
      <c r="H312" s="40">
        <v>41343.647076000001</v>
      </c>
      <c r="I312" s="40">
        <v>17209.461010290328</v>
      </c>
      <c r="J312" s="40">
        <v>17209.461010290328</v>
      </c>
    </row>
    <row r="313" spans="2:10" x14ac:dyDescent="0.25">
      <c r="B313" s="4" t="s">
        <v>146</v>
      </c>
      <c r="C313" s="4" t="s">
        <v>17</v>
      </c>
      <c r="D313" s="4" t="s">
        <v>147</v>
      </c>
      <c r="E313" s="41">
        <v>0.14210585498943601</v>
      </c>
      <c r="F313" s="40">
        <v>48584.808333333334</v>
      </c>
      <c r="G313" s="40">
        <v>6904.185727706209</v>
      </c>
      <c r="H313" s="40">
        <v>41343.647076000001</v>
      </c>
      <c r="I313" s="40">
        <v>5875.1743161164759</v>
      </c>
      <c r="J313" s="40">
        <v>5875.1743161164759</v>
      </c>
    </row>
    <row r="314" spans="2:10" x14ac:dyDescent="0.25">
      <c r="B314" s="4" t="s">
        <v>146</v>
      </c>
      <c r="C314" s="4" t="s">
        <v>17</v>
      </c>
      <c r="D314" s="4" t="s">
        <v>147</v>
      </c>
      <c r="E314" s="41">
        <v>0.23269869264412599</v>
      </c>
      <c r="F314" s="40">
        <v>48584.808333333334</v>
      </c>
      <c r="G314" s="40">
        <v>11305.621381532104</v>
      </c>
      <c r="H314" s="40">
        <v>41343.647076000001</v>
      </c>
      <c r="I314" s="40">
        <v>9620.6126237253429</v>
      </c>
      <c r="J314" s="40">
        <v>9620.6126237253429</v>
      </c>
    </row>
    <row r="315" spans="2:10" x14ac:dyDescent="0.25">
      <c r="B315" s="4" t="s">
        <v>148</v>
      </c>
      <c r="C315" s="4" t="s">
        <v>14</v>
      </c>
      <c r="D315" s="4" t="s">
        <v>149</v>
      </c>
      <c r="E315" s="41">
        <v>7.0797877779978802E-3</v>
      </c>
      <c r="F315" s="40">
        <v>48855.138003663</v>
      </c>
      <c r="G315" s="40">
        <v>345.88400893073305</v>
      </c>
      <c r="H315" s="40">
        <v>30294.315651599994</v>
      </c>
      <c r="I315" s="40">
        <v>214.47732569300754</v>
      </c>
      <c r="J315" s="40">
        <v>214.47732569300754</v>
      </c>
    </row>
    <row r="316" spans="2:10" x14ac:dyDescent="0.25">
      <c r="B316" s="4" t="s">
        <v>148</v>
      </c>
      <c r="C316" s="4" t="s">
        <v>14</v>
      </c>
      <c r="D316" s="4" t="s">
        <v>149</v>
      </c>
      <c r="E316" s="41">
        <v>1.7620805136350299E-2</v>
      </c>
      <c r="F316" s="40">
        <v>48855.138003663</v>
      </c>
      <c r="G316" s="40">
        <v>860.86686667204765</v>
      </c>
      <c r="H316" s="40">
        <v>30294.315651599994</v>
      </c>
      <c r="I316" s="40">
        <v>533.81023283593038</v>
      </c>
      <c r="J316" s="40">
        <v>533.81023283593038</v>
      </c>
    </row>
    <row r="317" spans="2:10" x14ac:dyDescent="0.25">
      <c r="B317" s="4" t="s">
        <v>148</v>
      </c>
      <c r="C317" s="4" t="s">
        <v>16</v>
      </c>
      <c r="D317" s="4" t="s">
        <v>149</v>
      </c>
      <c r="E317" s="41">
        <v>3.9046102290776199E-3</v>
      </c>
      <c r="F317" s="40">
        <v>48855.138003663</v>
      </c>
      <c r="G317" s="40">
        <v>190.76027159210133</v>
      </c>
      <c r="H317" s="40">
        <v>30294.315651599994</v>
      </c>
      <c r="I317" s="40">
        <v>118.28749477614357</v>
      </c>
      <c r="J317" s="40">
        <v>118.28749477614357</v>
      </c>
    </row>
    <row r="318" spans="2:10" x14ac:dyDescent="0.25">
      <c r="B318" s="4" t="s">
        <v>148</v>
      </c>
      <c r="C318" s="4" t="s">
        <v>15</v>
      </c>
      <c r="D318" s="4" t="s">
        <v>149</v>
      </c>
      <c r="E318" s="41">
        <v>1.7520686925348299E-3</v>
      </c>
      <c r="F318" s="40">
        <v>48855.138003663</v>
      </c>
      <c r="G318" s="40">
        <v>85.597557765686517</v>
      </c>
      <c r="H318" s="40">
        <v>30294.315651599994</v>
      </c>
      <c r="I318" s="40">
        <v>53.077722014936235</v>
      </c>
      <c r="J318" s="40">
        <v>53.077722014936235</v>
      </c>
    </row>
    <row r="319" spans="2:10" x14ac:dyDescent="0.25">
      <c r="B319" s="4" t="s">
        <v>148</v>
      </c>
      <c r="C319" s="4" t="s">
        <v>20</v>
      </c>
      <c r="D319" s="4" t="s">
        <v>149</v>
      </c>
      <c r="E319" s="41">
        <v>0.12609531110661401</v>
      </c>
      <c r="F319" s="40">
        <v>48855.138003663</v>
      </c>
      <c r="G319" s="40">
        <v>6160.4038257284474</v>
      </c>
      <c r="H319" s="40">
        <v>30294.315651599994</v>
      </c>
      <c r="I319" s="40">
        <v>3819.9711568504677</v>
      </c>
      <c r="J319" s="40">
        <v>3819.9711568504677</v>
      </c>
    </row>
    <row r="320" spans="2:10" x14ac:dyDescent="0.25">
      <c r="B320" s="4" t="s">
        <v>148</v>
      </c>
      <c r="C320" s="4" t="s">
        <v>20</v>
      </c>
      <c r="D320" s="4" t="s">
        <v>149</v>
      </c>
      <c r="E320" s="41">
        <v>0.50233311188138596</v>
      </c>
      <c r="F320" s="40">
        <v>48855.138003663</v>
      </c>
      <c r="G320" s="40">
        <v>24541.553504774598</v>
      </c>
      <c r="H320" s="40">
        <v>30294.315651599994</v>
      </c>
      <c r="I320" s="40">
        <v>15217.837853585203</v>
      </c>
      <c r="J320" s="40">
        <v>15217.837853585203</v>
      </c>
    </row>
    <row r="321" spans="2:10" x14ac:dyDescent="0.25">
      <c r="B321" s="4" t="s">
        <v>148</v>
      </c>
      <c r="C321" s="4" t="s">
        <v>17</v>
      </c>
      <c r="D321" s="4" t="s">
        <v>149</v>
      </c>
      <c r="E321" s="41">
        <v>3.9578159069243897E-2</v>
      </c>
      <c r="F321" s="40">
        <v>48855.138003663</v>
      </c>
      <c r="G321" s="40">
        <v>1933.5964232588369</v>
      </c>
      <c r="H321" s="40">
        <v>30294.315651599994</v>
      </c>
      <c r="I321" s="40">
        <v>1198.9932437529096</v>
      </c>
      <c r="J321" s="40">
        <v>1198.9932437529096</v>
      </c>
    </row>
    <row r="322" spans="2:10" x14ac:dyDescent="0.25">
      <c r="B322" s="4" t="s">
        <v>148</v>
      </c>
      <c r="C322" s="4" t="s">
        <v>17</v>
      </c>
      <c r="D322" s="4" t="s">
        <v>149</v>
      </c>
      <c r="E322" s="41">
        <v>0.30163614610679601</v>
      </c>
      <c r="F322" s="40">
        <v>48855.138003663</v>
      </c>
      <c r="G322" s="40">
        <v>14736.475544940575</v>
      </c>
      <c r="H322" s="40">
        <v>30294.315651599994</v>
      </c>
      <c r="I322" s="40">
        <v>9137.8606220914135</v>
      </c>
      <c r="J322" s="40">
        <v>9137.8606220914135</v>
      </c>
    </row>
    <row r="323" spans="2:10" x14ac:dyDescent="0.25">
      <c r="B323" s="4" t="s">
        <v>150</v>
      </c>
      <c r="C323" s="4" t="s">
        <v>20</v>
      </c>
      <c r="D323" s="4" t="s">
        <v>151</v>
      </c>
      <c r="E323" s="41">
        <v>1</v>
      </c>
      <c r="F323" s="40">
        <v>94029.202289377281</v>
      </c>
      <c r="G323" s="40">
        <v>94029.202289377281</v>
      </c>
      <c r="H323" s="40">
        <v>1798.1095499999999</v>
      </c>
      <c r="I323" s="40">
        <v>1798.1095499999999</v>
      </c>
      <c r="J323" s="40">
        <v>1798.1095499999999</v>
      </c>
    </row>
    <row r="324" spans="2:10" x14ac:dyDescent="0.25">
      <c r="B324" s="4" t="s">
        <v>152</v>
      </c>
      <c r="C324" s="4" t="s">
        <v>20</v>
      </c>
      <c r="D324" s="4" t="s">
        <v>153</v>
      </c>
      <c r="E324" s="41">
        <v>0.19015887507318599</v>
      </c>
      <c r="F324" s="40">
        <v>81792.55333333333</v>
      </c>
      <c r="G324" s="40">
        <v>15553.579931230235</v>
      </c>
      <c r="H324" s="40">
        <v>4416.1780590000044</v>
      </c>
      <c r="I324" s="40">
        <v>839.77545182232677</v>
      </c>
      <c r="J324" s="40">
        <v>839.77545182232677</v>
      </c>
    </row>
    <row r="325" spans="2:10" x14ac:dyDescent="0.25">
      <c r="B325" s="4" t="s">
        <v>152</v>
      </c>
      <c r="C325" s="4" t="s">
        <v>20</v>
      </c>
      <c r="D325" s="4" t="s">
        <v>153</v>
      </c>
      <c r="E325" s="41">
        <v>0.30317750146371503</v>
      </c>
      <c r="F325" s="40">
        <v>81792.55333333333</v>
      </c>
      <c r="G325" s="40">
        <v>24797.661957937657</v>
      </c>
      <c r="H325" s="40">
        <v>4416.1780590000044</v>
      </c>
      <c r="I325" s="40">
        <v>1338.8858299465001</v>
      </c>
      <c r="J325" s="40">
        <v>1338.8858299465001</v>
      </c>
    </row>
    <row r="326" spans="2:10" x14ac:dyDescent="0.25">
      <c r="B326" s="4" t="s">
        <v>152</v>
      </c>
      <c r="C326" s="4" t="s">
        <v>20</v>
      </c>
      <c r="D326" s="4" t="s">
        <v>153</v>
      </c>
      <c r="E326" s="41">
        <v>0.50666362346310001</v>
      </c>
      <c r="F326" s="40">
        <v>81792.55333333333</v>
      </c>
      <c r="G326" s="40">
        <v>41441.311444165527</v>
      </c>
      <c r="H326" s="40">
        <v>4416.1780590000044</v>
      </c>
      <c r="I326" s="40">
        <v>2237.516777231182</v>
      </c>
      <c r="J326" s="40">
        <v>2237.516777231182</v>
      </c>
    </row>
    <row r="327" spans="2:10" x14ac:dyDescent="0.25">
      <c r="B327" s="4" t="s">
        <v>154</v>
      </c>
      <c r="C327" s="4" t="s">
        <v>20</v>
      </c>
      <c r="D327" s="4" t="s">
        <v>155</v>
      </c>
      <c r="E327" s="41">
        <v>0.18284122860329499</v>
      </c>
      <c r="F327" s="40">
        <v>80243.028000000006</v>
      </c>
      <c r="G327" s="40">
        <v>14671.733826368602</v>
      </c>
      <c r="H327" s="40">
        <v>5897.2892220000003</v>
      </c>
      <c r="I327" s="40">
        <v>1078.2676067794498</v>
      </c>
      <c r="J327" s="40">
        <v>1078.2676067794498</v>
      </c>
    </row>
    <row r="328" spans="2:10" x14ac:dyDescent="0.25">
      <c r="B328" s="4" t="s">
        <v>154</v>
      </c>
      <c r="C328" s="4" t="s">
        <v>20</v>
      </c>
      <c r="D328" s="4" t="s">
        <v>155</v>
      </c>
      <c r="E328" s="41">
        <v>0.26741289378952898</v>
      </c>
      <c r="F328" s="40">
        <v>80243.028000000006</v>
      </c>
      <c r="G328" s="40">
        <v>21458.020323914203</v>
      </c>
      <c r="H328" s="40">
        <v>5897.2892220000003</v>
      </c>
      <c r="I328" s="40">
        <v>1577.0111763688201</v>
      </c>
      <c r="J328" s="40">
        <v>1577.0111763688201</v>
      </c>
    </row>
    <row r="329" spans="2:10" x14ac:dyDescent="0.25">
      <c r="B329" s="4" t="s">
        <v>154</v>
      </c>
      <c r="C329" s="4" t="s">
        <v>20</v>
      </c>
      <c r="D329" s="4" t="s">
        <v>155</v>
      </c>
      <c r="E329" s="41">
        <v>0.54974587760717597</v>
      </c>
      <c r="F329" s="40">
        <v>80243.028000000006</v>
      </c>
      <c r="G329" s="40">
        <v>44113.273849717196</v>
      </c>
      <c r="H329" s="40">
        <v>5897.2892220000003</v>
      </c>
      <c r="I329" s="40">
        <v>3242.0104388517302</v>
      </c>
      <c r="J329" s="40">
        <v>3242.0104388517302</v>
      </c>
    </row>
    <row r="330" spans="2:10" x14ac:dyDescent="0.25">
      <c r="B330" s="4" t="s">
        <v>156</v>
      </c>
      <c r="C330" s="4" t="s">
        <v>20</v>
      </c>
      <c r="D330" s="4" t="s">
        <v>157</v>
      </c>
      <c r="E330" s="41">
        <v>2.5000000000000001E-2</v>
      </c>
      <c r="F330" s="40">
        <v>77594.068333333329</v>
      </c>
      <c r="G330" s="40">
        <v>1939.8517083333334</v>
      </c>
      <c r="H330" s="40"/>
      <c r="I330" s="40"/>
      <c r="J330" s="40"/>
    </row>
    <row r="331" spans="2:10" x14ac:dyDescent="0.25">
      <c r="B331" s="4" t="s">
        <v>156</v>
      </c>
      <c r="C331" s="4" t="s">
        <v>20</v>
      </c>
      <c r="D331" s="4" t="s">
        <v>157</v>
      </c>
      <c r="E331" s="41">
        <v>1.4999999999999999E-2</v>
      </c>
      <c r="F331" s="40">
        <v>77594.068333333329</v>
      </c>
      <c r="G331" s="40">
        <v>1163.9110249999999</v>
      </c>
      <c r="H331" s="40"/>
      <c r="I331" s="40"/>
      <c r="J331" s="40"/>
    </row>
    <row r="332" spans="2:10" x14ac:dyDescent="0.25">
      <c r="B332" s="4" t="s">
        <v>156</v>
      </c>
      <c r="C332" s="4" t="s">
        <v>20</v>
      </c>
      <c r="D332" s="4" t="s">
        <v>157</v>
      </c>
      <c r="E332" s="41">
        <v>0.01</v>
      </c>
      <c r="F332" s="40">
        <v>77594.068333333329</v>
      </c>
      <c r="G332" s="40">
        <v>775.94068333333325</v>
      </c>
      <c r="H332" s="40"/>
      <c r="I332" s="40"/>
      <c r="J332" s="40"/>
    </row>
    <row r="333" spans="2:10" x14ac:dyDescent="0.25">
      <c r="B333" s="4" t="s">
        <v>156</v>
      </c>
      <c r="C333" s="4" t="s">
        <v>20</v>
      </c>
      <c r="D333" s="4" t="s">
        <v>157</v>
      </c>
      <c r="E333" s="41">
        <v>5.0000000000000001E-3</v>
      </c>
      <c r="F333" s="40">
        <v>77594.068333333329</v>
      </c>
      <c r="G333" s="40">
        <v>387.97034166666663</v>
      </c>
      <c r="H333" s="40"/>
      <c r="I333" s="40"/>
      <c r="J333" s="40"/>
    </row>
    <row r="334" spans="2:10" x14ac:dyDescent="0.25">
      <c r="B334" s="4" t="s">
        <v>156</v>
      </c>
      <c r="C334" s="4" t="s">
        <v>20</v>
      </c>
      <c r="D334" s="4" t="s">
        <v>157</v>
      </c>
      <c r="E334" s="41">
        <v>0.37</v>
      </c>
      <c r="F334" s="40">
        <v>77594.068333333329</v>
      </c>
      <c r="G334" s="40">
        <v>28709.805283333331</v>
      </c>
      <c r="H334" s="40"/>
      <c r="I334" s="40"/>
      <c r="J334" s="40"/>
    </row>
    <row r="335" spans="2:10" x14ac:dyDescent="0.25">
      <c r="B335" s="4" t="s">
        <v>156</v>
      </c>
      <c r="C335" s="4" t="s">
        <v>20</v>
      </c>
      <c r="D335" s="4" t="s">
        <v>157</v>
      </c>
      <c r="E335" s="41">
        <v>0.57499999999999996</v>
      </c>
      <c r="F335" s="40">
        <v>77594.068333333329</v>
      </c>
      <c r="G335" s="40">
        <v>44616.589291666663</v>
      </c>
      <c r="H335" s="40"/>
      <c r="I335" s="40"/>
      <c r="J335" s="40"/>
    </row>
    <row r="336" spans="2:10" x14ac:dyDescent="0.25">
      <c r="B336" s="4" t="s">
        <v>158</v>
      </c>
      <c r="C336" s="4" t="s">
        <v>20</v>
      </c>
      <c r="D336" s="4" t="s">
        <v>159</v>
      </c>
      <c r="E336" s="41">
        <v>2.5000000000000001E-2</v>
      </c>
      <c r="F336" s="40">
        <v>96379.313333333324</v>
      </c>
      <c r="G336" s="40">
        <v>2409.482833333333</v>
      </c>
      <c r="H336" s="40"/>
      <c r="I336" s="40"/>
      <c r="J336" s="40"/>
    </row>
    <row r="337" spans="2:10" x14ac:dyDescent="0.25">
      <c r="B337" s="4" t="s">
        <v>158</v>
      </c>
      <c r="C337" s="4" t="s">
        <v>20</v>
      </c>
      <c r="D337" s="4" t="s">
        <v>159</v>
      </c>
      <c r="E337" s="41">
        <v>1.4999999999999999E-2</v>
      </c>
      <c r="F337" s="40">
        <v>96379.313333333324</v>
      </c>
      <c r="G337" s="40">
        <v>1445.6896999999999</v>
      </c>
      <c r="H337" s="40"/>
      <c r="I337" s="40"/>
      <c r="J337" s="40"/>
    </row>
    <row r="338" spans="2:10" x14ac:dyDescent="0.25">
      <c r="B338" s="4" t="s">
        <v>158</v>
      </c>
      <c r="C338" s="4" t="s">
        <v>20</v>
      </c>
      <c r="D338" s="4" t="s">
        <v>159</v>
      </c>
      <c r="E338" s="41">
        <v>0.01</v>
      </c>
      <c r="F338" s="40">
        <v>96379.313333333324</v>
      </c>
      <c r="G338" s="40">
        <v>963.79313333333323</v>
      </c>
      <c r="H338" s="40"/>
      <c r="I338" s="40"/>
      <c r="J338" s="40"/>
    </row>
    <row r="339" spans="2:10" x14ac:dyDescent="0.25">
      <c r="B339" s="4" t="s">
        <v>158</v>
      </c>
      <c r="C339" s="4" t="s">
        <v>20</v>
      </c>
      <c r="D339" s="4" t="s">
        <v>159</v>
      </c>
      <c r="E339" s="41">
        <v>5.0000000000000001E-3</v>
      </c>
      <c r="F339" s="40">
        <v>96379.313333333324</v>
      </c>
      <c r="G339" s="40">
        <v>481.89656666666662</v>
      </c>
      <c r="H339" s="40"/>
      <c r="I339" s="40"/>
      <c r="J339" s="40"/>
    </row>
    <row r="340" spans="2:10" x14ac:dyDescent="0.25">
      <c r="B340" s="4" t="s">
        <v>158</v>
      </c>
      <c r="C340" s="4" t="s">
        <v>20</v>
      </c>
      <c r="D340" s="4" t="s">
        <v>159</v>
      </c>
      <c r="E340" s="41">
        <v>0.37</v>
      </c>
      <c r="F340" s="40">
        <v>96379.313333333324</v>
      </c>
      <c r="G340" s="40">
        <v>35660.34593333333</v>
      </c>
      <c r="H340" s="40"/>
      <c r="I340" s="40"/>
      <c r="J340" s="40"/>
    </row>
    <row r="341" spans="2:10" x14ac:dyDescent="0.25">
      <c r="B341" s="4" t="s">
        <v>158</v>
      </c>
      <c r="C341" s="4" t="s">
        <v>20</v>
      </c>
      <c r="D341" s="4" t="s">
        <v>159</v>
      </c>
      <c r="E341" s="41">
        <v>0.57499999999999996</v>
      </c>
      <c r="F341" s="40">
        <v>96379.313333333324</v>
      </c>
      <c r="G341" s="40">
        <v>55418.105166666661</v>
      </c>
      <c r="H341" s="40"/>
      <c r="I341" s="40"/>
      <c r="J341" s="40"/>
    </row>
    <row r="342" spans="2:10" x14ac:dyDescent="0.25">
      <c r="B342" s="4" t="s">
        <v>160</v>
      </c>
      <c r="C342" s="4" t="s">
        <v>20</v>
      </c>
      <c r="D342" s="4" t="s">
        <v>161</v>
      </c>
      <c r="E342" s="41">
        <v>2.5000000000000001E-2</v>
      </c>
      <c r="F342" s="40">
        <v>79525.21166666667</v>
      </c>
      <c r="G342" s="40">
        <v>1988.1302916666668</v>
      </c>
      <c r="H342" s="40"/>
      <c r="I342" s="40"/>
      <c r="J342" s="40"/>
    </row>
    <row r="343" spans="2:10" x14ac:dyDescent="0.25">
      <c r="B343" s="4" t="s">
        <v>160</v>
      </c>
      <c r="C343" s="4" t="s">
        <v>20</v>
      </c>
      <c r="D343" s="4" t="s">
        <v>161</v>
      </c>
      <c r="E343" s="41">
        <v>1.4999999999999999E-2</v>
      </c>
      <c r="F343" s="40">
        <v>79525.21166666667</v>
      </c>
      <c r="G343" s="40">
        <v>1192.8781750000001</v>
      </c>
      <c r="H343" s="40"/>
      <c r="I343" s="40"/>
      <c r="J343" s="40"/>
    </row>
    <row r="344" spans="2:10" x14ac:dyDescent="0.25">
      <c r="B344" s="4" t="s">
        <v>160</v>
      </c>
      <c r="C344" s="4" t="s">
        <v>20</v>
      </c>
      <c r="D344" s="4" t="s">
        <v>161</v>
      </c>
      <c r="E344" s="41">
        <v>0.01</v>
      </c>
      <c r="F344" s="40">
        <v>79525.21166666667</v>
      </c>
      <c r="G344" s="40">
        <v>795.25211666666667</v>
      </c>
      <c r="H344" s="40"/>
      <c r="I344" s="40"/>
      <c r="J344" s="40"/>
    </row>
    <row r="345" spans="2:10" x14ac:dyDescent="0.25">
      <c r="B345" s="4" t="s">
        <v>160</v>
      </c>
      <c r="C345" s="4" t="s">
        <v>20</v>
      </c>
      <c r="D345" s="4" t="s">
        <v>161</v>
      </c>
      <c r="E345" s="41">
        <v>5.0000000000000001E-3</v>
      </c>
      <c r="F345" s="40">
        <v>79525.21166666667</v>
      </c>
      <c r="G345" s="40">
        <v>397.62605833333333</v>
      </c>
      <c r="H345" s="40"/>
      <c r="I345" s="40"/>
      <c r="J345" s="40"/>
    </row>
    <row r="346" spans="2:10" x14ac:dyDescent="0.25">
      <c r="B346" s="4" t="s">
        <v>160</v>
      </c>
      <c r="C346" s="4" t="s">
        <v>20</v>
      </c>
      <c r="D346" s="4" t="s">
        <v>161</v>
      </c>
      <c r="E346" s="41">
        <v>0.37</v>
      </c>
      <c r="F346" s="40">
        <v>79525.21166666667</v>
      </c>
      <c r="G346" s="40">
        <v>29424.328316666666</v>
      </c>
      <c r="H346" s="40"/>
      <c r="I346" s="40"/>
      <c r="J346" s="40"/>
    </row>
    <row r="347" spans="2:10" x14ac:dyDescent="0.25">
      <c r="B347" s="4" t="s">
        <v>160</v>
      </c>
      <c r="C347" s="4" t="s">
        <v>20</v>
      </c>
      <c r="D347" s="4" t="s">
        <v>161</v>
      </c>
      <c r="E347" s="41">
        <v>0.57499999999999996</v>
      </c>
      <c r="F347" s="40">
        <v>79525.21166666667</v>
      </c>
      <c r="G347" s="40">
        <v>45726.996708333332</v>
      </c>
      <c r="H347" s="40"/>
      <c r="I347" s="40"/>
      <c r="J347" s="40"/>
    </row>
    <row r="348" spans="2:10" x14ac:dyDescent="0.25">
      <c r="B348" s="4" t="s">
        <v>162</v>
      </c>
      <c r="C348" s="4" t="s">
        <v>20</v>
      </c>
      <c r="D348" s="4" t="s">
        <v>163</v>
      </c>
      <c r="E348" s="41">
        <v>2.5000000000000001E-2</v>
      </c>
      <c r="F348" s="40">
        <v>49547.816666666666</v>
      </c>
      <c r="G348" s="40">
        <v>1238.6954166666667</v>
      </c>
      <c r="H348" s="40"/>
      <c r="I348" s="40"/>
      <c r="J348" s="40"/>
    </row>
    <row r="349" spans="2:10" x14ac:dyDescent="0.25">
      <c r="B349" s="4" t="s">
        <v>162</v>
      </c>
      <c r="C349" s="4" t="s">
        <v>20</v>
      </c>
      <c r="D349" s="4" t="s">
        <v>163</v>
      </c>
      <c r="E349" s="41">
        <v>1.4999999999999999E-2</v>
      </c>
      <c r="F349" s="40">
        <v>49547.816666666666</v>
      </c>
      <c r="G349" s="40">
        <v>743.21724999999992</v>
      </c>
      <c r="H349" s="40"/>
      <c r="I349" s="40"/>
      <c r="J349" s="40"/>
    </row>
    <row r="350" spans="2:10" x14ac:dyDescent="0.25">
      <c r="B350" s="4" t="s">
        <v>162</v>
      </c>
      <c r="C350" s="4" t="s">
        <v>20</v>
      </c>
      <c r="D350" s="4" t="s">
        <v>163</v>
      </c>
      <c r="E350" s="41">
        <v>0.01</v>
      </c>
      <c r="F350" s="40">
        <v>49547.816666666666</v>
      </c>
      <c r="G350" s="40">
        <v>495.47816666666665</v>
      </c>
      <c r="H350" s="40"/>
      <c r="I350" s="40"/>
      <c r="J350" s="40"/>
    </row>
    <row r="351" spans="2:10" x14ac:dyDescent="0.25">
      <c r="B351" s="4" t="s">
        <v>162</v>
      </c>
      <c r="C351" s="4" t="s">
        <v>20</v>
      </c>
      <c r="D351" s="4" t="s">
        <v>163</v>
      </c>
      <c r="E351" s="41">
        <v>5.0000000000000001E-3</v>
      </c>
      <c r="F351" s="40">
        <v>49547.816666666666</v>
      </c>
      <c r="G351" s="40">
        <v>247.73908333333333</v>
      </c>
      <c r="H351" s="40"/>
      <c r="I351" s="40"/>
      <c r="J351" s="40"/>
    </row>
    <row r="352" spans="2:10" x14ac:dyDescent="0.25">
      <c r="B352" s="4" t="s">
        <v>162</v>
      </c>
      <c r="C352" s="4" t="s">
        <v>20</v>
      </c>
      <c r="D352" s="4" t="s">
        <v>163</v>
      </c>
      <c r="E352" s="41">
        <v>0.37</v>
      </c>
      <c r="F352" s="40">
        <v>49547.816666666666</v>
      </c>
      <c r="G352" s="40">
        <v>18332.692166666668</v>
      </c>
      <c r="H352" s="40"/>
      <c r="I352" s="40"/>
      <c r="J352" s="40"/>
    </row>
    <row r="353" spans="2:10" x14ac:dyDescent="0.25">
      <c r="B353" s="4" t="s">
        <v>162</v>
      </c>
      <c r="C353" s="4" t="s">
        <v>20</v>
      </c>
      <c r="D353" s="4" t="s">
        <v>163</v>
      </c>
      <c r="E353" s="41">
        <v>0.57499999999999996</v>
      </c>
      <c r="F353" s="40">
        <v>49547.816666666666</v>
      </c>
      <c r="G353" s="40">
        <v>28489.99458333333</v>
      </c>
      <c r="H353" s="40"/>
      <c r="I353" s="40"/>
      <c r="J353" s="40"/>
    </row>
    <row r="354" spans="2:10" x14ac:dyDescent="0.25">
      <c r="B354" s="4" t="s">
        <v>164</v>
      </c>
      <c r="C354" s="4" t="s">
        <v>20</v>
      </c>
      <c r="D354" s="4" t="s">
        <v>165</v>
      </c>
      <c r="E354" s="41">
        <v>2.5000000000000001E-2</v>
      </c>
      <c r="F354" s="40">
        <v>76580.271666666667</v>
      </c>
      <c r="G354" s="40">
        <v>1914.5067916666667</v>
      </c>
      <c r="H354" s="40"/>
      <c r="I354" s="40"/>
      <c r="J354" s="40"/>
    </row>
    <row r="355" spans="2:10" x14ac:dyDescent="0.25">
      <c r="B355" s="4" t="s">
        <v>164</v>
      </c>
      <c r="C355" s="4" t="s">
        <v>20</v>
      </c>
      <c r="D355" s="4" t="s">
        <v>165</v>
      </c>
      <c r="E355" s="41">
        <v>1.4999999999999999E-2</v>
      </c>
      <c r="F355" s="40">
        <v>76580.271666666667</v>
      </c>
      <c r="G355" s="40">
        <v>1148.7040749999999</v>
      </c>
      <c r="H355" s="40"/>
      <c r="I355" s="40"/>
      <c r="J355" s="40"/>
    </row>
    <row r="356" spans="2:10" x14ac:dyDescent="0.25">
      <c r="B356" s="4" t="s">
        <v>164</v>
      </c>
      <c r="C356" s="4" t="s">
        <v>20</v>
      </c>
      <c r="D356" s="4" t="s">
        <v>165</v>
      </c>
      <c r="E356" s="41">
        <v>0.01</v>
      </c>
      <c r="F356" s="40">
        <v>76580.271666666667</v>
      </c>
      <c r="G356" s="40">
        <v>765.8027166666667</v>
      </c>
      <c r="H356" s="40"/>
      <c r="I356" s="40"/>
      <c r="J356" s="40"/>
    </row>
    <row r="357" spans="2:10" x14ac:dyDescent="0.25">
      <c r="B357" s="4" t="s">
        <v>164</v>
      </c>
      <c r="C357" s="4" t="s">
        <v>20</v>
      </c>
      <c r="D357" s="4" t="s">
        <v>165</v>
      </c>
      <c r="E357" s="41">
        <v>5.0000000000000001E-3</v>
      </c>
      <c r="F357" s="40">
        <v>76580.271666666667</v>
      </c>
      <c r="G357" s="40">
        <v>382.90135833333335</v>
      </c>
      <c r="H357" s="40"/>
      <c r="I357" s="40"/>
      <c r="J357" s="40"/>
    </row>
    <row r="358" spans="2:10" x14ac:dyDescent="0.25">
      <c r="B358" s="4" t="s">
        <v>164</v>
      </c>
      <c r="C358" s="4" t="s">
        <v>20</v>
      </c>
      <c r="D358" s="4" t="s">
        <v>165</v>
      </c>
      <c r="E358" s="41">
        <v>0.37</v>
      </c>
      <c r="F358" s="40">
        <v>76580.271666666667</v>
      </c>
      <c r="G358" s="40">
        <v>28334.700516666668</v>
      </c>
      <c r="H358" s="40"/>
      <c r="I358" s="40"/>
      <c r="J358" s="40"/>
    </row>
    <row r="359" spans="2:10" x14ac:dyDescent="0.25">
      <c r="B359" s="4" t="s">
        <v>164</v>
      </c>
      <c r="C359" s="4" t="s">
        <v>20</v>
      </c>
      <c r="D359" s="4" t="s">
        <v>165</v>
      </c>
      <c r="E359" s="41">
        <v>0.57499999999999996</v>
      </c>
      <c r="F359" s="40">
        <v>76580.271666666667</v>
      </c>
      <c r="G359" s="40">
        <v>44033.656208333334</v>
      </c>
      <c r="H359" s="40"/>
      <c r="I359" s="40"/>
      <c r="J359" s="40"/>
    </row>
    <row r="360" spans="2:10" x14ac:dyDescent="0.25">
      <c r="B360" s="4" t="s">
        <v>166</v>
      </c>
      <c r="C360" s="4" t="s">
        <v>20</v>
      </c>
      <c r="D360" s="4" t="s">
        <v>167</v>
      </c>
      <c r="E360" s="41">
        <v>2.5000000000000001E-2</v>
      </c>
      <c r="F360" s="40">
        <v>74238.166666666672</v>
      </c>
      <c r="G360" s="40">
        <v>1855.9541666666669</v>
      </c>
      <c r="H360" s="40"/>
      <c r="I360" s="40"/>
      <c r="J360" s="40"/>
    </row>
    <row r="361" spans="2:10" x14ac:dyDescent="0.25">
      <c r="B361" s="4" t="s">
        <v>166</v>
      </c>
      <c r="C361" s="4" t="s">
        <v>20</v>
      </c>
      <c r="D361" s="4" t="s">
        <v>167</v>
      </c>
      <c r="E361" s="41">
        <v>1.4999999999999999E-2</v>
      </c>
      <c r="F361" s="40">
        <v>74238.166666666672</v>
      </c>
      <c r="G361" s="40">
        <v>1113.5725</v>
      </c>
      <c r="H361" s="40"/>
      <c r="I361" s="40"/>
      <c r="J361" s="40"/>
    </row>
    <row r="362" spans="2:10" x14ac:dyDescent="0.25">
      <c r="B362" s="4" t="s">
        <v>166</v>
      </c>
      <c r="C362" s="4" t="s">
        <v>20</v>
      </c>
      <c r="D362" s="4" t="s">
        <v>167</v>
      </c>
      <c r="E362" s="41">
        <v>0.01</v>
      </c>
      <c r="F362" s="40">
        <v>74238.166666666672</v>
      </c>
      <c r="G362" s="40">
        <v>742.38166666666677</v>
      </c>
      <c r="H362" s="40"/>
      <c r="I362" s="40"/>
      <c r="J362" s="40"/>
    </row>
    <row r="363" spans="2:10" x14ac:dyDescent="0.25">
      <c r="B363" s="4" t="s">
        <v>166</v>
      </c>
      <c r="C363" s="4" t="s">
        <v>20</v>
      </c>
      <c r="D363" s="4" t="s">
        <v>167</v>
      </c>
      <c r="E363" s="41">
        <v>5.0000000000000001E-3</v>
      </c>
      <c r="F363" s="40">
        <v>74238.166666666672</v>
      </c>
      <c r="G363" s="40">
        <v>371.19083333333339</v>
      </c>
      <c r="H363" s="40"/>
      <c r="I363" s="40"/>
      <c r="J363" s="40"/>
    </row>
    <row r="364" spans="2:10" x14ac:dyDescent="0.25">
      <c r="B364" s="4" t="s">
        <v>166</v>
      </c>
      <c r="C364" s="4" t="s">
        <v>20</v>
      </c>
      <c r="D364" s="4" t="s">
        <v>167</v>
      </c>
      <c r="E364" s="41">
        <v>0.37</v>
      </c>
      <c r="F364" s="40">
        <v>74238.166666666672</v>
      </c>
      <c r="G364" s="40">
        <v>27468.12166666667</v>
      </c>
      <c r="H364" s="40"/>
      <c r="I364" s="40"/>
      <c r="J364" s="40"/>
    </row>
    <row r="365" spans="2:10" x14ac:dyDescent="0.25">
      <c r="B365" s="4" t="s">
        <v>166</v>
      </c>
      <c r="C365" s="4" t="s">
        <v>20</v>
      </c>
      <c r="D365" s="4" t="s">
        <v>167</v>
      </c>
      <c r="E365" s="41">
        <v>0.57499999999999996</v>
      </c>
      <c r="F365" s="40">
        <v>74238.166666666672</v>
      </c>
      <c r="G365" s="40">
        <v>42686.945833333331</v>
      </c>
      <c r="H365" s="40"/>
      <c r="I365" s="40"/>
      <c r="J365" s="40"/>
    </row>
    <row r="366" spans="2:10" x14ac:dyDescent="0.25">
      <c r="B366" s="4" t="s">
        <v>168</v>
      </c>
      <c r="C366" s="4" t="s">
        <v>14</v>
      </c>
      <c r="D366" s="4" t="s">
        <v>169</v>
      </c>
      <c r="E366" s="41">
        <v>2.5000000000000001E-2</v>
      </c>
      <c r="F366" s="40">
        <v>61380.983333333337</v>
      </c>
      <c r="G366" s="40">
        <v>1534.5245833333336</v>
      </c>
      <c r="H366" s="40"/>
      <c r="I366" s="40"/>
      <c r="J366" s="40"/>
    </row>
    <row r="367" spans="2:10" x14ac:dyDescent="0.25">
      <c r="B367" s="4" t="s">
        <v>168</v>
      </c>
      <c r="C367" s="4" t="s">
        <v>15</v>
      </c>
      <c r="D367" s="4" t="s">
        <v>169</v>
      </c>
      <c r="E367" s="41">
        <v>1.4999999999999999E-2</v>
      </c>
      <c r="F367" s="40">
        <v>61380.983333333337</v>
      </c>
      <c r="G367" s="40">
        <v>920.71474999999998</v>
      </c>
      <c r="H367" s="40"/>
      <c r="I367" s="40"/>
      <c r="J367" s="40"/>
    </row>
    <row r="368" spans="2:10" x14ac:dyDescent="0.25">
      <c r="B368" s="4" t="s">
        <v>168</v>
      </c>
      <c r="C368" s="4" t="s">
        <v>16</v>
      </c>
      <c r="D368" s="4" t="s">
        <v>169</v>
      </c>
      <c r="E368" s="41">
        <v>0.01</v>
      </c>
      <c r="F368" s="40">
        <v>61380.983333333337</v>
      </c>
      <c r="G368" s="40">
        <v>613.80983333333336</v>
      </c>
      <c r="H368" s="40"/>
      <c r="I368" s="40"/>
      <c r="J368" s="40"/>
    </row>
    <row r="369" spans="2:12" x14ac:dyDescent="0.25">
      <c r="B369" s="4" t="s">
        <v>168</v>
      </c>
      <c r="C369" s="4" t="s">
        <v>43</v>
      </c>
      <c r="D369" s="4" t="s">
        <v>169</v>
      </c>
      <c r="E369" s="41">
        <v>5.0000000000000001E-3</v>
      </c>
      <c r="F369" s="40">
        <v>61380.983333333337</v>
      </c>
      <c r="G369" s="40">
        <v>306.90491666666668</v>
      </c>
      <c r="H369" s="40"/>
      <c r="I369" s="40"/>
      <c r="J369" s="40"/>
    </row>
    <row r="370" spans="2:12" x14ac:dyDescent="0.25">
      <c r="B370" s="4" t="s">
        <v>168</v>
      </c>
      <c r="C370" s="4" t="s">
        <v>17</v>
      </c>
      <c r="D370" s="4" t="s">
        <v>169</v>
      </c>
      <c r="E370" s="41">
        <v>0.37</v>
      </c>
      <c r="F370" s="40">
        <v>61380.983333333337</v>
      </c>
      <c r="G370" s="40">
        <v>22710.963833333335</v>
      </c>
      <c r="H370" s="40"/>
      <c r="I370" s="40"/>
      <c r="J370" s="40"/>
    </row>
    <row r="371" spans="2:12" x14ac:dyDescent="0.25">
      <c r="B371" s="4" t="s">
        <v>168</v>
      </c>
      <c r="C371" s="4" t="s">
        <v>20</v>
      </c>
      <c r="D371" s="4" t="s">
        <v>169</v>
      </c>
      <c r="E371" s="41">
        <v>0.57499999999999996</v>
      </c>
      <c r="F371" s="40">
        <v>61380.983333333337</v>
      </c>
      <c r="G371" s="40">
        <v>35294.065416666665</v>
      </c>
      <c r="H371" s="40"/>
      <c r="I371" s="40"/>
      <c r="J371" s="40"/>
    </row>
    <row r="372" spans="2:12" x14ac:dyDescent="0.25">
      <c r="B372" s="4" t="s">
        <v>168</v>
      </c>
      <c r="C372" s="4" t="s">
        <v>14</v>
      </c>
      <c r="D372" s="4" t="s">
        <v>170</v>
      </c>
      <c r="E372" s="41">
        <v>2.5000000000000001E-2</v>
      </c>
      <c r="F372" s="40">
        <v>83936.083333333328</v>
      </c>
      <c r="G372" s="40">
        <v>2098.4020833333334</v>
      </c>
      <c r="H372" s="40"/>
      <c r="I372" s="40"/>
      <c r="J372" s="40"/>
    </row>
    <row r="373" spans="2:12" x14ac:dyDescent="0.25">
      <c r="B373" s="4" t="s">
        <v>168</v>
      </c>
      <c r="C373" s="4" t="s">
        <v>15</v>
      </c>
      <c r="D373" s="4" t="s">
        <v>170</v>
      </c>
      <c r="E373" s="41">
        <v>1.4999999999999999E-2</v>
      </c>
      <c r="F373" s="40">
        <v>83936.083333333328</v>
      </c>
      <c r="G373" s="40">
        <v>1259.04125</v>
      </c>
      <c r="H373" s="40"/>
      <c r="I373" s="40"/>
      <c r="J373" s="40"/>
    </row>
    <row r="374" spans="2:12" x14ac:dyDescent="0.25">
      <c r="B374" s="4" t="s">
        <v>168</v>
      </c>
      <c r="C374" s="4" t="s">
        <v>16</v>
      </c>
      <c r="D374" s="4" t="s">
        <v>170</v>
      </c>
      <c r="E374" s="41">
        <v>0.01</v>
      </c>
      <c r="F374" s="40">
        <v>83936.083333333328</v>
      </c>
      <c r="G374" s="40">
        <v>839.36083333333329</v>
      </c>
      <c r="H374" s="40"/>
      <c r="I374" s="40"/>
      <c r="J374" s="40"/>
    </row>
    <row r="375" spans="2:12" x14ac:dyDescent="0.25">
      <c r="B375" s="4" t="s">
        <v>168</v>
      </c>
      <c r="C375" s="4" t="s">
        <v>43</v>
      </c>
      <c r="D375" s="4" t="s">
        <v>170</v>
      </c>
      <c r="E375" s="41">
        <v>5.0000000000000001E-3</v>
      </c>
      <c r="F375" s="40">
        <v>83936.083333333328</v>
      </c>
      <c r="G375" s="40">
        <v>419.68041666666664</v>
      </c>
      <c r="H375" s="40"/>
      <c r="I375" s="40"/>
      <c r="J375" s="40"/>
    </row>
    <row r="376" spans="2:12" x14ac:dyDescent="0.25">
      <c r="B376" s="4" t="s">
        <v>168</v>
      </c>
      <c r="C376" s="4" t="s">
        <v>17</v>
      </c>
      <c r="D376" s="4" t="s">
        <v>170</v>
      </c>
      <c r="E376" s="41">
        <v>0.37</v>
      </c>
      <c r="F376" s="40">
        <v>83936.083333333328</v>
      </c>
      <c r="G376" s="40">
        <v>31056.35083333333</v>
      </c>
      <c r="H376" s="40"/>
      <c r="I376" s="40"/>
      <c r="J376" s="40"/>
    </row>
    <row r="377" spans="2:12" x14ac:dyDescent="0.25">
      <c r="B377" s="4" t="s">
        <v>168</v>
      </c>
      <c r="C377" s="4" t="s">
        <v>20</v>
      </c>
      <c r="D377" s="4" t="s">
        <v>170</v>
      </c>
      <c r="E377" s="41">
        <v>0.57499999999999996</v>
      </c>
      <c r="F377" s="40">
        <v>83936.083333333328</v>
      </c>
      <c r="G377" s="40">
        <v>48263.24791666666</v>
      </c>
      <c r="H377" s="40"/>
      <c r="I377" s="40"/>
      <c r="J377" s="40"/>
    </row>
    <row r="378" spans="2:12" x14ac:dyDescent="0.25">
      <c r="B378" s="4" t="s">
        <v>168</v>
      </c>
      <c r="C378" s="4" t="s">
        <v>14</v>
      </c>
      <c r="D378" s="4" t="s">
        <v>170</v>
      </c>
      <c r="E378" s="41">
        <v>2.5000000000000001E-2</v>
      </c>
      <c r="F378" s="40">
        <v>83936.083333333328</v>
      </c>
      <c r="G378" s="40">
        <v>2098.4020833333334</v>
      </c>
      <c r="H378" s="40"/>
      <c r="I378" s="40"/>
      <c r="J378" s="40"/>
    </row>
    <row r="379" spans="2:12" x14ac:dyDescent="0.25">
      <c r="B379" s="4" t="s">
        <v>168</v>
      </c>
      <c r="C379" s="4" t="s">
        <v>15</v>
      </c>
      <c r="D379" s="4" t="s">
        <v>170</v>
      </c>
      <c r="E379" s="41">
        <v>1.4999999999999999E-2</v>
      </c>
      <c r="F379" s="40">
        <v>83936.083333333328</v>
      </c>
      <c r="G379" s="40">
        <v>1259.04125</v>
      </c>
      <c r="H379" s="40"/>
      <c r="I379" s="40"/>
      <c r="J379" s="40"/>
    </row>
    <row r="380" spans="2:12" x14ac:dyDescent="0.25">
      <c r="B380" s="4" t="s">
        <v>168</v>
      </c>
      <c r="C380" s="4" t="s">
        <v>16</v>
      </c>
      <c r="D380" s="4" t="s">
        <v>170</v>
      </c>
      <c r="E380" s="41">
        <v>0.01</v>
      </c>
      <c r="F380" s="40">
        <v>83936.083333333328</v>
      </c>
      <c r="G380" s="40">
        <v>839.36083333333329</v>
      </c>
      <c r="H380" s="40"/>
      <c r="I380" s="40"/>
      <c r="J380" s="40"/>
      <c r="L380">
        <f>SUM(G372:G395)/F372</f>
        <v>3.9999999999999991</v>
      </c>
    </row>
    <row r="381" spans="2:12" x14ac:dyDescent="0.25">
      <c r="B381" s="4" t="s">
        <v>168</v>
      </c>
      <c r="C381" s="4" t="s">
        <v>43</v>
      </c>
      <c r="D381" s="4" t="s">
        <v>170</v>
      </c>
      <c r="E381" s="41">
        <v>5.0000000000000001E-3</v>
      </c>
      <c r="F381" s="40">
        <v>83936.083333333328</v>
      </c>
      <c r="G381" s="40">
        <v>419.68041666666664</v>
      </c>
      <c r="H381" s="40"/>
      <c r="I381" s="40"/>
      <c r="J381" s="40"/>
    </row>
    <row r="382" spans="2:12" x14ac:dyDescent="0.25">
      <c r="B382" s="4" t="s">
        <v>168</v>
      </c>
      <c r="C382" s="4" t="s">
        <v>17</v>
      </c>
      <c r="D382" s="4" t="s">
        <v>170</v>
      </c>
      <c r="E382" s="41">
        <v>0.37</v>
      </c>
      <c r="F382" s="40">
        <v>83936.083333333328</v>
      </c>
      <c r="G382" s="40">
        <v>31056.35083333333</v>
      </c>
      <c r="H382" s="40"/>
      <c r="I382" s="40"/>
      <c r="J382" s="40"/>
    </row>
    <row r="383" spans="2:12" x14ac:dyDescent="0.25">
      <c r="B383" s="4" t="s">
        <v>168</v>
      </c>
      <c r="C383" s="4" t="s">
        <v>20</v>
      </c>
      <c r="D383" s="4" t="s">
        <v>170</v>
      </c>
      <c r="E383" s="41">
        <v>0.57499999999999996</v>
      </c>
      <c r="F383" s="40">
        <v>83936.083333333328</v>
      </c>
      <c r="G383" s="40">
        <v>48263.24791666666</v>
      </c>
      <c r="H383" s="40"/>
      <c r="I383" s="40"/>
      <c r="J383" s="40"/>
    </row>
    <row r="384" spans="2:12" x14ac:dyDescent="0.25">
      <c r="B384" s="4" t="s">
        <v>168</v>
      </c>
      <c r="C384" s="4" t="s">
        <v>14</v>
      </c>
      <c r="D384" s="4" t="s">
        <v>170</v>
      </c>
      <c r="E384" s="41">
        <v>2.5000000000000001E-2</v>
      </c>
      <c r="F384" s="40">
        <v>83936.083333333328</v>
      </c>
      <c r="G384" s="40">
        <v>2098.4020833333334</v>
      </c>
      <c r="H384" s="40"/>
      <c r="I384" s="40"/>
      <c r="J384" s="40"/>
    </row>
    <row r="385" spans="2:10" x14ac:dyDescent="0.25">
      <c r="B385" s="4" t="s">
        <v>168</v>
      </c>
      <c r="C385" s="4" t="s">
        <v>15</v>
      </c>
      <c r="D385" s="4" t="s">
        <v>170</v>
      </c>
      <c r="E385" s="41">
        <v>1.4999999999999999E-2</v>
      </c>
      <c r="F385" s="40">
        <v>83936.083333333328</v>
      </c>
      <c r="G385" s="40">
        <v>1259.04125</v>
      </c>
      <c r="H385" s="40"/>
      <c r="I385" s="40"/>
      <c r="J385" s="40"/>
    </row>
    <row r="386" spans="2:10" x14ac:dyDescent="0.25">
      <c r="B386" s="4" t="s">
        <v>168</v>
      </c>
      <c r="C386" s="4" t="s">
        <v>16</v>
      </c>
      <c r="D386" s="4" t="s">
        <v>170</v>
      </c>
      <c r="E386" s="41">
        <v>0.01</v>
      </c>
      <c r="F386" s="40">
        <v>83936.083333333328</v>
      </c>
      <c r="G386" s="40">
        <v>839.36083333333329</v>
      </c>
      <c r="H386" s="40"/>
      <c r="I386" s="40"/>
      <c r="J386" s="40"/>
    </row>
    <row r="387" spans="2:10" x14ac:dyDescent="0.25">
      <c r="B387" s="4" t="s">
        <v>168</v>
      </c>
      <c r="C387" s="4" t="s">
        <v>43</v>
      </c>
      <c r="D387" s="4" t="s">
        <v>170</v>
      </c>
      <c r="E387" s="41">
        <v>5.0000000000000001E-3</v>
      </c>
      <c r="F387" s="40">
        <v>83936.083333333328</v>
      </c>
      <c r="G387" s="40">
        <v>419.68041666666664</v>
      </c>
      <c r="H387" s="40"/>
      <c r="I387" s="40"/>
      <c r="J387" s="40"/>
    </row>
    <row r="388" spans="2:10" x14ac:dyDescent="0.25">
      <c r="B388" s="4" t="s">
        <v>168</v>
      </c>
      <c r="C388" s="4" t="s">
        <v>17</v>
      </c>
      <c r="D388" s="4" t="s">
        <v>170</v>
      </c>
      <c r="E388" s="41">
        <v>0.37</v>
      </c>
      <c r="F388" s="40">
        <v>83936.083333333328</v>
      </c>
      <c r="G388" s="40">
        <v>31056.35083333333</v>
      </c>
      <c r="H388" s="40"/>
      <c r="I388" s="40"/>
      <c r="J388" s="40"/>
    </row>
    <row r="389" spans="2:10" x14ac:dyDescent="0.25">
      <c r="B389" s="4" t="s">
        <v>168</v>
      </c>
      <c r="C389" s="4" t="s">
        <v>20</v>
      </c>
      <c r="D389" s="4" t="s">
        <v>170</v>
      </c>
      <c r="E389" s="41">
        <v>0.57499999999999996</v>
      </c>
      <c r="F389" s="40">
        <v>83936.083333333328</v>
      </c>
      <c r="G389" s="40">
        <v>48263.24791666666</v>
      </c>
      <c r="H389" s="40"/>
      <c r="I389" s="40"/>
      <c r="J389" s="40"/>
    </row>
    <row r="390" spans="2:10" x14ac:dyDescent="0.25">
      <c r="B390" s="4" t="s">
        <v>168</v>
      </c>
      <c r="C390" s="4" t="s">
        <v>14</v>
      </c>
      <c r="D390" s="4" t="s">
        <v>170</v>
      </c>
      <c r="E390" s="41">
        <v>2.5000000000000001E-2</v>
      </c>
      <c r="F390" s="40">
        <v>83936.083333333328</v>
      </c>
      <c r="G390" s="40">
        <v>2098.4020833333334</v>
      </c>
      <c r="H390" s="40"/>
      <c r="I390" s="40"/>
      <c r="J390" s="40"/>
    </row>
    <row r="391" spans="2:10" x14ac:dyDescent="0.25">
      <c r="B391" s="4" t="s">
        <v>168</v>
      </c>
      <c r="C391" s="4" t="s">
        <v>15</v>
      </c>
      <c r="D391" s="4" t="s">
        <v>170</v>
      </c>
      <c r="E391" s="41">
        <v>1.4999999999999999E-2</v>
      </c>
      <c r="F391" s="40">
        <v>83936.083333333328</v>
      </c>
      <c r="G391" s="40">
        <v>1259.04125</v>
      </c>
      <c r="H391" s="40"/>
      <c r="I391" s="40"/>
      <c r="J391" s="40"/>
    </row>
    <row r="392" spans="2:10" x14ac:dyDescent="0.25">
      <c r="B392" s="4" t="s">
        <v>168</v>
      </c>
      <c r="C392" s="4" t="s">
        <v>16</v>
      </c>
      <c r="D392" s="4" t="s">
        <v>170</v>
      </c>
      <c r="E392" s="41">
        <v>0.01</v>
      </c>
      <c r="F392" s="40">
        <v>83936.083333333328</v>
      </c>
      <c r="G392" s="40">
        <v>839.36083333333329</v>
      </c>
      <c r="H392" s="40"/>
      <c r="I392" s="40"/>
      <c r="J392" s="40"/>
    </row>
    <row r="393" spans="2:10" x14ac:dyDescent="0.25">
      <c r="B393" s="4" t="s">
        <v>168</v>
      </c>
      <c r="C393" s="4" t="s">
        <v>43</v>
      </c>
      <c r="D393" s="4" t="s">
        <v>170</v>
      </c>
      <c r="E393" s="41">
        <v>5.0000000000000001E-3</v>
      </c>
      <c r="F393" s="40">
        <v>83936.083333333328</v>
      </c>
      <c r="G393" s="40">
        <v>419.68041666666664</v>
      </c>
      <c r="H393" s="40"/>
      <c r="I393" s="40"/>
      <c r="J393" s="40"/>
    </row>
    <row r="394" spans="2:10" x14ac:dyDescent="0.25">
      <c r="B394" s="4" t="s">
        <v>168</v>
      </c>
      <c r="C394" s="4" t="s">
        <v>17</v>
      </c>
      <c r="D394" s="4" t="s">
        <v>170</v>
      </c>
      <c r="E394" s="41">
        <v>0.37</v>
      </c>
      <c r="F394" s="40">
        <v>83936.083333333328</v>
      </c>
      <c r="G394" s="40">
        <v>31056.35083333333</v>
      </c>
      <c r="H394" s="40"/>
      <c r="I394" s="40"/>
      <c r="J394" s="40"/>
    </row>
    <row r="395" spans="2:10" x14ac:dyDescent="0.25">
      <c r="B395" s="4" t="s">
        <v>168</v>
      </c>
      <c r="C395" s="4" t="s">
        <v>20</v>
      </c>
      <c r="D395" s="4" t="s">
        <v>170</v>
      </c>
      <c r="E395" s="41">
        <v>0.57499999999999996</v>
      </c>
      <c r="F395" s="40">
        <v>83936.083333333328</v>
      </c>
      <c r="G395" s="40">
        <v>48263.24791666666</v>
      </c>
      <c r="H395" s="40"/>
      <c r="I395" s="40"/>
      <c r="J395" s="40"/>
    </row>
    <row r="396" spans="2:10" x14ac:dyDescent="0.25">
      <c r="B396" s="4" t="s">
        <v>168</v>
      </c>
      <c r="C396" s="4" t="s">
        <v>14</v>
      </c>
      <c r="D396" s="4" t="s">
        <v>171</v>
      </c>
      <c r="E396" s="41">
        <v>2.5000000000000001E-2</v>
      </c>
      <c r="F396" s="40">
        <v>83936.083333333328</v>
      </c>
      <c r="G396" s="40">
        <v>2098.4020833333334</v>
      </c>
      <c r="H396" s="40"/>
      <c r="I396" s="40"/>
      <c r="J396" s="40"/>
    </row>
    <row r="397" spans="2:10" x14ac:dyDescent="0.25">
      <c r="B397" s="4" t="s">
        <v>168</v>
      </c>
      <c r="C397" s="4" t="s">
        <v>15</v>
      </c>
      <c r="D397" s="4" t="s">
        <v>171</v>
      </c>
      <c r="E397" s="41">
        <v>1.4999999999999999E-2</v>
      </c>
      <c r="F397" s="40">
        <v>83936.083333333328</v>
      </c>
      <c r="G397" s="40">
        <v>1259.04125</v>
      </c>
      <c r="H397" s="40"/>
      <c r="I397" s="40"/>
      <c r="J397" s="40"/>
    </row>
    <row r="398" spans="2:10" x14ac:dyDescent="0.25">
      <c r="B398" s="4" t="s">
        <v>168</v>
      </c>
      <c r="C398" s="4" t="s">
        <v>16</v>
      </c>
      <c r="D398" s="4" t="s">
        <v>171</v>
      </c>
      <c r="E398" s="41">
        <v>0.01</v>
      </c>
      <c r="F398" s="40">
        <v>83936.083333333328</v>
      </c>
      <c r="G398" s="40">
        <v>839.36083333333329</v>
      </c>
      <c r="H398" s="40"/>
      <c r="I398" s="40"/>
      <c r="J398" s="40"/>
    </row>
    <row r="399" spans="2:10" x14ac:dyDescent="0.25">
      <c r="B399" s="4" t="s">
        <v>168</v>
      </c>
      <c r="C399" s="4" t="s">
        <v>43</v>
      </c>
      <c r="D399" s="4" t="s">
        <v>171</v>
      </c>
      <c r="E399" s="41">
        <v>5.0000000000000001E-3</v>
      </c>
      <c r="F399" s="40">
        <v>83936.083333333328</v>
      </c>
      <c r="G399" s="40">
        <v>419.68041666666664</v>
      </c>
      <c r="H399" s="40"/>
      <c r="I399" s="40"/>
      <c r="J399" s="40"/>
    </row>
    <row r="400" spans="2:10" x14ac:dyDescent="0.25">
      <c r="B400" s="4" t="s">
        <v>168</v>
      </c>
      <c r="C400" s="4" t="s">
        <v>17</v>
      </c>
      <c r="D400" s="4" t="s">
        <v>171</v>
      </c>
      <c r="E400" s="41">
        <v>0.37</v>
      </c>
      <c r="F400" s="40">
        <v>83936.083333333328</v>
      </c>
      <c r="G400" s="40">
        <v>31056.35083333333</v>
      </c>
      <c r="H400" s="40"/>
      <c r="I400" s="40"/>
      <c r="J400" s="40"/>
    </row>
    <row r="401" spans="2:10" x14ac:dyDescent="0.25">
      <c r="B401" s="4" t="s">
        <v>168</v>
      </c>
      <c r="C401" s="4" t="s">
        <v>20</v>
      </c>
      <c r="D401" s="4" t="s">
        <v>171</v>
      </c>
      <c r="E401" s="41">
        <v>0.57499999999999996</v>
      </c>
      <c r="F401" s="40">
        <v>83936.083333333328</v>
      </c>
      <c r="G401" s="40">
        <v>48263.24791666666</v>
      </c>
      <c r="H401" s="40"/>
      <c r="I401" s="40"/>
      <c r="J401" s="40"/>
    </row>
    <row r="402" spans="2:10" x14ac:dyDescent="0.25">
      <c r="B402" s="4" t="s">
        <v>168</v>
      </c>
      <c r="C402" s="4" t="s">
        <v>14</v>
      </c>
      <c r="D402" s="4" t="s">
        <v>172</v>
      </c>
      <c r="E402" s="41">
        <v>2.5000000000000001E-2</v>
      </c>
      <c r="F402" s="40">
        <v>83936.083333333328</v>
      </c>
      <c r="G402" s="40">
        <v>2098.4020833333334</v>
      </c>
      <c r="H402" s="40"/>
      <c r="I402" s="40"/>
      <c r="J402" s="40"/>
    </row>
    <row r="403" spans="2:10" x14ac:dyDescent="0.25">
      <c r="B403" s="4" t="s">
        <v>168</v>
      </c>
      <c r="C403" s="4" t="s">
        <v>15</v>
      </c>
      <c r="D403" s="4" t="s">
        <v>172</v>
      </c>
      <c r="E403" s="41">
        <v>1.4999999999999999E-2</v>
      </c>
      <c r="F403" s="40">
        <v>83936.083333333328</v>
      </c>
      <c r="G403" s="40">
        <v>1259.04125</v>
      </c>
      <c r="H403" s="40"/>
      <c r="I403" s="40"/>
      <c r="J403" s="40"/>
    </row>
    <row r="404" spans="2:10" x14ac:dyDescent="0.25">
      <c r="B404" s="4" t="s">
        <v>168</v>
      </c>
      <c r="C404" s="4" t="s">
        <v>16</v>
      </c>
      <c r="D404" s="4" t="s">
        <v>172</v>
      </c>
      <c r="E404" s="41">
        <v>0.01</v>
      </c>
      <c r="F404" s="40">
        <v>83936.083333333328</v>
      </c>
      <c r="G404" s="40">
        <v>839.36083333333329</v>
      </c>
      <c r="H404" s="40"/>
      <c r="I404" s="40"/>
      <c r="J404" s="40"/>
    </row>
    <row r="405" spans="2:10" x14ac:dyDescent="0.25">
      <c r="B405" s="4" t="s">
        <v>168</v>
      </c>
      <c r="C405" s="4" t="s">
        <v>43</v>
      </c>
      <c r="D405" s="4" t="s">
        <v>172</v>
      </c>
      <c r="E405" s="41">
        <v>5.0000000000000001E-3</v>
      </c>
      <c r="F405" s="40">
        <v>83936.083333333328</v>
      </c>
      <c r="G405" s="40">
        <v>419.68041666666664</v>
      </c>
      <c r="H405" s="40"/>
      <c r="I405" s="40"/>
      <c r="J405" s="40"/>
    </row>
    <row r="406" spans="2:10" x14ac:dyDescent="0.25">
      <c r="B406" s="4" t="s">
        <v>168</v>
      </c>
      <c r="C406" s="4" t="s">
        <v>17</v>
      </c>
      <c r="D406" s="4" t="s">
        <v>172</v>
      </c>
      <c r="E406" s="41">
        <v>0.37</v>
      </c>
      <c r="F406" s="40">
        <v>83936.083333333328</v>
      </c>
      <c r="G406" s="40">
        <v>31056.35083333333</v>
      </c>
      <c r="H406" s="40"/>
      <c r="I406" s="40"/>
      <c r="J406" s="40"/>
    </row>
    <row r="407" spans="2:10" x14ac:dyDescent="0.25">
      <c r="B407" s="4" t="s">
        <v>168</v>
      </c>
      <c r="C407" s="4" t="s">
        <v>20</v>
      </c>
      <c r="D407" s="4" t="s">
        <v>172</v>
      </c>
      <c r="E407" s="41">
        <v>0.57499999999999996</v>
      </c>
      <c r="F407" s="40">
        <v>83936.083333333328</v>
      </c>
      <c r="G407" s="40">
        <v>48263.24791666666</v>
      </c>
      <c r="H407" s="40"/>
      <c r="I407" s="40"/>
      <c r="J407" s="40"/>
    </row>
    <row r="408" spans="2:10" x14ac:dyDescent="0.25">
      <c r="B408" s="4" t="s">
        <v>168</v>
      </c>
      <c r="C408" s="4" t="s">
        <v>14</v>
      </c>
      <c r="D408" s="4" t="s">
        <v>173</v>
      </c>
      <c r="E408" s="41">
        <v>2.5000000000000001E-2</v>
      </c>
      <c r="F408" s="40">
        <v>83936.083333333328</v>
      </c>
      <c r="G408" s="40">
        <v>2098.4020833333334</v>
      </c>
      <c r="H408" s="40"/>
      <c r="I408" s="40"/>
      <c r="J408" s="40"/>
    </row>
    <row r="409" spans="2:10" x14ac:dyDescent="0.25">
      <c r="B409" s="4" t="s">
        <v>168</v>
      </c>
      <c r="C409" s="4" t="s">
        <v>15</v>
      </c>
      <c r="D409" s="4" t="s">
        <v>173</v>
      </c>
      <c r="E409" s="41">
        <v>1.4999999999999999E-2</v>
      </c>
      <c r="F409" s="40">
        <v>83936.083333333328</v>
      </c>
      <c r="G409" s="40">
        <v>1259.04125</v>
      </c>
      <c r="H409" s="40"/>
      <c r="I409" s="40"/>
      <c r="J409" s="40"/>
    </row>
    <row r="410" spans="2:10" x14ac:dyDescent="0.25">
      <c r="B410" s="4" t="s">
        <v>168</v>
      </c>
      <c r="C410" s="4" t="s">
        <v>16</v>
      </c>
      <c r="D410" s="4" t="s">
        <v>173</v>
      </c>
      <c r="E410" s="41">
        <v>0.01</v>
      </c>
      <c r="F410" s="40">
        <v>83936.083333333328</v>
      </c>
      <c r="G410" s="40">
        <v>839.36083333333329</v>
      </c>
      <c r="H410" s="40"/>
      <c r="I410" s="40"/>
      <c r="J410" s="40"/>
    </row>
    <row r="411" spans="2:10" x14ac:dyDescent="0.25">
      <c r="B411" s="4" t="s">
        <v>168</v>
      </c>
      <c r="C411" s="4" t="s">
        <v>43</v>
      </c>
      <c r="D411" s="4" t="s">
        <v>173</v>
      </c>
      <c r="E411" s="41">
        <v>5.0000000000000001E-3</v>
      </c>
      <c r="F411" s="40">
        <v>83936.083333333328</v>
      </c>
      <c r="G411" s="40">
        <v>419.68041666666664</v>
      </c>
      <c r="H411" s="40"/>
      <c r="I411" s="40"/>
      <c r="J411" s="40"/>
    </row>
    <row r="412" spans="2:10" x14ac:dyDescent="0.25">
      <c r="B412" s="4" t="s">
        <v>168</v>
      </c>
      <c r="C412" s="4" t="s">
        <v>17</v>
      </c>
      <c r="D412" s="4" t="s">
        <v>173</v>
      </c>
      <c r="E412" s="41">
        <v>0.37</v>
      </c>
      <c r="F412" s="40">
        <v>83936.083333333328</v>
      </c>
      <c r="G412" s="40">
        <v>31056.35083333333</v>
      </c>
      <c r="H412" s="40"/>
      <c r="I412" s="40"/>
      <c r="J412" s="40"/>
    </row>
    <row r="413" spans="2:10" x14ac:dyDescent="0.25">
      <c r="B413" s="4" t="s">
        <v>168</v>
      </c>
      <c r="C413" s="4" t="s">
        <v>20</v>
      </c>
      <c r="D413" s="4" t="s">
        <v>173</v>
      </c>
      <c r="E413" s="41">
        <v>0.57499999999999996</v>
      </c>
      <c r="F413" s="40">
        <v>83936.083333333328</v>
      </c>
      <c r="G413" s="40">
        <v>48263.24791666666</v>
      </c>
      <c r="H413" s="40"/>
      <c r="I413" s="40"/>
      <c r="J413" s="40"/>
    </row>
    <row r="414" spans="2:10" x14ac:dyDescent="0.25">
      <c r="B414" s="4" t="s">
        <v>168</v>
      </c>
      <c r="C414" s="4" t="s">
        <v>14</v>
      </c>
      <c r="D414" s="4" t="s">
        <v>174</v>
      </c>
      <c r="E414" s="41">
        <v>2.5000000000000001E-2</v>
      </c>
      <c r="F414" s="4"/>
      <c r="G414" s="40">
        <v>0</v>
      </c>
      <c r="H414" s="40"/>
      <c r="I414" s="40"/>
      <c r="J414" s="40"/>
    </row>
    <row r="415" spans="2:10" x14ac:dyDescent="0.25">
      <c r="B415" s="4" t="s">
        <v>168</v>
      </c>
      <c r="C415" s="4" t="s">
        <v>15</v>
      </c>
      <c r="D415" s="4" t="s">
        <v>174</v>
      </c>
      <c r="E415" s="41">
        <v>1.4999999999999999E-2</v>
      </c>
      <c r="F415" s="4"/>
      <c r="G415" s="40">
        <v>0</v>
      </c>
      <c r="H415" s="40"/>
      <c r="I415" s="40"/>
      <c r="J415" s="40"/>
    </row>
    <row r="416" spans="2:10" x14ac:dyDescent="0.25">
      <c r="B416" s="4" t="s">
        <v>168</v>
      </c>
      <c r="C416" s="4" t="s">
        <v>16</v>
      </c>
      <c r="D416" s="4" t="s">
        <v>174</v>
      </c>
      <c r="E416" s="41">
        <v>0.01</v>
      </c>
      <c r="F416" s="4"/>
      <c r="G416" s="40">
        <v>0</v>
      </c>
      <c r="H416" s="40"/>
      <c r="I416" s="40"/>
      <c r="J416" s="40"/>
    </row>
    <row r="417" spans="2:10" x14ac:dyDescent="0.25">
      <c r="B417" s="4" t="s">
        <v>168</v>
      </c>
      <c r="C417" s="4" t="s">
        <v>43</v>
      </c>
      <c r="D417" s="4" t="s">
        <v>174</v>
      </c>
      <c r="E417" s="41">
        <v>5.0000000000000001E-3</v>
      </c>
      <c r="F417" s="4"/>
      <c r="G417" s="40">
        <v>0</v>
      </c>
      <c r="H417" s="40"/>
      <c r="I417" s="40"/>
      <c r="J417" s="40"/>
    </row>
    <row r="418" spans="2:10" x14ac:dyDescent="0.25">
      <c r="B418" s="4" t="s">
        <v>168</v>
      </c>
      <c r="C418" s="4" t="s">
        <v>17</v>
      </c>
      <c r="D418" s="4" t="s">
        <v>174</v>
      </c>
      <c r="E418" s="41">
        <v>0.37</v>
      </c>
      <c r="F418" s="4"/>
      <c r="G418" s="40">
        <v>0</v>
      </c>
      <c r="H418" s="40"/>
      <c r="I418" s="40"/>
      <c r="J418" s="40"/>
    </row>
    <row r="419" spans="2:10" x14ac:dyDescent="0.25">
      <c r="B419" s="4" t="s">
        <v>168</v>
      </c>
      <c r="C419" s="4" t="s">
        <v>20</v>
      </c>
      <c r="D419" s="4" t="s">
        <v>174</v>
      </c>
      <c r="E419" s="41">
        <v>0.57499999999999996</v>
      </c>
      <c r="F419" s="4"/>
      <c r="G419" s="40">
        <v>0</v>
      </c>
      <c r="H419" s="40"/>
      <c r="I419" s="40"/>
      <c r="J41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 2025</vt:lpstr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Elsharawy</dc:creator>
  <cp:lastModifiedBy>Ahmad Abdullatif Tamman</cp:lastModifiedBy>
  <dcterms:created xsi:type="dcterms:W3CDTF">2024-10-28T17:48:35Z</dcterms:created>
  <dcterms:modified xsi:type="dcterms:W3CDTF">2024-11-19T15:58:55Z</dcterms:modified>
</cp:coreProperties>
</file>