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ink/ink1.xml" ContentType="application/inkml+xml"/>
  <Override PartName="/xl/ink/ink2.xml" ContentType="application/inkml+xml"/>
  <Override PartName="/xl/ink/ink3.xml" ContentType="application/inkml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hmedyassinebenayed/Desktop/UOttawa/extracurricular/Data Analysis/Excel/"/>
    </mc:Choice>
  </mc:AlternateContent>
  <xr:revisionPtr revIDLastSave="0" documentId="8_{D78491BE-A5F8-D244-B651-543C195E0C96}" xr6:coauthVersionLast="47" xr6:coauthVersionMax="47" xr10:uidLastSave="{00000000-0000-0000-0000-000000000000}"/>
  <bookViews>
    <workbookView xWindow="0" yWindow="760" windowWidth="28040" windowHeight="16840" activeTab="1" xr2:uid="{AF0B64B3-9339-7749-95E6-7A656EAEEA2A}"/>
  </bookViews>
  <sheets>
    <sheet name="Sheet3" sheetId="3" r:id="rId1"/>
    <sheet name="Sheet1" sheetId="1" r:id="rId2"/>
    <sheet name="Sheet2" sheetId="2" r:id="rId3"/>
  </sheets>
  <definedNames>
    <definedName name="_xlnm._FilterDatabase" localSheetId="1" hidden="1">Sheet1!$B$78:$D$83</definedName>
    <definedName name="_xlnm.Print_Area" localSheetId="1">Sheet1!$A$1:$G$22</definedName>
  </definedNames>
  <calcPr calcId="18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5" i="1" l="1"/>
  <c r="F54" i="1"/>
  <c r="H49" i="1"/>
  <c r="H50" i="1"/>
  <c r="H51" i="1"/>
  <c r="H52" i="1"/>
  <c r="H48" i="1"/>
  <c r="G49" i="1"/>
  <c r="G50" i="1"/>
  <c r="G51" i="1"/>
  <c r="G52" i="1"/>
  <c r="G48" i="1"/>
  <c r="F43" i="1"/>
  <c r="F42" i="1"/>
  <c r="F39" i="1"/>
  <c r="F38" i="1"/>
  <c r="F37" i="1"/>
  <c r="F36" i="1"/>
  <c r="K25" i="1"/>
  <c r="K26" i="1"/>
  <c r="K27" i="1"/>
  <c r="K28" i="1"/>
  <c r="K29" i="1"/>
  <c r="K30" i="1"/>
  <c r="K31" i="1"/>
  <c r="K32" i="1"/>
  <c r="K33" i="1"/>
  <c r="K34" i="1"/>
  <c r="K35" i="1"/>
  <c r="K24" i="1"/>
  <c r="I25" i="1"/>
  <c r="I26" i="1"/>
  <c r="I27" i="1"/>
  <c r="I28" i="1"/>
  <c r="I29" i="1"/>
  <c r="I30" i="1"/>
  <c r="I31" i="1"/>
  <c r="I32" i="1"/>
  <c r="I33" i="1"/>
  <c r="I34" i="1"/>
  <c r="I35" i="1"/>
  <c r="E24" i="1"/>
  <c r="I24" i="1" s="1"/>
  <c r="H25" i="1"/>
  <c r="H24" i="1"/>
  <c r="H41" i="1" s="1"/>
  <c r="F21" i="1"/>
  <c r="H40" i="1" l="1"/>
</calcChain>
</file>

<file path=xl/sharedStrings.xml><?xml version="1.0" encoding="utf-8"?>
<sst xmlns="http://schemas.openxmlformats.org/spreadsheetml/2006/main" count="110" uniqueCount="69">
  <si>
    <t>Monday</t>
  </si>
  <si>
    <t>Tuesday</t>
  </si>
  <si>
    <t>Wednesday</t>
  </si>
  <si>
    <t>Thursday</t>
  </si>
  <si>
    <t>Friday</t>
  </si>
  <si>
    <t>Saturday</t>
  </si>
  <si>
    <t>Sunday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</si>
  <si>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</si>
  <si>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</si>
  <si>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</si>
  <si>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</si>
  <si>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</si>
  <si>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</si>
  <si>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</si>
  <si>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</si>
  <si>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</si>
  <si>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</si>
  <si>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</si>
  <si>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</si>
  <si>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Title</t>
  </si>
  <si>
    <t>january^february :</t>
  </si>
  <si>
    <t>Avg</t>
  </si>
  <si>
    <t>sqrt</t>
  </si>
  <si>
    <t>exp</t>
  </si>
  <si>
    <t>ln</t>
  </si>
  <si>
    <t>cout</t>
  </si>
  <si>
    <t>counta</t>
  </si>
  <si>
    <t>min</t>
  </si>
  <si>
    <t>max</t>
  </si>
  <si>
    <t>max(F24:F35</t>
  </si>
  <si>
    <t>Bart</t>
  </si>
  <si>
    <t>Homer</t>
  </si>
  <si>
    <t>Moe</t>
  </si>
  <si>
    <t>Ned</t>
  </si>
  <si>
    <t>Tahiti Bob</t>
  </si>
  <si>
    <t>A</t>
  </si>
  <si>
    <t>B</t>
  </si>
  <si>
    <t>C</t>
  </si>
  <si>
    <t>D</t>
  </si>
  <si>
    <t>Total: (/120)</t>
  </si>
  <si>
    <t>Moyenne (/30)</t>
  </si>
  <si>
    <t>%</t>
  </si>
  <si>
    <t>Row Labels</t>
  </si>
  <si>
    <t>Grand Total</t>
  </si>
  <si>
    <t>Count of 2006-10-30</t>
  </si>
  <si>
    <t>Sum of Monday</t>
  </si>
  <si>
    <t>à</t>
  </si>
  <si>
    <t xml:space="preserve">Prenom </t>
  </si>
  <si>
    <t>Resultat (/100)</t>
  </si>
  <si>
    <t>Arnauld</t>
  </si>
  <si>
    <t>skander</t>
  </si>
  <si>
    <t>Messi</t>
  </si>
  <si>
    <t>Yamal</t>
  </si>
  <si>
    <t>Cristianon</t>
  </si>
  <si>
    <t>Vini</t>
  </si>
  <si>
    <t>jose</t>
  </si>
  <si>
    <t>vincent</t>
  </si>
  <si>
    <t>Prenom</t>
  </si>
  <si>
    <t>Age</t>
  </si>
  <si>
    <t>Pays</t>
  </si>
  <si>
    <t>yassine</t>
  </si>
  <si>
    <t>salim</t>
  </si>
  <si>
    <t>ahmed</t>
  </si>
  <si>
    <t>khmayes</t>
  </si>
  <si>
    <t>malaisie</t>
  </si>
  <si>
    <t>tumnisie</t>
  </si>
  <si>
    <t>Bresil</t>
  </si>
  <si>
    <t>Luxembourg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</si>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</sst>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$&quot;#,##0.00;[Red]&quot;$&quot;#,##0.00"/>
    <numFmt numFmtId="168" formatCode="[$-F800]dddd\,\ mmmm\ dd\,\ yyyy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 (Body)"/>
    </font>
    <font>
      <sz val="12"/>
      <color theme="1"/>
      <name val="Apple Chancery"/>
      <family val="4"/>
    </font>
    <font>
      <sz val="12"/>
      <color rgb="FFC00000"/>
      <name val="Apple Chancery"/>
      <family val="4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68" fontId="0" fillId="0" borderId="0" xfId="0" applyNumberFormat="1"/>
    <xf numFmtId="4" fontId="0" fillId="0" borderId="0" xfId="0" applyNumberFormat="1"/>
    <xf numFmtId="0" fontId="0" fillId="3" borderId="9" xfId="0" applyFill="1" applyBorder="1"/>
    <xf numFmtId="0" fontId="0" fillId="4" borderId="9" xfId="0" applyFill="1" applyBorder="1" applyAlignment="1">
      <alignment horizontal="center" vertical="center"/>
    </xf>
    <xf numFmtId="0" fontId="0" fillId="0" borderId="9" xfId="0" applyBorder="1"/>
    <xf numFmtId="0" fontId="0" fillId="5" borderId="9" xfId="0" applyFill="1" applyBorder="1"/>
    <xf numFmtId="0" fontId="0" fillId="6" borderId="9" xfId="0" applyFill="1" applyBorder="1"/>
    <xf numFmtId="9" fontId="0" fillId="2" borderId="9" xfId="1" applyFont="1" applyFill="1" applyBorder="1"/>
    <xf numFmtId="0" fontId="6" fillId="5" borderId="9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0" borderId="9" xfId="0" applyFont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7" fillId="0" borderId="9" xfId="0" applyFont="1" applyBorder="1"/>
    <xf numFmtId="0" fontId="8" fillId="0" borderId="0" xfId="0" applyFont="1"/>
  </cellXfs>
  <cellStyles count="2">
    <cellStyle name="Normal" xfId="0" builtinId="0"/>
    <cellStyle name="Percent" xfId="1" builtinId="5"/>
  </cellStyles>
  <dxfs count="3"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778388863252717E-2"/>
          <c:y val="3.4111824559573595E-2"/>
          <c:w val="0.92922161113674728"/>
          <c:h val="0.7427872180934130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D7A-4C46-8FD4-C9FED2AB6569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D7A-4C46-8FD4-C9FED2AB6569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D7A-4C46-8FD4-C9FED2AB65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Sheet1!$B$48:$B$52</c:f>
              <c:strCache>
                <c:ptCount val="5"/>
                <c:pt idx="0">
                  <c:v>Bart</c:v>
                </c:pt>
                <c:pt idx="1">
                  <c:v>Homer</c:v>
                </c:pt>
                <c:pt idx="2">
                  <c:v>Moe</c:v>
                </c:pt>
                <c:pt idx="3">
                  <c:v>Ned</c:v>
                </c:pt>
                <c:pt idx="4">
                  <c:v>Tahiti Bob</c:v>
                </c:pt>
              </c:strCache>
            </c:strRef>
          </c:cat>
          <c:val>
            <c:numRef>
              <c:f>Sheet1!$G$48:$G$52</c:f>
              <c:numCache>
                <c:formatCode>General</c:formatCode>
                <c:ptCount val="5"/>
                <c:pt idx="0">
                  <c:v>81</c:v>
                </c:pt>
                <c:pt idx="1">
                  <c:v>-2</c:v>
                </c:pt>
                <c:pt idx="2">
                  <c:v>29</c:v>
                </c:pt>
                <c:pt idx="3">
                  <c:v>24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A-4C46-8FD4-C9FED2AB65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800598960"/>
        <c:axId val="200561200"/>
      </c:barChart>
      <c:catAx>
        <c:axId val="80059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jlefhwsùeprifghqweiphfpiwel;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61200"/>
        <c:crosses val="autoZero"/>
        <c:auto val="1"/>
        <c:lblAlgn val="ctr"/>
        <c:lblOffset val="100"/>
        <c:noMultiLvlLbl val="0"/>
      </c:catAx>
      <c:valAx>
        <c:axId val="20056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598960"/>
        <c:crosses val="autoZero"/>
        <c:crossBetween val="between"/>
      </c:valAx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innerShdw blurRad="63500" dist="50800" dir="13500000">
        <a:prstClr val="black">
          <a:alpha val="50000"/>
        </a:prstClr>
      </a:inn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IQEFJV</a:t>
            </a:r>
          </a:p>
          <a:p>
            <a:pPr>
              <a:defRPr/>
            </a:pPr>
            <a:endParaRPr lang="en-US" sz="2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3914599847146314E-2"/>
          <c:y val="0.15128534660510976"/>
          <c:w val="0.83045523118845588"/>
          <c:h val="0.69700463724255768"/>
        </c:manualLayout>
      </c:layout>
      <c:pie3DChart>
        <c:varyColors val="1"/>
        <c:ser>
          <c:idx val="0"/>
          <c:order val="0"/>
          <c:explosion val="5"/>
          <c:dPt>
            <c:idx val="0"/>
            <c:bubble3D val="0"/>
            <c:explosion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EF5A-D145-A648-E4822A9A2493}"/>
              </c:ext>
            </c:extLst>
          </c:dPt>
          <c:dPt>
            <c:idx val="1"/>
            <c:bubble3D val="0"/>
            <c:explosion val="51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F5A-D145-A648-E4822A9A2493}"/>
              </c:ext>
            </c:extLst>
          </c:dPt>
          <c:dPt>
            <c:idx val="2"/>
            <c:bubble3D val="0"/>
            <c:explosion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F5A-D145-A648-E4822A9A2493}"/>
              </c:ext>
            </c:extLst>
          </c:dPt>
          <c:dPt>
            <c:idx val="3"/>
            <c:bubble3D val="0"/>
            <c:explosion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EF5A-D145-A648-E4822A9A2493}"/>
              </c:ext>
            </c:extLst>
          </c:dPt>
          <c:cat>
            <c:strRef>
              <c:f>Sheet1!$C$47:$F$47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Sheet1!$C$48:$F$48</c:f>
              <c:numCache>
                <c:formatCode>General</c:formatCode>
                <c:ptCount val="4"/>
                <c:pt idx="0">
                  <c:v>26</c:v>
                </c:pt>
                <c:pt idx="1">
                  <c:v>12</c:v>
                </c:pt>
                <c:pt idx="2">
                  <c:v>19</c:v>
                </c:pt>
                <c:pt idx="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5A-D145-A648-E4822A9A2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997849277338358"/>
          <c:y val="0.83519378301154301"/>
          <c:w val="0.49544263516469983"/>
          <c:h val="0.134832735291352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ustomXml" Target="../ink/ink1.xml"/><Relationship Id="rId1" Type="http://schemas.openxmlformats.org/officeDocument/2006/relationships/chart" Target="../charts/chart1.xml"/><Relationship Id="rId6" Type="http://schemas.openxmlformats.org/officeDocument/2006/relationships/chart" Target="../charts/chart2.xml"/><Relationship Id="rId5" Type="http://schemas.openxmlformats.org/officeDocument/2006/relationships/customXml" Target="../ink/ink3.xml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468467</xdr:colOff>
      <xdr:row>35</xdr:row>
      <xdr:rowOff>25784</xdr:rowOff>
    </xdr:from>
    <xdr:to>
      <xdr:col>21</xdr:col>
      <xdr:colOff>93710</xdr:colOff>
      <xdr:row>53</xdr:row>
      <xdr:rowOff>90777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D535BF-DBC2-1834-4832-809220D20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1051627</xdr:colOff>
      <xdr:row>51</xdr:row>
      <xdr:rowOff>4717</xdr:rowOff>
    </xdr:from>
    <xdr:to>
      <xdr:col>6</xdr:col>
      <xdr:colOff>1051987</xdr:colOff>
      <xdr:row>51</xdr:row>
      <xdr:rowOff>5077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4F9EBA3F-405B-07C1-C61D-C500877D18F5}"/>
                </a:ext>
              </a:extLst>
            </xdr14:cNvPr>
            <xdr14:cNvContentPartPr/>
          </xdr14:nvContentPartPr>
          <xdr14:nvPr macro=""/>
          <xdr14:xfrm>
            <a:off x="6409440" y="16316280"/>
            <a:ext cx="360" cy="360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4F9EBA3F-405B-07C1-C61D-C500877D18F5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403320" y="163101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536854</xdr:colOff>
      <xdr:row>51</xdr:row>
      <xdr:rowOff>106237</xdr:rowOff>
    </xdr:from>
    <xdr:to>
      <xdr:col>11</xdr:col>
      <xdr:colOff>537214</xdr:colOff>
      <xdr:row>51</xdr:row>
      <xdr:rowOff>106597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C08FE6C3-F8EE-CC4A-6449-EF302982F326}"/>
                </a:ext>
              </a:extLst>
            </xdr14:cNvPr>
            <xdr14:cNvContentPartPr/>
          </xdr14:nvContentPartPr>
          <xdr14:nvPr macro=""/>
          <xdr14:xfrm>
            <a:off x="12740760" y="16417800"/>
            <a:ext cx="360" cy="36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C08FE6C3-F8EE-CC4A-6449-EF302982F326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734640" y="164116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383816</xdr:colOff>
      <xdr:row>47</xdr:row>
      <xdr:rowOff>131017</xdr:rowOff>
    </xdr:from>
    <xdr:to>
      <xdr:col>12</xdr:col>
      <xdr:colOff>384176</xdr:colOff>
      <xdr:row>47</xdr:row>
      <xdr:rowOff>131377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AA40BDAC-8006-A74C-8CFE-D0F16DC64D2D}"/>
                </a:ext>
              </a:extLst>
            </xdr14:cNvPr>
            <xdr14:cNvContentPartPr/>
          </xdr14:nvContentPartPr>
          <xdr14:nvPr macro=""/>
          <xdr14:xfrm>
            <a:off x="13421160" y="15490080"/>
            <a:ext cx="360" cy="360"/>
          </xdr14:xfrm>
        </xdr:contentPart>
      </mc:Choice>
      <mc:Fallback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AA40BDAC-8006-A74C-8CFE-D0F16DC64D2D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3415040" y="154839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503766</xdr:colOff>
      <xdr:row>58</xdr:row>
      <xdr:rowOff>1</xdr:rowOff>
    </xdr:from>
    <xdr:to>
      <xdr:col>7</xdr:col>
      <xdr:colOff>516466</xdr:colOff>
      <xdr:row>73</xdr:row>
      <xdr:rowOff>175684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CA544210-7037-7500-208F-3F35839C6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0.61087</cdr:x>
      <cdr:y>0.08472</cdr:y>
    </cdr:from>
    <cdr:to>
      <cdr:x>0.66987</cdr:x>
      <cdr:y>0.28831</cdr:y>
    </cdr:to>
    <cdr:cxnSp macro="">
      <cdr:nvCxnSpPr>
        <cdr:cNvPr id="3" name="Elbow Connector 2">
          <a:extLst xmlns:a="http://schemas.openxmlformats.org/drawingml/2006/main">
            <a:ext uri="{FF2B5EF4-FFF2-40B4-BE49-F238E27FC236}">
              <a16:creationId xmlns:a16="http://schemas.microsoft.com/office/drawing/2014/main" id="{6CFCC125-674B-40B9-5E30-3D1948FAADAA}"/>
            </a:ext>
          </a:extLst>
        </cdr:cNvPr>
        <cdr:cNvCxnSpPr/>
      </cdr:nvCxnSpPr>
      <cdr:spPr>
        <a:xfrm xmlns:a="http://schemas.openxmlformats.org/drawingml/2006/main" rot="16200000" flipH="1">
          <a:off x="3861042" y="619665"/>
          <a:ext cx="892969" cy="396875"/>
        </a:xfrm>
        <a:prstGeom xmlns:a="http://schemas.openxmlformats.org/drawingml/2006/main" prst="bentConnector3">
          <a:avLst/>
        </a:prstGeom>
        <a:ln xmlns:a="http://schemas.openxmlformats.org/drawingml/2006/main">
          <a:headEnd type="triangle"/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01:41:56.55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01:41:57.80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 24575,'0'0'0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8T01:41:58.45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24575,'0'0'0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hmed Yassine ben Ayed" refreshedDate="45794.900629976852" createdVersion="8" refreshedVersion="8" minRefreshableVersion="3" recordCount="11" xr:uid="{2AF82908-FAFB-004A-922A-354F69FCB263}">
  <cacheSource type="worksheet">
    <worksheetSource ref="A1:F12" sheet="Sheet1"/>
  </cacheSource>
  <cacheFields count="6">
    <cacheField name="Monday" numFmtId="0">
      <sharedItems count="7">
        <s v="Tuesday"/>
        <s v="Wednesday"/>
        <s v="Thursday"/>
        <s v="Friday"/>
        <s v="Saturday"/>
        <s v="Sunday"/>
        <s v="Monday"/>
      </sharedItems>
    </cacheField>
    <cacheField name="january" numFmtId="0">
      <sharedItems count="11"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2006-10-30" numFmtId="14">
      <sharedItems containsSemiMixedTypes="0" containsNonDate="0" containsDate="1" containsString="0" minDate="2006-10-31T00:00:00" maxDate="2006-11-11T00:00:00"/>
    </cacheField>
    <cacheField name="1" numFmtId="0">
      <sharedItems containsSemiMixedTypes="0" containsString="0" containsNumber="1" containsInteger="1" minValue="2" maxValue="12"/>
    </cacheField>
    <cacheField name="12" numFmtId="0">
      <sharedItems containsSemiMixedTypes="0" containsString="0" containsNumber="1" containsInteger="1" minValue="5" maxValue="45"/>
    </cacheField>
    <cacheField name="$122.00" numFmtId="165">
      <sharedItems containsSemiMixedTypes="0" containsString="0" containsNumber="1" containsInteger="1" minValue="65" maxValue="783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x v="0"/>
    <d v="2006-10-31T00:00:00"/>
    <n v="2"/>
    <n v="5"/>
    <n v="345"/>
  </r>
  <r>
    <x v="1"/>
    <x v="1"/>
    <d v="2006-11-01T00:00:00"/>
    <n v="3"/>
    <n v="9"/>
    <n v="78367"/>
  </r>
  <r>
    <x v="2"/>
    <x v="2"/>
    <d v="2006-11-02T00:00:00"/>
    <n v="4"/>
    <n v="13"/>
    <n v="745"/>
  </r>
  <r>
    <x v="3"/>
    <x v="3"/>
    <d v="2006-11-03T00:00:00"/>
    <n v="5"/>
    <n v="17"/>
    <n v="34753"/>
  </r>
  <r>
    <x v="4"/>
    <x v="4"/>
    <d v="2006-11-04T00:00:00"/>
    <n v="6"/>
    <n v="21"/>
    <n v="754"/>
  </r>
  <r>
    <x v="5"/>
    <x v="5"/>
    <d v="2006-11-05T00:00:00"/>
    <n v="7"/>
    <n v="25"/>
    <n v="5646"/>
  </r>
  <r>
    <x v="6"/>
    <x v="6"/>
    <d v="2006-11-06T00:00:00"/>
    <n v="8"/>
    <n v="29"/>
    <n v="65"/>
  </r>
  <r>
    <x v="0"/>
    <x v="7"/>
    <d v="2006-11-07T00:00:00"/>
    <n v="9"/>
    <n v="33"/>
    <n v="7454"/>
  </r>
  <r>
    <x v="1"/>
    <x v="8"/>
    <d v="2006-11-08T00:00:00"/>
    <n v="10"/>
    <n v="37"/>
    <n v="432"/>
  </r>
  <r>
    <x v="2"/>
    <x v="9"/>
    <d v="2006-11-09T00:00:00"/>
    <n v="11"/>
    <n v="41"/>
    <n v="78"/>
  </r>
  <r>
    <x v="3"/>
    <x v="10"/>
    <d v="2006-11-10T00:00:00"/>
    <n v="12"/>
    <n v="45"/>
    <n v="5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AC5423-B2C7-7C49-B889-D91969EA0792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5" firstHeaderRow="0" firstDataRow="1" firstDataCol="1"/>
  <pivotFields count="6">
    <pivotField dataField="1" showAll="0">
      <items count="8">
        <item x="5"/>
        <item x="6"/>
        <item x="0"/>
        <item x="1"/>
        <item x="2"/>
        <item x="3"/>
        <item x="4"/>
        <item t="default"/>
      </items>
    </pivotField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numFmtId="14" showAll="0"/>
    <pivotField showAll="0"/>
    <pivotField showAll="0"/>
    <pivotField numFmtId="165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onday" fld="0" baseField="0" baseItem="0"/>
    <dataField name="Count of 2006-10-30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3ABA-CD95-3E43-BE0E-78A8D438B748}">
  <dimension ref="A3:C15"/>
  <sheetViews>
    <sheetView zoomScale="86" workbookViewId="0">
      <selection activeCell="A3" sqref="A3"/>
    </sheetView>
  </sheetViews>
  <sheetFormatPr baseColWidth="10" defaultRowHeight="16" x14ac:dyDescent="0.2"/>
  <cols>
    <col min="1" max="1" width="13" bestFit="1" customWidth="1"/>
    <col min="2" max="2" width="14.1640625" bestFit="1" customWidth="1"/>
    <col min="3" max="3" width="18.1640625" bestFit="1" customWidth="1"/>
  </cols>
  <sheetData>
    <row r="3" spans="1:3" x14ac:dyDescent="0.2">
      <c r="A3" s="33" t="s">
        <v>42</v>
      </c>
      <c r="B3" t="s">
        <v>45</v>
      </c>
      <c r="C3" t="s">
        <v>44</v>
      </c>
    </row>
    <row r="4" spans="1:3" x14ac:dyDescent="0.2">
      <c r="A4" s="34" t="s">
        <v>8</v>
      </c>
      <c r="B4" s="32">
        <v>0</v>
      </c>
      <c r="C4" s="32">
        <v>1</v>
      </c>
    </row>
    <row r="5" spans="1:3" x14ac:dyDescent="0.2">
      <c r="A5" s="34" t="s">
        <v>9</v>
      </c>
      <c r="B5" s="32">
        <v>0</v>
      </c>
      <c r="C5" s="32">
        <v>1</v>
      </c>
    </row>
    <row r="6" spans="1:3" x14ac:dyDescent="0.2">
      <c r="A6" s="34" t="s">
        <v>10</v>
      </c>
      <c r="B6" s="32">
        <v>0</v>
      </c>
      <c r="C6" s="32">
        <v>1</v>
      </c>
    </row>
    <row r="7" spans="1:3" x14ac:dyDescent="0.2">
      <c r="A7" s="34" t="s">
        <v>11</v>
      </c>
      <c r="B7" s="32">
        <v>0</v>
      </c>
      <c r="C7" s="32">
        <v>1</v>
      </c>
    </row>
    <row r="8" spans="1:3" x14ac:dyDescent="0.2">
      <c r="A8" s="34" t="s">
        <v>12</v>
      </c>
      <c r="B8" s="32">
        <v>0</v>
      </c>
      <c r="C8" s="32">
        <v>1</v>
      </c>
    </row>
    <row r="9" spans="1:3" x14ac:dyDescent="0.2">
      <c r="A9" s="34" t="s">
        <v>13</v>
      </c>
      <c r="B9" s="32">
        <v>0</v>
      </c>
      <c r="C9" s="32">
        <v>1</v>
      </c>
    </row>
    <row r="10" spans="1:3" x14ac:dyDescent="0.2">
      <c r="A10" s="34" t="s">
        <v>14</v>
      </c>
      <c r="B10" s="32">
        <v>0</v>
      </c>
      <c r="C10" s="32">
        <v>1</v>
      </c>
    </row>
    <row r="11" spans="1:3" x14ac:dyDescent="0.2">
      <c r="A11" s="34" t="s">
        <v>15</v>
      </c>
      <c r="B11" s="32">
        <v>0</v>
      </c>
      <c r="C11" s="32">
        <v>1</v>
      </c>
    </row>
    <row r="12" spans="1:3" x14ac:dyDescent="0.2">
      <c r="A12" s="34" t="s">
        <v>16</v>
      </c>
      <c r="B12" s="32">
        <v>0</v>
      </c>
      <c r="C12" s="32">
        <v>1</v>
      </c>
    </row>
    <row r="13" spans="1:3" x14ac:dyDescent="0.2">
      <c r="A13" s="34" t="s">
        <v>17</v>
      </c>
      <c r="B13" s="32">
        <v>0</v>
      </c>
      <c r="C13" s="32">
        <v>1</v>
      </c>
    </row>
    <row r="14" spans="1:3" x14ac:dyDescent="0.2">
      <c r="A14" s="34" t="s">
        <v>18</v>
      </c>
      <c r="B14" s="32">
        <v>0</v>
      </c>
      <c r="C14" s="32">
        <v>1</v>
      </c>
    </row>
    <row r="15" spans="1:3" x14ac:dyDescent="0.2">
      <c r="A15" s="34" t="s">
        <v>43</v>
      </c>
      <c r="B15" s="32">
        <v>0</v>
      </c>
      <c r="C15" s="3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DB99-BF48-D04E-9720-7E4B084FB97A}">
  <sheetPr filterMode="1"/>
  <dimension ref="A1:X83"/>
  <sheetViews>
    <sheetView tabSelected="1" zoomScale="59" zoomScaleNormal="190" workbookViewId="0">
      <selection activeCell="F56" sqref="F56"/>
    </sheetView>
  </sheetViews>
  <sheetFormatPr baseColWidth="10" defaultRowHeight="16" x14ac:dyDescent="0.2"/>
  <cols>
    <col min="1" max="1" width="13.5" customWidth="1"/>
    <col min="3" max="3" width="13" customWidth="1"/>
    <col min="4" max="4" width="11.1640625" bestFit="1" customWidth="1"/>
    <col min="5" max="5" width="11.33203125" bestFit="1" customWidth="1"/>
    <col min="6" max="6" width="14.6640625" customWidth="1"/>
    <col min="7" max="7" width="27.1640625" bestFit="1" customWidth="1"/>
    <col min="8" max="8" width="15.1640625" bestFit="1" customWidth="1"/>
    <col min="9" max="9" width="11.33203125" bestFit="1" customWidth="1"/>
    <col min="10" max="10" width="15.5" customWidth="1"/>
    <col min="11" max="11" width="25.6640625" customWidth="1"/>
    <col min="12" max="12" width="20" customWidth="1"/>
  </cols>
  <sheetData>
    <row r="1" spans="1:12" x14ac:dyDescent="0.2">
      <c r="A1" t="s">
        <v>0</v>
      </c>
      <c r="B1" t="s">
        <v>7</v>
      </c>
      <c r="C1" s="1">
        <v>39020</v>
      </c>
      <c r="D1">
        <v>1</v>
      </c>
      <c r="E1">
        <v>1</v>
      </c>
      <c r="F1" s="2">
        <v>122</v>
      </c>
    </row>
    <row r="2" spans="1:12" ht="21" customHeight="1" x14ac:dyDescent="0.2">
      <c r="A2" t="s">
        <v>1</v>
      </c>
      <c r="B2" t="s">
        <v>8</v>
      </c>
      <c r="C2" s="1">
        <v>39021</v>
      </c>
      <c r="D2">
        <v>2</v>
      </c>
      <c r="E2">
        <v>5</v>
      </c>
      <c r="F2" s="2">
        <v>345</v>
      </c>
    </row>
    <row r="3" spans="1:12" ht="21" customHeight="1" x14ac:dyDescent="0.2">
      <c r="A3" t="s">
        <v>2</v>
      </c>
      <c r="B3" t="s">
        <v>9</v>
      </c>
      <c r="C3" s="1">
        <v>39022</v>
      </c>
      <c r="D3">
        <v>3</v>
      </c>
      <c r="E3">
        <v>9</v>
      </c>
      <c r="F3" s="2">
        <v>78367</v>
      </c>
      <c r="H3" s="4">
        <v>2</v>
      </c>
      <c r="I3" s="4"/>
      <c r="J3" s="4"/>
      <c r="K3" s="4"/>
      <c r="L3" s="4"/>
    </row>
    <row r="4" spans="1:12" ht="21" customHeight="1" x14ac:dyDescent="0.2">
      <c r="A4" t="s">
        <v>3</v>
      </c>
      <c r="B4" t="s">
        <v>10</v>
      </c>
      <c r="C4" s="1">
        <v>39023</v>
      </c>
      <c r="D4">
        <v>4</v>
      </c>
      <c r="E4">
        <v>13</v>
      </c>
      <c r="F4" s="2">
        <v>745</v>
      </c>
      <c r="H4" s="4">
        <v>3</v>
      </c>
      <c r="I4" s="4"/>
      <c r="J4" s="4"/>
      <c r="K4" s="4"/>
      <c r="L4" s="4"/>
    </row>
    <row r="5" spans="1:12" ht="21" customHeight="1" x14ac:dyDescent="0.2">
      <c r="A5" t="s">
        <v>4</v>
      </c>
      <c r="B5" t="s">
        <v>11</v>
      </c>
      <c r="C5" s="1">
        <v>39024</v>
      </c>
      <c r="D5">
        <v>5</v>
      </c>
      <c r="E5">
        <v>17</v>
      </c>
      <c r="F5" s="2">
        <v>34753</v>
      </c>
      <c r="H5" s="4">
        <v>4</v>
      </c>
      <c r="I5" s="4"/>
      <c r="J5" s="4"/>
      <c r="K5" s="4"/>
      <c r="L5" s="4"/>
    </row>
    <row r="6" spans="1:12" ht="21" customHeight="1" x14ac:dyDescent="0.2">
      <c r="A6" t="s">
        <v>5</v>
      </c>
      <c r="B6" t="s">
        <v>12</v>
      </c>
      <c r="C6" s="1">
        <v>39025</v>
      </c>
      <c r="D6">
        <v>6</v>
      </c>
      <c r="E6">
        <v>21</v>
      </c>
      <c r="F6" s="2">
        <v>754</v>
      </c>
      <c r="H6" s="4">
        <v>5</v>
      </c>
      <c r="I6" s="4"/>
      <c r="J6" s="4"/>
      <c r="K6" s="4"/>
      <c r="L6" s="4"/>
    </row>
    <row r="7" spans="1:12" ht="21" customHeight="1" x14ac:dyDescent="0.2">
      <c r="A7" t="s">
        <v>6</v>
      </c>
      <c r="B7" t="s">
        <v>13</v>
      </c>
      <c r="C7" s="1">
        <v>39026</v>
      </c>
      <c r="D7">
        <v>7</v>
      </c>
      <c r="E7">
        <v>25</v>
      </c>
      <c r="F7" s="2">
        <v>5646</v>
      </c>
      <c r="H7" s="4">
        <v>6</v>
      </c>
      <c r="I7" s="4"/>
      <c r="J7" s="4"/>
      <c r="K7" s="4"/>
      <c r="L7" s="4"/>
    </row>
    <row r="8" spans="1:12" ht="21" customHeight="1" x14ac:dyDescent="0.2">
      <c r="A8" t="s">
        <v>0</v>
      </c>
      <c r="B8" t="s">
        <v>14</v>
      </c>
      <c r="C8" s="1">
        <v>39027</v>
      </c>
      <c r="D8">
        <v>8</v>
      </c>
      <c r="E8">
        <v>29</v>
      </c>
      <c r="F8" s="2">
        <v>65</v>
      </c>
      <c r="H8" s="4">
        <v>7</v>
      </c>
      <c r="I8" s="4"/>
      <c r="J8" s="4"/>
      <c r="K8" s="4"/>
      <c r="L8" s="4"/>
    </row>
    <row r="9" spans="1:12" ht="21" customHeight="1" x14ac:dyDescent="0.2">
      <c r="A9" t="s">
        <v>1</v>
      </c>
      <c r="B9" t="s">
        <v>15</v>
      </c>
      <c r="C9" s="1">
        <v>39028</v>
      </c>
      <c r="D9">
        <v>9</v>
      </c>
      <c r="E9">
        <v>33</v>
      </c>
      <c r="F9" s="2">
        <v>7454</v>
      </c>
      <c r="H9" s="4">
        <v>8</v>
      </c>
      <c r="I9" s="4"/>
      <c r="J9" s="4"/>
      <c r="K9" s="4"/>
      <c r="L9" s="4"/>
    </row>
    <row r="10" spans="1:12" ht="21" customHeight="1" x14ac:dyDescent="0.2">
      <c r="A10" t="s">
        <v>2</v>
      </c>
      <c r="B10" t="s">
        <v>16</v>
      </c>
      <c r="C10" s="1">
        <v>39029</v>
      </c>
      <c r="D10">
        <v>10</v>
      </c>
      <c r="E10">
        <v>37</v>
      </c>
      <c r="F10" s="2">
        <v>432</v>
      </c>
      <c r="H10" s="4">
        <v>9</v>
      </c>
      <c r="I10" s="4"/>
      <c r="J10" s="4"/>
      <c r="K10" s="4"/>
      <c r="L10" s="4"/>
    </row>
    <row r="11" spans="1:12" ht="21" customHeight="1" x14ac:dyDescent="0.2">
      <c r="A11" t="s">
        <v>3</v>
      </c>
      <c r="B11" t="s">
        <v>17</v>
      </c>
      <c r="C11" s="1">
        <v>39030</v>
      </c>
      <c r="D11">
        <v>11</v>
      </c>
      <c r="E11">
        <v>41</v>
      </c>
      <c r="F11" s="2">
        <v>78</v>
      </c>
      <c r="H11" s="4">
        <v>10</v>
      </c>
      <c r="I11" s="4"/>
      <c r="J11" s="4"/>
      <c r="K11" s="4"/>
      <c r="L11" s="4"/>
    </row>
    <row r="12" spans="1:12" ht="21" customHeight="1" x14ac:dyDescent="0.2">
      <c r="A12" t="s">
        <v>4</v>
      </c>
      <c r="B12" t="s">
        <v>18</v>
      </c>
      <c r="C12" s="1">
        <v>39031</v>
      </c>
      <c r="D12">
        <v>12</v>
      </c>
      <c r="E12">
        <v>45</v>
      </c>
      <c r="F12" s="2">
        <v>528</v>
      </c>
      <c r="H12" s="4">
        <v>11</v>
      </c>
      <c r="I12" s="4"/>
      <c r="J12" s="4"/>
      <c r="K12" s="4"/>
      <c r="L12" s="4"/>
    </row>
    <row r="13" spans="1:12" x14ac:dyDescent="0.2">
      <c r="F13" s="2">
        <v>-3069.30303030305</v>
      </c>
      <c r="H13" s="4">
        <v>12</v>
      </c>
      <c r="I13" s="4"/>
      <c r="J13" s="4"/>
      <c r="K13" s="4"/>
      <c r="L13" s="4"/>
    </row>
    <row r="14" spans="1:12" x14ac:dyDescent="0.2">
      <c r="F14" s="2">
        <v>-5199.0547785547496</v>
      </c>
      <c r="H14" s="4">
        <v>13</v>
      </c>
      <c r="I14" s="4"/>
      <c r="J14" s="4"/>
      <c r="K14" s="4"/>
      <c r="L14" s="4"/>
    </row>
    <row r="15" spans="1:12" x14ac:dyDescent="0.2">
      <c r="F15" s="2">
        <v>-7328.8065268065502</v>
      </c>
      <c r="H15" s="4">
        <v>14</v>
      </c>
      <c r="I15" s="4"/>
      <c r="J15" s="4"/>
      <c r="K15" s="4"/>
      <c r="L15" s="4"/>
    </row>
    <row r="16" spans="1:12" x14ac:dyDescent="0.2">
      <c r="F16" s="2">
        <v>-9458.5582750582507</v>
      </c>
      <c r="H16" s="4">
        <v>15</v>
      </c>
      <c r="I16" s="4"/>
      <c r="J16" s="4"/>
      <c r="K16" s="4"/>
      <c r="L16" s="4"/>
    </row>
    <row r="17" spans="1:12" x14ac:dyDescent="0.2">
      <c r="F17" s="2">
        <v>-11588.310023310099</v>
      </c>
      <c r="H17" s="4">
        <v>16</v>
      </c>
      <c r="I17" s="4"/>
      <c r="J17" s="4"/>
      <c r="K17" s="4"/>
      <c r="L17" s="4"/>
    </row>
    <row r="18" spans="1:12" x14ac:dyDescent="0.2">
      <c r="F18" s="2">
        <v>-13718.061771561799</v>
      </c>
      <c r="H18" s="4">
        <v>17</v>
      </c>
      <c r="I18" s="4"/>
      <c r="J18" s="4"/>
      <c r="K18" s="4"/>
      <c r="L18" s="4"/>
    </row>
    <row r="19" spans="1:12" x14ac:dyDescent="0.2">
      <c r="F19" s="2">
        <v>-15847.813519813601</v>
      </c>
      <c r="H19" s="4">
        <v>18</v>
      </c>
      <c r="I19" s="4"/>
      <c r="J19" s="4"/>
      <c r="K19" s="4"/>
      <c r="L19" s="4"/>
    </row>
    <row r="20" spans="1:12" x14ac:dyDescent="0.2">
      <c r="F20" s="2">
        <v>-17977.5652680653</v>
      </c>
      <c r="H20" s="4">
        <v>19</v>
      </c>
      <c r="I20" s="4"/>
      <c r="J20" s="4"/>
      <c r="K20" s="4"/>
      <c r="L20" s="4"/>
    </row>
    <row r="21" spans="1:12" ht="22" customHeight="1" x14ac:dyDescent="0.2">
      <c r="F21" s="2">
        <f>SUM(F1:F20)</f>
        <v>45101.526806526585</v>
      </c>
      <c r="H21" s="4">
        <v>20</v>
      </c>
      <c r="I21" s="4"/>
      <c r="J21" s="4"/>
      <c r="K21" s="4"/>
      <c r="L21" s="4"/>
    </row>
    <row r="22" spans="1:12" ht="27" thickBot="1" x14ac:dyDescent="0.35">
      <c r="A22" s="5" t="s">
        <v>19</v>
      </c>
      <c r="B22" s="4"/>
      <c r="C22" s="4"/>
      <c r="D22" s="4"/>
      <c r="E22" s="4"/>
      <c r="F22" s="4"/>
      <c r="G22" s="4"/>
    </row>
    <row r="23" spans="1:12" ht="43" customHeight="1" x14ac:dyDescent="0.2">
      <c r="B23" s="7" t="s">
        <v>19</v>
      </c>
      <c r="C23" s="8"/>
      <c r="D23" s="8"/>
      <c r="E23" s="8"/>
      <c r="F23" s="9"/>
    </row>
    <row r="24" spans="1:12" ht="43" customHeight="1" x14ac:dyDescent="0.2">
      <c r="B24" s="10" t="s">
        <v>7</v>
      </c>
      <c r="C24" s="11">
        <v>39020</v>
      </c>
      <c r="D24" s="12">
        <v>1</v>
      </c>
      <c r="E24" s="18">
        <f>1+E262</f>
        <v>1</v>
      </c>
      <c r="F24" s="13">
        <v>51236</v>
      </c>
      <c r="G24" s="20">
        <v>40162</v>
      </c>
      <c r="H24" s="21">
        <f>67865*2</f>
        <v>135730</v>
      </c>
      <c r="I24" s="2">
        <f>E24/100</f>
        <v>0.01</v>
      </c>
      <c r="J24" t="s">
        <v>20</v>
      </c>
      <c r="K24" s="2">
        <f>D24^D25</f>
        <v>1</v>
      </c>
    </row>
    <row r="25" spans="1:12" ht="43" customHeight="1" x14ac:dyDescent="0.2">
      <c r="B25" s="10" t="s">
        <v>8</v>
      </c>
      <c r="C25" s="11">
        <v>39021</v>
      </c>
      <c r="D25" s="12">
        <v>2</v>
      </c>
      <c r="E25" s="18">
        <v>5</v>
      </c>
      <c r="F25" s="13">
        <v>345</v>
      </c>
      <c r="G25" s="20">
        <v>38361</v>
      </c>
      <c r="H25" s="21">
        <f>78378254/5</f>
        <v>15675650.800000001</v>
      </c>
      <c r="I25" s="2">
        <f t="shared" ref="I25:I35" si="0">E25/100</f>
        <v>0.05</v>
      </c>
      <c r="J25" t="s">
        <v>20</v>
      </c>
      <c r="K25" s="2">
        <f t="shared" ref="K25:K35" si="1">D25^D26</f>
        <v>8</v>
      </c>
    </row>
    <row r="26" spans="1:12" ht="43" customHeight="1" x14ac:dyDescent="0.2">
      <c r="B26" s="10" t="s">
        <v>9</v>
      </c>
      <c r="C26" s="11">
        <v>39022</v>
      </c>
      <c r="D26" s="12">
        <v>3</v>
      </c>
      <c r="E26" s="18">
        <v>9</v>
      </c>
      <c r="F26" s="13">
        <v>78367</v>
      </c>
      <c r="G26" s="20">
        <v>38362</v>
      </c>
      <c r="H26" s="21">
        <v>752745274</v>
      </c>
      <c r="I26" s="2">
        <f t="shared" si="0"/>
        <v>0.09</v>
      </c>
      <c r="J26" t="s">
        <v>20</v>
      </c>
      <c r="K26" s="2">
        <f t="shared" si="1"/>
        <v>81</v>
      </c>
    </row>
    <row r="27" spans="1:12" ht="43" customHeight="1" x14ac:dyDescent="0.2">
      <c r="B27" s="10" t="s">
        <v>10</v>
      </c>
      <c r="C27" s="11">
        <v>39023</v>
      </c>
      <c r="D27" s="12">
        <v>4</v>
      </c>
      <c r="E27" s="18">
        <v>13</v>
      </c>
      <c r="F27" s="13" t="s">
        <v>29</v>
      </c>
      <c r="G27" s="20">
        <v>38363</v>
      </c>
      <c r="H27" s="21">
        <v>727524</v>
      </c>
      <c r="I27" s="2">
        <f t="shared" si="0"/>
        <v>0.13</v>
      </c>
      <c r="J27" t="s">
        <v>20</v>
      </c>
      <c r="K27" s="2">
        <f t="shared" si="1"/>
        <v>1024</v>
      </c>
    </row>
    <row r="28" spans="1:12" ht="43" customHeight="1" x14ac:dyDescent="0.2">
      <c r="B28" s="10" t="s">
        <v>11</v>
      </c>
      <c r="C28" s="11">
        <v>39024</v>
      </c>
      <c r="D28" s="12">
        <v>5</v>
      </c>
      <c r="E28" s="18">
        <v>17</v>
      </c>
      <c r="F28" s="13">
        <v>34753</v>
      </c>
      <c r="G28" s="20">
        <v>38364</v>
      </c>
      <c r="H28" s="21">
        <v>873275420</v>
      </c>
      <c r="I28" s="2">
        <f t="shared" si="0"/>
        <v>0.17</v>
      </c>
      <c r="J28" t="s">
        <v>20</v>
      </c>
      <c r="K28" s="2">
        <f t="shared" si="1"/>
        <v>15625</v>
      </c>
    </row>
    <row r="29" spans="1:12" ht="43" customHeight="1" x14ac:dyDescent="0.2">
      <c r="B29" s="10" t="s">
        <v>12</v>
      </c>
      <c r="C29" s="11">
        <v>39025</v>
      </c>
      <c r="D29" s="12">
        <v>6</v>
      </c>
      <c r="E29" s="18">
        <v>21</v>
      </c>
      <c r="F29" s="13">
        <v>754</v>
      </c>
      <c r="G29" s="20">
        <v>38365</v>
      </c>
      <c r="H29" s="21">
        <v>752</v>
      </c>
      <c r="I29" s="2">
        <f t="shared" si="0"/>
        <v>0.21</v>
      </c>
      <c r="J29" t="s">
        <v>20</v>
      </c>
      <c r="K29" s="2">
        <f t="shared" si="1"/>
        <v>279936</v>
      </c>
    </row>
    <row r="30" spans="1:12" ht="43" customHeight="1" x14ac:dyDescent="0.2">
      <c r="B30" s="10" t="s">
        <v>13</v>
      </c>
      <c r="C30" s="11">
        <v>39026</v>
      </c>
      <c r="D30" s="12">
        <v>7</v>
      </c>
      <c r="E30" s="18">
        <v>25</v>
      </c>
      <c r="F30" s="13">
        <v>5646</v>
      </c>
      <c r="G30" s="20">
        <v>38366</v>
      </c>
      <c r="H30" s="21">
        <v>43</v>
      </c>
      <c r="I30" s="2">
        <f t="shared" si="0"/>
        <v>0.25</v>
      </c>
      <c r="J30" t="s">
        <v>20</v>
      </c>
      <c r="K30" s="2">
        <f t="shared" si="1"/>
        <v>5764801</v>
      </c>
    </row>
    <row r="31" spans="1:12" ht="43" customHeight="1" x14ac:dyDescent="0.2">
      <c r="B31" s="10" t="s">
        <v>14</v>
      </c>
      <c r="C31" s="11">
        <v>39027</v>
      </c>
      <c r="D31" s="12">
        <v>8</v>
      </c>
      <c r="E31" s="18">
        <v>29</v>
      </c>
      <c r="F31" s="13">
        <v>65</v>
      </c>
      <c r="G31" s="20">
        <v>38367</v>
      </c>
      <c r="H31" s="21">
        <v>34</v>
      </c>
      <c r="I31" s="2">
        <f t="shared" si="0"/>
        <v>0.28999999999999998</v>
      </c>
      <c r="J31" t="s">
        <v>20</v>
      </c>
      <c r="K31" s="2">
        <f t="shared" si="1"/>
        <v>134217728</v>
      </c>
    </row>
    <row r="32" spans="1:12" ht="43" customHeight="1" x14ac:dyDescent="0.2">
      <c r="B32" s="10" t="s">
        <v>15</v>
      </c>
      <c r="C32" s="11">
        <v>39028</v>
      </c>
      <c r="D32" s="12">
        <v>9</v>
      </c>
      <c r="E32" s="18">
        <v>33</v>
      </c>
      <c r="F32" s="13">
        <v>7454</v>
      </c>
      <c r="G32" s="20">
        <v>38368</v>
      </c>
      <c r="I32" s="2">
        <f t="shared" si="0"/>
        <v>0.33</v>
      </c>
      <c r="J32" t="s">
        <v>20</v>
      </c>
      <c r="K32" s="2">
        <f t="shared" si="1"/>
        <v>3486784401</v>
      </c>
    </row>
    <row r="33" spans="2:11" ht="43" customHeight="1" x14ac:dyDescent="0.2">
      <c r="B33" s="10" t="s">
        <v>16</v>
      </c>
      <c r="C33" s="11">
        <v>39029</v>
      </c>
      <c r="D33" s="12">
        <v>10</v>
      </c>
      <c r="E33" s="18">
        <v>37</v>
      </c>
      <c r="F33" s="13">
        <v>432</v>
      </c>
      <c r="G33" s="20">
        <v>38369</v>
      </c>
      <c r="I33" s="2">
        <f t="shared" si="0"/>
        <v>0.37</v>
      </c>
      <c r="J33" t="s">
        <v>20</v>
      </c>
      <c r="K33" s="2">
        <f t="shared" si="1"/>
        <v>100000000000</v>
      </c>
    </row>
    <row r="34" spans="2:11" ht="43" customHeight="1" x14ac:dyDescent="0.2">
      <c r="B34" s="10" t="s">
        <v>17</v>
      </c>
      <c r="C34" s="11">
        <v>39030</v>
      </c>
      <c r="D34" s="12">
        <v>11</v>
      </c>
      <c r="E34" s="18">
        <v>41</v>
      </c>
      <c r="F34" s="13">
        <v>78</v>
      </c>
      <c r="G34" s="20">
        <v>38370</v>
      </c>
      <c r="I34" s="2">
        <f t="shared" si="0"/>
        <v>0.41</v>
      </c>
      <c r="J34" t="s">
        <v>20</v>
      </c>
      <c r="K34" s="2">
        <f t="shared" si="1"/>
        <v>3138428376721</v>
      </c>
    </row>
    <row r="35" spans="2:11" ht="43" customHeight="1" thickBot="1" x14ac:dyDescent="0.25">
      <c r="B35" s="14" t="s">
        <v>18</v>
      </c>
      <c r="C35" s="15">
        <v>39031</v>
      </c>
      <c r="D35" s="16">
        <v>12</v>
      </c>
      <c r="E35" s="19">
        <v>45</v>
      </c>
      <c r="F35" s="17">
        <v>528</v>
      </c>
      <c r="G35" s="20">
        <v>38371</v>
      </c>
      <c r="I35" s="2">
        <f t="shared" si="0"/>
        <v>0.45</v>
      </c>
      <c r="J35" t="s">
        <v>20</v>
      </c>
      <c r="K35" s="2">
        <f t="shared" si="1"/>
        <v>1</v>
      </c>
    </row>
    <row r="36" spans="2:11" ht="21" x14ac:dyDescent="0.2">
      <c r="B36" s="10" t="s">
        <v>21</v>
      </c>
      <c r="F36" s="2">
        <f>AVERAGE(F25:F35)</f>
        <v>12842.2</v>
      </c>
      <c r="G36" s="20"/>
    </row>
    <row r="37" spans="2:11" ht="21" x14ac:dyDescent="0.2">
      <c r="B37" s="10" t="s">
        <v>22</v>
      </c>
      <c r="F37">
        <f>SQRT(4)</f>
        <v>2</v>
      </c>
    </row>
    <row r="38" spans="2:11" ht="21" x14ac:dyDescent="0.2">
      <c r="B38" s="10" t="s">
        <v>23</v>
      </c>
      <c r="F38">
        <f>EXP(2)</f>
        <v>7.3890560989306504</v>
      </c>
    </row>
    <row r="39" spans="2:11" ht="21" x14ac:dyDescent="0.2">
      <c r="B39" s="10" t="s">
        <v>24</v>
      </c>
      <c r="F39">
        <f>LN(1)</f>
        <v>0</v>
      </c>
    </row>
    <row r="40" spans="2:11" ht="21" x14ac:dyDescent="0.2">
      <c r="B40" s="10" t="s">
        <v>25</v>
      </c>
      <c r="H40">
        <f>COUNT(H24:H35)</f>
        <v>8</v>
      </c>
    </row>
    <row r="41" spans="2:11" ht="21" x14ac:dyDescent="0.2">
      <c r="B41" s="10" t="s">
        <v>26</v>
      </c>
      <c r="H41">
        <f>COUNTA(H24:H35)</f>
        <v>8</v>
      </c>
    </row>
    <row r="42" spans="2:11" ht="21" x14ac:dyDescent="0.2">
      <c r="B42" s="10" t="s">
        <v>27</v>
      </c>
      <c r="F42" s="2">
        <f>MIN(F24:F35)</f>
        <v>65</v>
      </c>
    </row>
    <row r="43" spans="2:11" ht="21" x14ac:dyDescent="0.2">
      <c r="B43" s="10" t="s">
        <v>28</v>
      </c>
      <c r="F43" s="2">
        <f>MAX(F24:F35)</f>
        <v>78367</v>
      </c>
    </row>
    <row r="46" spans="2:11" x14ac:dyDescent="0.2">
      <c r="C46" s="6"/>
      <c r="D46" s="6"/>
      <c r="E46" s="6"/>
      <c r="F46" s="6"/>
      <c r="G46" s="3"/>
      <c r="H46" s="3"/>
      <c r="I46" s="3"/>
    </row>
    <row r="47" spans="2:11" ht="19" x14ac:dyDescent="0.25">
      <c r="B47" s="22"/>
      <c r="C47" s="23" t="s">
        <v>35</v>
      </c>
      <c r="D47" s="23" t="s">
        <v>36</v>
      </c>
      <c r="E47" s="23" t="s">
        <v>37</v>
      </c>
      <c r="F47" s="23" t="s">
        <v>38</v>
      </c>
      <c r="G47" s="28" t="s">
        <v>39</v>
      </c>
      <c r="H47" s="29" t="s">
        <v>40</v>
      </c>
      <c r="I47" s="30" t="s">
        <v>41</v>
      </c>
    </row>
    <row r="48" spans="2:11" ht="19" x14ac:dyDescent="0.25">
      <c r="B48" s="31" t="s">
        <v>30</v>
      </c>
      <c r="C48" s="24">
        <v>26</v>
      </c>
      <c r="D48" s="24">
        <v>12</v>
      </c>
      <c r="E48" s="24">
        <v>19</v>
      </c>
      <c r="F48" s="24">
        <v>24</v>
      </c>
      <c r="G48" s="25">
        <f>SUM(C48:F48)</f>
        <v>81</v>
      </c>
      <c r="H48" s="26">
        <f>AVERAGE(C48:F48)</f>
        <v>20.25</v>
      </c>
      <c r="I48" s="27">
        <v>0.68</v>
      </c>
    </row>
    <row r="49" spans="2:24" ht="19" x14ac:dyDescent="0.25">
      <c r="B49" s="31" t="s">
        <v>31</v>
      </c>
      <c r="C49" s="24">
        <v>-7</v>
      </c>
      <c r="D49" s="24">
        <v>12</v>
      </c>
      <c r="E49" s="24">
        <v>-8</v>
      </c>
      <c r="F49" s="24">
        <v>1</v>
      </c>
      <c r="G49" s="25">
        <f t="shared" ref="G49:G52" si="2">SUM(C49:F49)</f>
        <v>-2</v>
      </c>
      <c r="H49" s="26">
        <f t="shared" ref="H49:H52" si="3">AVERAGE(C49:F49)</f>
        <v>-0.5</v>
      </c>
      <c r="I49" s="27">
        <v>0.23</v>
      </c>
    </row>
    <row r="50" spans="2:24" ht="19" x14ac:dyDescent="0.25">
      <c r="B50" s="31" t="s">
        <v>32</v>
      </c>
      <c r="C50" s="24">
        <v>14</v>
      </c>
      <c r="D50" s="24">
        <v>21</v>
      </c>
      <c r="E50" s="24">
        <v>-17</v>
      </c>
      <c r="F50" s="24">
        <v>11</v>
      </c>
      <c r="G50" s="25">
        <f t="shared" si="2"/>
        <v>29</v>
      </c>
      <c r="H50" s="26">
        <f t="shared" si="3"/>
        <v>7.25</v>
      </c>
      <c r="I50" s="27">
        <v>0.53</v>
      </c>
    </row>
    <row r="51" spans="2:24" ht="19" x14ac:dyDescent="0.25">
      <c r="B51" s="31" t="s">
        <v>33</v>
      </c>
      <c r="C51" s="24">
        <v>16</v>
      </c>
      <c r="D51" s="24">
        <v>23</v>
      </c>
      <c r="E51" s="24">
        <v>15</v>
      </c>
      <c r="F51" s="24">
        <v>-30</v>
      </c>
      <c r="G51" s="25">
        <f t="shared" si="2"/>
        <v>24</v>
      </c>
      <c r="H51" s="26">
        <f t="shared" si="3"/>
        <v>6</v>
      </c>
      <c r="I51" s="27">
        <v>0.7</v>
      </c>
    </row>
    <row r="52" spans="2:24" ht="19" x14ac:dyDescent="0.25">
      <c r="B52" s="31" t="s">
        <v>34</v>
      </c>
      <c r="C52" s="24">
        <v>20</v>
      </c>
      <c r="D52" s="24">
        <v>24</v>
      </c>
      <c r="E52" s="24">
        <v>28</v>
      </c>
      <c r="F52" s="24">
        <v>28</v>
      </c>
      <c r="G52" s="25">
        <f t="shared" si="2"/>
        <v>100</v>
      </c>
      <c r="H52" s="26">
        <f t="shared" si="3"/>
        <v>25</v>
      </c>
      <c r="I52" s="27">
        <v>0.83</v>
      </c>
    </row>
    <row r="54" spans="2:24" x14ac:dyDescent="0.2">
      <c r="F54">
        <f>COUNTBLANK(F48:F53)</f>
        <v>1</v>
      </c>
      <c r="X54" t="s">
        <v>46</v>
      </c>
    </row>
    <row r="55" spans="2:24" x14ac:dyDescent="0.2">
      <c r="F55">
        <f>COUNT(F48:F52)</f>
        <v>5</v>
      </c>
    </row>
    <row r="65" spans="2:12" ht="24" x14ac:dyDescent="0.3">
      <c r="K65" s="35" t="s">
        <v>47</v>
      </c>
    </row>
    <row r="66" spans="2:12" x14ac:dyDescent="0.2">
      <c r="K66" s="24" t="s">
        <v>49</v>
      </c>
    </row>
    <row r="67" spans="2:12" ht="24" x14ac:dyDescent="0.3">
      <c r="K67" s="24" t="s">
        <v>50</v>
      </c>
      <c r="L67" s="35" t="s">
        <v>48</v>
      </c>
    </row>
    <row r="68" spans="2:12" x14ac:dyDescent="0.2">
      <c r="K68" s="24" t="s">
        <v>51</v>
      </c>
      <c r="L68" s="24">
        <v>34</v>
      </c>
    </row>
    <row r="69" spans="2:12" x14ac:dyDescent="0.2">
      <c r="K69" s="24" t="s">
        <v>52</v>
      </c>
      <c r="L69" s="24">
        <v>54</v>
      </c>
    </row>
    <row r="70" spans="2:12" x14ac:dyDescent="0.2">
      <c r="K70" s="24" t="s">
        <v>53</v>
      </c>
      <c r="L70" s="24">
        <v>62</v>
      </c>
    </row>
    <row r="71" spans="2:12" x14ac:dyDescent="0.2">
      <c r="K71" s="24" t="s">
        <v>54</v>
      </c>
      <c r="L71" s="24">
        <v>25</v>
      </c>
    </row>
    <row r="72" spans="2:12" x14ac:dyDescent="0.2">
      <c r="K72" s="24" t="s">
        <v>55</v>
      </c>
      <c r="L72" s="24">
        <v>87</v>
      </c>
    </row>
    <row r="73" spans="2:12" x14ac:dyDescent="0.2">
      <c r="K73" s="24" t="s">
        <v>56</v>
      </c>
      <c r="L73" s="24">
        <v>97</v>
      </c>
    </row>
    <row r="74" spans="2:12" x14ac:dyDescent="0.2">
      <c r="L74" s="24">
        <v>54</v>
      </c>
    </row>
    <row r="75" spans="2:12" x14ac:dyDescent="0.2">
      <c r="L75" s="24">
        <v>21</v>
      </c>
    </row>
    <row r="78" spans="2:12" ht="21" x14ac:dyDescent="0.25">
      <c r="B78" s="36" t="s">
        <v>57</v>
      </c>
      <c r="C78" s="36" t="s">
        <v>58</v>
      </c>
      <c r="D78" s="36" t="s">
        <v>59</v>
      </c>
    </row>
    <row r="79" spans="2:12" x14ac:dyDescent="0.2">
      <c r="B79" t="s">
        <v>60</v>
      </c>
      <c r="C79">
        <v>23</v>
      </c>
      <c r="D79" t="s">
        <v>65</v>
      </c>
    </row>
    <row r="80" spans="2:12" x14ac:dyDescent="0.2">
      <c r="B80" t="s">
        <v>63</v>
      </c>
      <c r="C80">
        <v>35</v>
      </c>
      <c r="D80" t="s">
        <v>64</v>
      </c>
    </row>
    <row r="81" spans="2:4" x14ac:dyDescent="0.2">
      <c r="B81" t="s">
        <v>50</v>
      </c>
      <c r="C81">
        <v>44</v>
      </c>
      <c r="D81" t="s">
        <v>66</v>
      </c>
    </row>
    <row r="82" spans="2:4" x14ac:dyDescent="0.2">
      <c r="B82" t="s">
        <v>61</v>
      </c>
      <c r="C82">
        <v>65</v>
      </c>
      <c r="D82" t="s">
        <v>67</v>
      </c>
    </row>
    <row r="83" spans="2:4" hidden="1" x14ac:dyDescent="0.2">
      <c r="B83" t="s">
        <v>62</v>
      </c>
      <c r="C83">
        <v>67</v>
      </c>
      <c r="D83" t="s">
        <v>68</v>
      </c>
    </row>
  </sheetData>
  <autoFilter ref="B78:D83" xr:uid="{E500DB99-BF48-D04E-9720-7E4B084FB97A}">
    <filterColumn colId="2">
      <filters>
        <filter val="Bresil"/>
        <filter val="Luxembourg"/>
        <filter val="malaisie"/>
        <filter val="tumnisie"/>
      </filters>
    </filterColumn>
    <sortState xmlns:xlrd2="http://schemas.microsoft.com/office/spreadsheetml/2017/richdata2" ref="B79:D83">
      <sortCondition ref="C79:C83"/>
    </sortState>
  </autoFilter>
  <mergeCells count="21">
    <mergeCell ref="H18:L18"/>
    <mergeCell ref="H19:L19"/>
    <mergeCell ref="H20:L20"/>
    <mergeCell ref="H21:L21"/>
    <mergeCell ref="B23:F23"/>
    <mergeCell ref="H12:L12"/>
    <mergeCell ref="H13:L13"/>
    <mergeCell ref="H14:L14"/>
    <mergeCell ref="H15:L15"/>
    <mergeCell ref="H16:L16"/>
    <mergeCell ref="H17:L17"/>
    <mergeCell ref="A22:G22"/>
    <mergeCell ref="H3:L3"/>
    <mergeCell ref="H4:L4"/>
    <mergeCell ref="H5:L5"/>
    <mergeCell ref="H6:L6"/>
    <mergeCell ref="H7:L7"/>
    <mergeCell ref="H8:L8"/>
    <mergeCell ref="H9:L9"/>
    <mergeCell ref="H10:L10"/>
    <mergeCell ref="H11:L11"/>
  </mergeCells>
  <phoneticPr fontId="2" type="noConversion"/>
  <conditionalFormatting sqref="L68:L75">
    <cfRule type="cellIs" dxfId="2" priority="1" operator="lessThan">
      <formula>30</formula>
    </cfRule>
    <cfRule type="cellIs" dxfId="1" priority="3" operator="lessThan">
      <formula>30</formula>
    </cfRule>
    <cfRule type="cellIs" dxfId="0" priority="4" operator="greaterThan">
      <formula>95</formula>
    </cfRule>
  </conditionalFormatting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901DC1F7-16F8-BA43-871C-1903A1C75A93}">
            <x14:iconSet iconSet="3Symbols" custom="1">
              <x14:cfvo type="percent">
                <xm:f>0</xm:f>
              </x14:cfvo>
              <x14:cfvo type="num">
                <xm:f>40</xm:f>
              </x14:cfvo>
              <x14:cfvo type="num">
                <xm:f>60</xm:f>
              </x14:cfvo>
              <x14:cfIcon iconSet="3TrafficLights2" iconId="0"/>
              <x14:cfIcon iconSet="3Symbols" iconId="1"/>
              <x14:cfIcon iconSet="3Symbols" iconId="2"/>
            </x14:iconSet>
          </x14:cfRule>
          <xm:sqref>L68:L75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 xr2:uid="{E85DBAEF-FDAB-C946-B852-6C859F4638B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Sheet1!C48:F48</xm:f>
              <xm:sqref>J48</xm:sqref>
            </x14:sparkline>
            <x14:sparkline>
              <xm:f>Sheet1!C49:F49</xm:f>
              <xm:sqref>J49</xm:sqref>
            </x14:sparkline>
            <x14:sparkline>
              <xm:f>Sheet1!C50:F50</xm:f>
              <xm:sqref>J50</xm:sqref>
            </x14:sparkline>
            <x14:sparkline>
              <xm:f>Sheet1!C51:F51</xm:f>
              <xm:sqref>J51</xm:sqref>
            </x14:sparkline>
            <x14:sparkline>
              <xm:f>Sheet1!C52:F52</xm:f>
              <xm:sqref>J52</xm:sqref>
            </x14:sparkline>
          </x14:sparklines>
        </x14:sparklineGroup>
        <x14:sparklineGroup displayEmptyCellsAs="gap" xr2:uid="{0BD8B3B9-461F-9446-87DC-112F7330D9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Sheet1!C48:F48</xm:f>
              <xm:sqref>K48</xm:sqref>
            </x14:sparkline>
            <x14:sparkline>
              <xm:f>Sheet1!C49:F49</xm:f>
              <xm:sqref>K49</xm:sqref>
            </x14:sparkline>
            <x14:sparkline>
              <xm:f>Sheet1!C50:F50</xm:f>
              <xm:sqref>K50</xm:sqref>
            </x14:sparkline>
            <x14:sparkline>
              <xm:f>Sheet1!C51:F51</xm:f>
              <xm:sqref>K51</xm:sqref>
            </x14:sparkline>
            <x14:sparkline>
              <xm:f>Sheet1!C52:F52</xm:f>
              <xm:sqref>K52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26C2D-F72B-0A40-8C57-882187882E2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Sheet3</vt:lpstr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Yassine Ben Ayed</dc:creator>
  <cp:lastModifiedBy>Ahmed Yassine Ben Ayed</cp:lastModifiedBy>
  <dcterms:created xsi:type="dcterms:W3CDTF">2025-05-17T22:09:27Z</dcterms:created>
  <dcterms:modified xsi:type="dcterms:W3CDTF">2025-05-18T07:26:07Z</dcterms:modified>
</cp:coreProperties>
</file>