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ahmet\Desktop\Ders Notları\Görüntü İşleme\"/>
    </mc:Choice>
  </mc:AlternateContent>
  <xr:revisionPtr revIDLastSave="0" documentId="13_ncr:1_{6EB41787-8500-4B85-BD86-484E9EEC36B1}" xr6:coauthVersionLast="46" xr6:coauthVersionMax="46" xr10:uidLastSave="{00000000-0000-0000-0000-000000000000}"/>
  <bookViews>
    <workbookView xWindow="-120" yWindow="-120" windowWidth="29040" windowHeight="15840" xr2:uid="{D9065A56-A42B-48C6-8A88-F4B6981B4D39}"/>
  </bookViews>
  <sheets>
    <sheet name="Histogram" sheetId="1" r:id="rId1"/>
    <sheet name="Kontrast Germe" sheetId="3" r:id="rId2"/>
    <sheet name="Filtreler" sheetId="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2" l="1"/>
  <c r="C23" i="1"/>
  <c r="D10" i="2"/>
  <c r="L13" i="2"/>
  <c r="D12" i="2"/>
  <c r="L12" i="2"/>
  <c r="L11" i="2"/>
  <c r="L10" i="2"/>
  <c r="D11" i="2"/>
  <c r="D3" i="2"/>
  <c r="E20" i="3"/>
  <c r="D20" i="3"/>
  <c r="C20" i="3"/>
  <c r="J10" i="3" l="1"/>
  <c r="H3" i="2" l="1"/>
  <c r="D3" i="1" l="1"/>
  <c r="E3" i="1"/>
  <c r="D7" i="1" l="1"/>
  <c r="D15" i="1"/>
  <c r="E15" i="1" s="1"/>
  <c r="D22" i="1"/>
  <c r="E22" i="1" s="1"/>
  <c r="D21" i="1"/>
  <c r="E21" i="1" s="1"/>
  <c r="D16" i="1"/>
  <c r="E16" i="1" s="1"/>
  <c r="D20" i="1"/>
  <c r="E20" i="1" s="1"/>
  <c r="D18" i="1"/>
  <c r="E18" i="1" s="1"/>
  <c r="D19" i="1"/>
  <c r="E19" i="1" s="1"/>
  <c r="D17" i="1"/>
  <c r="E17" i="1" s="1"/>
  <c r="D14" i="1"/>
  <c r="E14" i="1" s="1"/>
  <c r="D13" i="1"/>
  <c r="E13" i="1" s="1"/>
  <c r="D12" i="1"/>
  <c r="E12" i="1" s="1"/>
  <c r="D8" i="1"/>
  <c r="E8" i="1" s="1"/>
  <c r="M8" i="1" s="1"/>
  <c r="O8" i="1" s="1"/>
  <c r="D11" i="1"/>
  <c r="A24" i="1"/>
  <c r="D9" i="1"/>
  <c r="E9" i="1" s="1"/>
  <c r="D10" i="1"/>
  <c r="E10" i="1" s="1"/>
  <c r="M10" i="1" s="1"/>
  <c r="O10" i="1" s="1"/>
  <c r="E7" i="1" l="1"/>
  <c r="D23" i="1"/>
  <c r="M14" i="1"/>
  <c r="O14" i="1" s="1"/>
  <c r="M13" i="1"/>
  <c r="O13" i="1" s="1"/>
  <c r="M12" i="1"/>
  <c r="O12" i="1" s="1"/>
  <c r="M22" i="1"/>
  <c r="O22" i="1" s="1"/>
  <c r="M21" i="1"/>
  <c r="O21" i="1" s="1"/>
  <c r="M20" i="1"/>
  <c r="O20" i="1" s="1"/>
  <c r="M19" i="1"/>
  <c r="O19" i="1" s="1"/>
  <c r="M18" i="1"/>
  <c r="O18" i="1" s="1"/>
  <c r="M17" i="1"/>
  <c r="O17" i="1" s="1"/>
  <c r="M16" i="1"/>
  <c r="O16" i="1" s="1"/>
  <c r="M15" i="1"/>
  <c r="O15" i="1" s="1"/>
  <c r="E11" i="1"/>
  <c r="M9" i="1"/>
  <c r="O9" i="1" s="1"/>
  <c r="E23" i="1" l="1"/>
  <c r="M11" i="1"/>
  <c r="O11" i="1" s="1"/>
  <c r="H7" i="1"/>
  <c r="M7" i="1"/>
  <c r="O7" i="1" s="1"/>
  <c r="H8" i="1" l="1"/>
  <c r="I7" i="1"/>
  <c r="L7" i="1" s="1"/>
  <c r="I8" i="1" l="1"/>
  <c r="L8" i="1" s="1"/>
  <c r="H9" i="1"/>
  <c r="I9" i="1" l="1"/>
  <c r="L9" i="1" s="1"/>
  <c r="H10" i="1"/>
  <c r="H11" i="1" l="1"/>
  <c r="H12" i="1" s="1"/>
  <c r="H13" i="1" s="1"/>
  <c r="H14" i="1" s="1"/>
  <c r="I10" i="1"/>
  <c r="L10" i="1" s="1"/>
  <c r="H15" i="1" l="1"/>
  <c r="H16" i="1" s="1"/>
  <c r="H17" i="1" s="1"/>
  <c r="H18" i="1" s="1"/>
  <c r="H19" i="1" s="1"/>
  <c r="H20" i="1" s="1"/>
  <c r="H21" i="1" s="1"/>
  <c r="H22" i="1" s="1"/>
  <c r="I11" i="1"/>
  <c r="L11" i="1" s="1"/>
  <c r="I12" i="1" l="1"/>
  <c r="L12" i="1" s="1"/>
  <c r="I13" i="1" l="1"/>
  <c r="L13" i="1" s="1"/>
  <c r="I14" i="1" l="1"/>
  <c r="L14" i="1" s="1"/>
  <c r="I15" i="1" l="1"/>
  <c r="L15" i="1" s="1"/>
  <c r="I16" i="1" l="1"/>
  <c r="L16" i="1" s="1"/>
  <c r="I17" i="1" l="1"/>
  <c r="L17" i="1" s="1"/>
  <c r="I18" i="1" l="1"/>
  <c r="L18" i="1" s="1"/>
  <c r="I19" i="1" l="1"/>
  <c r="L19" i="1" s="1"/>
  <c r="I20" i="1" l="1"/>
  <c r="L20" i="1" s="1"/>
  <c r="I21" i="1" l="1"/>
  <c r="L21" i="1" s="1"/>
  <c r="I22" i="1"/>
  <c r="L22" i="1" s="1"/>
</calcChain>
</file>

<file path=xl/sharedStrings.xml><?xml version="1.0" encoding="utf-8"?>
<sst xmlns="http://schemas.openxmlformats.org/spreadsheetml/2006/main" count="62" uniqueCount="59">
  <si>
    <t>s7</t>
  </si>
  <si>
    <t>s6</t>
  </si>
  <si>
    <t>s5</t>
  </si>
  <si>
    <t>s4</t>
  </si>
  <si>
    <t>s3</t>
  </si>
  <si>
    <t>s2</t>
  </si>
  <si>
    <t>s1</t>
  </si>
  <si>
    <t>s0</t>
  </si>
  <si>
    <t>s</t>
  </si>
  <si>
    <t>2. KISIM</t>
  </si>
  <si>
    <t>L</t>
  </si>
  <si>
    <t>BIT</t>
  </si>
  <si>
    <t>PIKSEL SAYISI</t>
  </si>
  <si>
    <t xml:space="preserve">BURASI 1 OLMALI </t>
  </si>
  <si>
    <t>Burası</t>
  </si>
  <si>
    <t>Olmalı</t>
  </si>
  <si>
    <t>nₖ</t>
  </si>
  <si>
    <t>rₖ</t>
  </si>
  <si>
    <t>1. KISIM</t>
  </si>
  <si>
    <t>sₖ</t>
  </si>
  <si>
    <t>round(sₖ)</t>
  </si>
  <si>
    <t>3.KISIM</t>
  </si>
  <si>
    <t>s8</t>
  </si>
  <si>
    <t>s9</t>
  </si>
  <si>
    <t>s10</t>
  </si>
  <si>
    <t>s11</t>
  </si>
  <si>
    <t>s12</t>
  </si>
  <si>
    <t>s13</t>
  </si>
  <si>
    <t>s14</t>
  </si>
  <si>
    <t>s15</t>
  </si>
  <si>
    <t>pr(rₖ)=nₖ/MN</t>
  </si>
  <si>
    <t>Dağıt düğmesine bastıktan
sonra 0 yazan yerleri değiştirme</t>
  </si>
  <si>
    <t>Hesaplamak için sağdaki 
düğmeye bas</t>
  </si>
  <si>
    <t>LAPLACE
8 KOMŞU</t>
  </si>
  <si>
    <t>LAPLACE
4 KOMŞU</t>
  </si>
  <si>
    <t>r1=</t>
  </si>
  <si>
    <t>r2=</t>
  </si>
  <si>
    <t>s1=</t>
  </si>
  <si>
    <t>s2=</t>
  </si>
  <si>
    <t>r=</t>
  </si>
  <si>
    <t>Top=</t>
  </si>
  <si>
    <t>Değişim
Miktarı</t>
  </si>
  <si>
    <t>sobel</t>
  </si>
  <si>
    <t>mean</t>
  </si>
  <si>
    <t>medyan</t>
  </si>
  <si>
    <t>pozitif4lu</t>
  </si>
  <si>
    <t>negatif 4lu</t>
  </si>
  <si>
    <t>pozitif 8'li</t>
  </si>
  <si>
    <t>negatif 8'li</t>
  </si>
  <si>
    <t>ortalama</t>
  </si>
  <si>
    <t>x</t>
  </si>
  <si>
    <t>y</t>
  </si>
  <si>
    <t>t</t>
  </si>
  <si>
    <t>ÖKLİD</t>
  </si>
  <si>
    <t>SATRANÇ</t>
  </si>
  <si>
    <t>ŞEHİR
BLOK</t>
  </si>
  <si>
    <t>round(pr(rₖ))</t>
  </si>
  <si>
    <r>
      <t>p</t>
    </r>
    <r>
      <rPr>
        <b/>
        <sz val="9"/>
        <color theme="0"/>
        <rFont val="Calibri"/>
        <family val="2"/>
        <charset val="162"/>
        <scheme val="minor"/>
      </rPr>
      <t>r</t>
    </r>
    <r>
      <rPr>
        <b/>
        <sz val="14"/>
        <color theme="0"/>
        <rFont val="Calibri"/>
        <family val="2"/>
        <charset val="162"/>
        <scheme val="minor"/>
      </rPr>
      <t>(rₖ)</t>
    </r>
  </si>
  <si>
    <r>
      <t>p</t>
    </r>
    <r>
      <rPr>
        <b/>
        <sz val="11"/>
        <color theme="0"/>
        <rFont val="Calibri"/>
        <family val="2"/>
        <charset val="162"/>
        <scheme val="minor"/>
      </rPr>
      <t>s</t>
    </r>
    <r>
      <rPr>
        <b/>
        <sz val="14"/>
        <color theme="0"/>
        <rFont val="Calibri"/>
        <family val="2"/>
        <charset val="162"/>
        <scheme val="minor"/>
      </rPr>
      <t>(sₖ)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</si>
</sst>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b/>
      <sz val="11"/>
      <color rgb="FFFFFF00"/>
      <name val="Calibri"/>
      <family val="2"/>
      <charset val="162"/>
      <scheme val="minor"/>
    </font>
    <font>
      <sz val="8"/>
      <name val="Calibri"/>
      <family val="2"/>
      <charset val="162"/>
      <scheme val="minor"/>
    </font>
    <font>
      <b/>
      <sz val="12"/>
      <color rgb="FFFFFF00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  <font>
      <b/>
      <sz val="10"/>
      <color rgb="FFFF0000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rgb="FF006100"/>
      <name val="Calibri"/>
      <family val="2"/>
      <charset val="162"/>
      <scheme val="minor"/>
    </font>
    <font>
      <sz val="11"/>
      <color rgb="FF9C0006"/>
      <name val="Calibri"/>
      <family val="2"/>
      <charset val="162"/>
      <scheme val="minor"/>
    </font>
    <font>
      <sz val="11"/>
      <color rgb="FF9C5700"/>
      <name val="Calibri"/>
      <family val="2"/>
      <charset val="162"/>
      <scheme val="minor"/>
    </font>
    <font>
      <b/>
      <sz val="12"/>
      <color theme="0"/>
      <name val="Bahnschrift"/>
      <family val="2"/>
      <charset val="162"/>
    </font>
    <font>
      <b/>
      <sz val="14"/>
      <color theme="1"/>
      <name val="Bahnschrift"/>
      <family val="2"/>
      <charset val="162"/>
    </font>
    <font>
      <b/>
      <sz val="14"/>
      <color theme="0"/>
      <name val="Bahnschrift"/>
      <family val="2"/>
      <charset val="162"/>
    </font>
    <font>
      <b/>
      <sz val="16"/>
      <color theme="1"/>
      <name val="Bahnschrift"/>
      <family val="2"/>
      <charset val="162"/>
    </font>
    <font>
      <b/>
      <sz val="11"/>
      <color theme="0"/>
      <name val="Bahnschrift"/>
      <family val="2"/>
      <charset val="162"/>
    </font>
    <font>
      <b/>
      <sz val="11"/>
      <color theme="1"/>
      <name val="Bahnschrift"/>
      <family val="2"/>
      <charset val="162"/>
    </font>
    <font>
      <b/>
      <sz val="11"/>
      <name val="Bahnschrift"/>
      <family val="2"/>
      <charset val="162"/>
    </font>
    <font>
      <b/>
      <sz val="14"/>
      <color theme="0"/>
      <name val="Calibri"/>
      <family val="2"/>
      <charset val="162"/>
      <scheme val="minor"/>
    </font>
    <font>
      <b/>
      <sz val="9"/>
      <color theme="0"/>
      <name val="Calibri"/>
      <family val="2"/>
      <charset val="16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</fills>
  <borders count="20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</borders>
  <cellStyleXfs count="6">
    <xf numFmtId="0" fontId="0" fillId="0" borderId="0"/>
    <xf numFmtId="0" fontId="11" fillId="8" borderId="0" applyNumberFormat="0" applyBorder="0" applyAlignment="0" applyProtection="0"/>
    <xf numFmtId="0" fontId="12" fillId="9" borderId="0" applyNumberFormat="0" applyBorder="0" applyAlignment="0" applyProtection="0"/>
    <xf numFmtId="0" fontId="13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</cellStyleXfs>
  <cellXfs count="9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2" borderId="1" xfId="0" applyFill="1" applyBorder="1"/>
    <xf numFmtId="0" fontId="3" fillId="4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 applyProtection="1">
      <alignment horizontal="center" vertical="center"/>
    </xf>
    <xf numFmtId="0" fontId="1" fillId="7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 applyProtection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1" fillId="7" borderId="6" xfId="0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4" fillId="0" borderId="0" xfId="0" applyFont="1" applyFill="1" applyBorder="1"/>
    <xf numFmtId="0" fontId="7" fillId="5" borderId="1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0" fillId="0" borderId="5" xfId="0" applyBorder="1"/>
    <xf numFmtId="0" fontId="0" fillId="0" borderId="7" xfId="0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15" fillId="3" borderId="1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19" fillId="0" borderId="0" xfId="0" applyFont="1"/>
    <xf numFmtId="0" fontId="19" fillId="3" borderId="1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right"/>
    </xf>
    <xf numFmtId="0" fontId="19" fillId="3" borderId="1" xfId="0" applyFont="1" applyFill="1" applyBorder="1" applyAlignment="1">
      <alignment horizontal="left"/>
    </xf>
    <xf numFmtId="0" fontId="20" fillId="3" borderId="1" xfId="0" applyFont="1" applyFill="1" applyBorder="1" applyAlignment="1">
      <alignment horizontal="left"/>
    </xf>
    <xf numFmtId="0" fontId="19" fillId="2" borderId="1" xfId="0" applyFont="1" applyFill="1" applyBorder="1"/>
    <xf numFmtId="0" fontId="19" fillId="2" borderId="1" xfId="0" applyFont="1" applyFill="1" applyBorder="1" applyAlignment="1">
      <alignment horizontal="left"/>
    </xf>
    <xf numFmtId="0" fontId="19" fillId="2" borderId="0" xfId="0" applyFont="1" applyFill="1"/>
    <xf numFmtId="0" fontId="18" fillId="5" borderId="9" xfId="5" applyFont="1" applyFill="1" applyBorder="1" applyAlignment="1">
      <alignment horizontal="center" vertical="center"/>
    </xf>
    <xf numFmtId="0" fontId="18" fillId="5" borderId="2" xfId="1" applyFont="1" applyFill="1" applyBorder="1" applyAlignment="1">
      <alignment horizontal="center" vertical="center"/>
    </xf>
    <xf numFmtId="0" fontId="18" fillId="5" borderId="11" xfId="2" applyFont="1" applyFill="1" applyBorder="1" applyAlignment="1">
      <alignment horizontal="center" vertical="center"/>
    </xf>
    <xf numFmtId="0" fontId="18" fillId="5" borderId="11" xfId="3" applyFont="1" applyFill="1" applyBorder="1" applyAlignment="1">
      <alignment horizontal="center" vertical="center"/>
    </xf>
    <xf numFmtId="0" fontId="17" fillId="3" borderId="8" xfId="4" applyFont="1" applyFill="1" applyBorder="1" applyAlignment="1">
      <alignment horizontal="center" vertical="center"/>
    </xf>
    <xf numFmtId="0" fontId="17" fillId="3" borderId="4" xfId="4" applyFont="1" applyFill="1" applyBorder="1" applyAlignment="1">
      <alignment horizontal="center" vertical="center"/>
    </xf>
    <xf numFmtId="0" fontId="17" fillId="3" borderId="10" xfId="4" applyFont="1" applyFill="1" applyBorder="1" applyAlignment="1">
      <alignment horizontal="center" vertical="center"/>
    </xf>
    <xf numFmtId="0" fontId="17" fillId="3" borderId="9" xfId="4" applyFont="1" applyFill="1" applyBorder="1" applyAlignment="1">
      <alignment horizontal="center" vertical="center"/>
    </xf>
    <xf numFmtId="0" fontId="17" fillId="3" borderId="2" xfId="4" applyFont="1" applyFill="1" applyBorder="1" applyAlignment="1">
      <alignment horizontal="center" vertical="center"/>
    </xf>
    <xf numFmtId="0" fontId="17" fillId="3" borderId="11" xfId="4" applyFont="1" applyFill="1" applyBorder="1" applyAlignment="1">
      <alignment horizontal="center" vertical="center"/>
    </xf>
    <xf numFmtId="0" fontId="17" fillId="3" borderId="6" xfId="4" applyFont="1" applyFill="1" applyBorder="1" applyAlignment="1">
      <alignment horizontal="center" vertical="center"/>
    </xf>
    <xf numFmtId="0" fontId="17" fillId="3" borderId="1" xfId="4" applyFont="1" applyFill="1" applyBorder="1" applyAlignment="1">
      <alignment horizontal="center" vertical="center"/>
    </xf>
    <xf numFmtId="0" fontId="17" fillId="3" borderId="7" xfId="4" applyFont="1" applyFill="1" applyBorder="1" applyAlignment="1">
      <alignment horizontal="center" vertical="center"/>
    </xf>
    <xf numFmtId="0" fontId="18" fillId="5" borderId="9" xfId="0" applyFont="1" applyFill="1" applyBorder="1" applyAlignment="1">
      <alignment horizontal="center" vertical="center"/>
    </xf>
    <xf numFmtId="0" fontId="18" fillId="5" borderId="2" xfId="3" applyFont="1" applyFill="1" applyBorder="1" applyAlignment="1">
      <alignment horizontal="center" vertical="center"/>
    </xf>
    <xf numFmtId="0" fontId="18" fillId="5" borderId="11" xfId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wrapText="1"/>
    </xf>
    <xf numFmtId="0" fontId="4" fillId="2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0" fontId="4" fillId="2" borderId="1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/>
    </xf>
    <xf numFmtId="0" fontId="16" fillId="5" borderId="8" xfId="0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16" fillId="5" borderId="11" xfId="0" applyFont="1" applyFill="1" applyBorder="1" applyAlignment="1">
      <alignment horizontal="center" vertical="center"/>
    </xf>
    <xf numFmtId="0" fontId="18" fillId="2" borderId="14" xfId="3" applyFont="1" applyFill="1" applyBorder="1" applyAlignment="1">
      <alignment horizontal="center" vertical="center"/>
    </xf>
    <xf numFmtId="0" fontId="18" fillId="2" borderId="13" xfId="3" applyFont="1" applyFill="1" applyBorder="1" applyAlignment="1">
      <alignment horizontal="center" vertical="center"/>
    </xf>
    <xf numFmtId="0" fontId="18" fillId="2" borderId="17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18" fillId="2" borderId="14" xfId="1" applyFont="1" applyFill="1" applyBorder="1" applyAlignment="1">
      <alignment horizontal="center" vertical="center"/>
    </xf>
    <xf numFmtId="0" fontId="18" fillId="2" borderId="13" xfId="1" applyFont="1" applyFill="1" applyBorder="1" applyAlignment="1">
      <alignment horizontal="center" vertical="center"/>
    </xf>
    <xf numFmtId="0" fontId="18" fillId="2" borderId="15" xfId="5" applyFont="1" applyFill="1" applyBorder="1" applyAlignment="1">
      <alignment horizontal="center" vertical="center"/>
    </xf>
    <xf numFmtId="0" fontId="18" fillId="2" borderId="16" xfId="5" applyFont="1" applyFill="1" applyBorder="1" applyAlignment="1">
      <alignment horizontal="center" vertical="center"/>
    </xf>
    <xf numFmtId="0" fontId="18" fillId="2" borderId="15" xfId="2" applyFont="1" applyFill="1" applyBorder="1" applyAlignment="1">
      <alignment horizontal="center" vertical="center"/>
    </xf>
    <xf numFmtId="0" fontId="18" fillId="2" borderId="16" xfId="2" applyFont="1" applyFill="1" applyBorder="1" applyAlignment="1">
      <alignment horizontal="center" vertical="center"/>
    </xf>
    <xf numFmtId="0" fontId="18" fillId="2" borderId="14" xfId="2" applyFont="1" applyFill="1" applyBorder="1" applyAlignment="1">
      <alignment horizontal="center" vertical="center"/>
    </xf>
    <xf numFmtId="0" fontId="18" fillId="2" borderId="13" xfId="2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/>
    </xf>
    <xf numFmtId="0" fontId="18" fillId="2" borderId="15" xfId="3" applyFont="1" applyFill="1" applyBorder="1" applyAlignment="1">
      <alignment horizontal="center" vertical="center"/>
    </xf>
    <xf numFmtId="0" fontId="18" fillId="2" borderId="16" xfId="3" applyFont="1" applyFill="1" applyBorder="1" applyAlignment="1">
      <alignment horizontal="center" vertical="center"/>
    </xf>
    <xf numFmtId="0" fontId="16" fillId="5" borderId="1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2" borderId="18" xfId="0" applyFont="1" applyFill="1" applyBorder="1"/>
    <xf numFmtId="0" fontId="19" fillId="2" borderId="0" xfId="0" applyFont="1" applyFill="1" applyBorder="1"/>
    <xf numFmtId="0" fontId="19" fillId="2" borderId="19" xfId="0" applyFont="1" applyFill="1" applyBorder="1"/>
    <xf numFmtId="0" fontId="19" fillId="2" borderId="10" xfId="0" applyFont="1" applyFill="1" applyBorder="1"/>
    <xf numFmtId="0" fontId="19" fillId="2" borderId="11" xfId="0" applyFont="1" applyFill="1" applyBorder="1"/>
  </cellXfs>
  <cellStyles count="6">
    <cellStyle name="%20 - Vurgu1" xfId="4" builtinId="30"/>
    <cellStyle name="%20 - Vurgu2" xfId="5" builtinId="34"/>
    <cellStyle name="İyi" xfId="1" builtinId="26"/>
    <cellStyle name="Kötü" xfId="2" builtinId="27"/>
    <cellStyle name="Normal" xfId="0" builtinId="0"/>
    <cellStyle name="Nötr" xfId="3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Grafik 3</a:t>
            </a:r>
          </a:p>
        </c:rich>
      </c:tx>
      <c:layout>
        <c:manualLayout>
          <c:xMode val="edge"/>
          <c:yMode val="edge"/>
          <c:x val="3.1503074597565114E-2"/>
          <c:y val="4.24494629355069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Histogram!$K$7:$K$14</c:f>
              <c:strCache>
                <c:ptCount val="8"/>
                <c:pt idx="0">
                  <c:v>s0</c:v>
                </c:pt>
                <c:pt idx="1">
                  <c:v>s1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</c:strCache>
            </c:strRef>
          </c:cat>
          <c:val>
            <c:numRef>
              <c:f>Histogram!$N$7:$N$14</c:f>
              <c:numCache>
                <c:formatCode>General</c:formatCode>
                <c:ptCount val="8"/>
                <c:pt idx="0">
                  <c:v>0.1</c:v>
                </c:pt>
                <c:pt idx="1">
                  <c:v>0</c:v>
                </c:pt>
                <c:pt idx="2">
                  <c:v>0.7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90-4E74-B2EB-5D120A9A048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1803290832"/>
        <c:axId val="1994347936"/>
      </c:barChart>
      <c:catAx>
        <c:axId val="180329083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994347936"/>
        <c:crosses val="autoZero"/>
        <c:auto val="1"/>
        <c:lblAlgn val="ctr"/>
        <c:lblOffset val="100"/>
        <c:noMultiLvlLbl val="0"/>
      </c:catAx>
      <c:valAx>
        <c:axId val="199434793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80329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/>
    </a:solidFill>
    <a:ln w="12700" cap="flat" cmpd="sng" algn="ctr">
      <a:solidFill>
        <a:schemeClr val="dk1">
          <a:shade val="50000"/>
        </a:schemeClr>
      </a:solidFill>
      <a:prstDash val="solid"/>
      <a:miter lim="800000"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tr-TR"/>
              <a:t>Grafik 2</a:t>
            </a:r>
          </a:p>
        </c:rich>
      </c:tx>
      <c:layout>
        <c:manualLayout>
          <c:xMode val="edge"/>
          <c:yMode val="edge"/>
          <c:x val="3.0005231849010324E-2"/>
          <c:y val="3.32129328196515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9525" cap="rnd" cmpd="sng">
              <a:noFill/>
              <a:prstDash val="solid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Histogram!$B$7:$B$14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Histogram!$H$7:$H$14</c:f>
              <c:numCache>
                <c:formatCode>General</c:formatCode>
                <c:ptCount val="8"/>
                <c:pt idx="0">
                  <c:v>0.30000000000000004</c:v>
                </c:pt>
                <c:pt idx="1">
                  <c:v>1.6500000000000001</c:v>
                </c:pt>
                <c:pt idx="2">
                  <c:v>2.4000000000000004</c:v>
                </c:pt>
                <c:pt idx="3">
                  <c:v>3.0000000000000004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2B-438E-893C-A59C77D56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8629168"/>
        <c:axId val="1513348048"/>
      </c:scatterChart>
      <c:valAx>
        <c:axId val="1558629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13348048"/>
        <c:crosses val="autoZero"/>
        <c:crossBetween val="midCat"/>
      </c:valAx>
      <c:valAx>
        <c:axId val="151334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58629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/>
    </a:solidFill>
    <a:ln w="12700" cap="flat" cmpd="sng" algn="ctr">
      <a:solidFill>
        <a:schemeClr val="dk1">
          <a:shade val="50000"/>
        </a:schemeClr>
      </a:solidFill>
      <a:prstDash val="solid"/>
      <a:miter lim="800000"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Grafik 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0887158466673851"/>
          <c:y val="0.20684432480276801"/>
          <c:w val="0.82354349847734376"/>
          <c:h val="0.7086237102655728"/>
        </c:manualLayout>
      </c:layout>
      <c:barChart>
        <c:barDir val="col"/>
        <c:grouping val="clustered"/>
        <c:varyColors val="0"/>
        <c:ser>
          <c:idx val="0"/>
          <c:order val="0"/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numRef>
              <c:f>Histogram!$B$7:$B$14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cat>
          <c:val>
            <c:numRef>
              <c:f>Histogram!$E$7:$E$14</c:f>
              <c:numCache>
                <c:formatCode>General</c:formatCode>
                <c:ptCount val="8"/>
                <c:pt idx="0">
                  <c:v>0.1</c:v>
                </c:pt>
                <c:pt idx="1">
                  <c:v>0.45</c:v>
                </c:pt>
                <c:pt idx="2">
                  <c:v>0.25</c:v>
                </c:pt>
                <c:pt idx="3">
                  <c:v>0.2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86-43E8-806D-5AE4B2D84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20930015"/>
        <c:axId val="2064612495"/>
      </c:barChart>
      <c:catAx>
        <c:axId val="20930015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2064612495"/>
        <c:crosses val="autoZero"/>
        <c:auto val="1"/>
        <c:lblAlgn val="ctr"/>
        <c:lblOffset val="100"/>
        <c:noMultiLvlLbl val="0"/>
      </c:catAx>
      <c:valAx>
        <c:axId val="206461249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20930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/>
    </a:solidFill>
    <a:ln w="12700" cap="flat" cmpd="sng" algn="ctr">
      <a:solidFill>
        <a:schemeClr val="dk1">
          <a:shade val="50000"/>
        </a:schemeClr>
      </a:solidFill>
      <a:prstDash val="solid"/>
      <a:miter lim="800000"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image" Target="../media/image5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chart" Target="../charts/chart3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4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91106</xdr:colOff>
      <xdr:row>12</xdr:row>
      <xdr:rowOff>1245</xdr:rowOff>
    </xdr:from>
    <xdr:to>
      <xdr:col>25</xdr:col>
      <xdr:colOff>430694</xdr:colOff>
      <xdr:row>22</xdr:row>
      <xdr:rowOff>41413</xdr:rowOff>
    </xdr:to>
    <xdr:graphicFrame macro="">
      <xdr:nvGraphicFramePr>
        <xdr:cNvPr id="4" name="Grafik 3">
          <a:extLst>
            <a:ext uri="{FF2B5EF4-FFF2-40B4-BE49-F238E27FC236}">
              <a16:creationId xmlns:a16="http://schemas.microsoft.com/office/drawing/2014/main" id="{29E1472E-F7C6-43FF-A964-3266A49B76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23</xdr:row>
      <xdr:rowOff>51289</xdr:rowOff>
    </xdr:from>
    <xdr:to>
      <xdr:col>2</xdr:col>
      <xdr:colOff>249115</xdr:colOff>
      <xdr:row>23</xdr:row>
      <xdr:rowOff>102577</xdr:rowOff>
    </xdr:to>
    <xdr:cxnSp macro="">
      <xdr:nvCxnSpPr>
        <xdr:cNvPr id="7" name="Düz Ok Bağlayıcısı 6">
          <a:extLst>
            <a:ext uri="{FF2B5EF4-FFF2-40B4-BE49-F238E27FC236}">
              <a16:creationId xmlns:a16="http://schemas.microsoft.com/office/drawing/2014/main" id="{8EF595CE-017B-4E4D-8433-7DFC77795C4A}"/>
            </a:ext>
          </a:extLst>
        </xdr:cNvPr>
        <xdr:cNvCxnSpPr/>
      </xdr:nvCxnSpPr>
      <xdr:spPr>
        <a:xfrm flipV="1">
          <a:off x="592207" y="4780659"/>
          <a:ext cx="336082" cy="51288"/>
        </a:xfrm>
        <a:prstGeom prst="straightConnector1">
          <a:avLst/>
        </a:prstGeom>
        <a:ln>
          <a:solidFill>
            <a:schemeClr val="bg1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521804</xdr:colOff>
      <xdr:row>23</xdr:row>
      <xdr:rowOff>16565</xdr:rowOff>
    </xdr:from>
    <xdr:to>
      <xdr:col>3</xdr:col>
      <xdr:colOff>637761</xdr:colOff>
      <xdr:row>24</xdr:row>
      <xdr:rowOff>0</xdr:rowOff>
    </xdr:to>
    <xdr:cxnSp macro="">
      <xdr:nvCxnSpPr>
        <xdr:cNvPr id="14" name="Düz Ok Bağlayıcısı 13">
          <a:extLst>
            <a:ext uri="{FF2B5EF4-FFF2-40B4-BE49-F238E27FC236}">
              <a16:creationId xmlns:a16="http://schemas.microsoft.com/office/drawing/2014/main" id="{139B3AAF-164F-4253-9D2E-A7CC709CDC99}"/>
            </a:ext>
          </a:extLst>
        </xdr:cNvPr>
        <xdr:cNvCxnSpPr/>
      </xdr:nvCxnSpPr>
      <xdr:spPr>
        <a:xfrm flipH="1" flipV="1">
          <a:off x="1813891" y="4745935"/>
          <a:ext cx="115957" cy="190500"/>
        </a:xfrm>
        <a:prstGeom prst="straightConnector1">
          <a:avLst/>
        </a:prstGeom>
        <a:ln>
          <a:solidFill>
            <a:schemeClr val="bg1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927652</xdr:colOff>
      <xdr:row>23</xdr:row>
      <xdr:rowOff>15704</xdr:rowOff>
    </xdr:from>
    <xdr:to>
      <xdr:col>4</xdr:col>
      <xdr:colOff>278836</xdr:colOff>
      <xdr:row>23</xdr:row>
      <xdr:rowOff>198782</xdr:rowOff>
    </xdr:to>
    <xdr:cxnSp macro="">
      <xdr:nvCxnSpPr>
        <xdr:cNvPr id="21" name="Düz Ok Bağlayıcısı 20">
          <a:extLst>
            <a:ext uri="{FF2B5EF4-FFF2-40B4-BE49-F238E27FC236}">
              <a16:creationId xmlns:a16="http://schemas.microsoft.com/office/drawing/2014/main" id="{79E4C1C4-C0A6-4533-8920-28F6DAA79D12}"/>
            </a:ext>
          </a:extLst>
        </xdr:cNvPr>
        <xdr:cNvCxnSpPr/>
      </xdr:nvCxnSpPr>
      <xdr:spPr>
        <a:xfrm flipV="1">
          <a:off x="2219739" y="4745074"/>
          <a:ext cx="361662" cy="183078"/>
        </a:xfrm>
        <a:prstGeom prst="straightConnector1">
          <a:avLst/>
        </a:prstGeom>
        <a:ln>
          <a:solidFill>
            <a:schemeClr val="bg1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157370</xdr:colOff>
      <xdr:row>1</xdr:row>
      <xdr:rowOff>49695</xdr:rowOff>
    </xdr:from>
    <xdr:to>
      <xdr:col>14</xdr:col>
      <xdr:colOff>488674</xdr:colOff>
      <xdr:row>3</xdr:row>
      <xdr:rowOff>57815</xdr:rowOff>
    </xdr:to>
    <xdr:pic macro="[0]!Makro1">
      <xdr:nvPicPr>
        <xdr:cNvPr id="38" name="Resim 37">
          <a:extLst>
            <a:ext uri="{FF2B5EF4-FFF2-40B4-BE49-F238E27FC236}">
              <a16:creationId xmlns:a16="http://schemas.microsoft.com/office/drawing/2014/main" id="{5F18AD71-BF28-4DC7-B95E-AE51C9336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93935" y="248478"/>
          <a:ext cx="331304" cy="422250"/>
        </a:xfrm>
        <a:prstGeom prst="rect">
          <a:avLst/>
        </a:prstGeom>
      </xdr:spPr>
    </xdr:pic>
    <xdr:clientData/>
  </xdr:twoCellAnchor>
  <xdr:twoCellAnchor>
    <xdr:from>
      <xdr:col>20</xdr:col>
      <xdr:colOff>91111</xdr:colOff>
      <xdr:row>0</xdr:row>
      <xdr:rowOff>157363</xdr:rowOff>
    </xdr:from>
    <xdr:to>
      <xdr:col>25</xdr:col>
      <xdr:colOff>455543</xdr:colOff>
      <xdr:row>11</xdr:row>
      <xdr:rowOff>165651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C75E8ADB-7970-45FC-8561-C0CC3ED238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198782</xdr:colOff>
      <xdr:row>1</xdr:row>
      <xdr:rowOff>66259</xdr:rowOff>
    </xdr:from>
    <xdr:to>
      <xdr:col>6</xdr:col>
      <xdr:colOff>505239</xdr:colOff>
      <xdr:row>2</xdr:row>
      <xdr:rowOff>165651</xdr:rowOff>
    </xdr:to>
    <xdr:pic macro="[0]!Makro2">
      <xdr:nvPicPr>
        <xdr:cNvPr id="8" name="Resim 7">
          <a:extLst>
            <a:ext uri="{FF2B5EF4-FFF2-40B4-BE49-F238E27FC236}">
              <a16:creationId xmlns:a16="http://schemas.microsoft.com/office/drawing/2014/main" id="{2DB59CB6-22A6-4F44-93D6-29639CC0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7173" y="265042"/>
          <a:ext cx="306457" cy="306457"/>
        </a:xfrm>
        <a:prstGeom prst="rect">
          <a:avLst/>
        </a:prstGeom>
      </xdr:spPr>
    </xdr:pic>
    <xdr:clientData/>
  </xdr:twoCellAnchor>
  <xdr:twoCellAnchor editAs="oneCell">
    <xdr:from>
      <xdr:col>15</xdr:col>
      <xdr:colOff>124240</xdr:colOff>
      <xdr:row>14</xdr:row>
      <xdr:rowOff>94728</xdr:rowOff>
    </xdr:from>
    <xdr:to>
      <xdr:col>20</xdr:col>
      <xdr:colOff>1</xdr:colOff>
      <xdr:row>24</xdr:row>
      <xdr:rowOff>144054</xdr:rowOff>
    </xdr:to>
    <xdr:pic>
      <xdr:nvPicPr>
        <xdr:cNvPr id="6" name="Resim 5">
          <a:extLst>
            <a:ext uri="{FF2B5EF4-FFF2-40B4-BE49-F238E27FC236}">
              <a16:creationId xmlns:a16="http://schemas.microsoft.com/office/drawing/2014/main" id="{00B8BB6F-87E8-4C8A-B50A-6B0AD49E2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564218" y="2985358"/>
          <a:ext cx="2940326" cy="2095131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15</xdr:col>
      <xdr:colOff>91109</xdr:colOff>
      <xdr:row>0</xdr:row>
      <xdr:rowOff>164824</xdr:rowOff>
    </xdr:from>
    <xdr:to>
      <xdr:col>20</xdr:col>
      <xdr:colOff>33132</xdr:colOff>
      <xdr:row>14</xdr:row>
      <xdr:rowOff>8284</xdr:rowOff>
    </xdr:to>
    <xdr:graphicFrame macro="">
      <xdr:nvGraphicFramePr>
        <xdr:cNvPr id="9" name="Grafik 8">
          <a:extLst>
            <a:ext uri="{FF2B5EF4-FFF2-40B4-BE49-F238E27FC236}">
              <a16:creationId xmlns:a16="http://schemas.microsoft.com/office/drawing/2014/main" id="{2FB230D2-D236-47A0-8579-40F0BD7771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410498</xdr:colOff>
      <xdr:row>0</xdr:row>
      <xdr:rowOff>66200</xdr:rowOff>
    </xdr:from>
    <xdr:to>
      <xdr:col>7</xdr:col>
      <xdr:colOff>389282</xdr:colOff>
      <xdr:row>1</xdr:row>
      <xdr:rowOff>68991</xdr:rowOff>
    </xdr:to>
    <xdr:sp macro="" textlink="">
      <xdr:nvSpPr>
        <xdr:cNvPr id="2" name="Serbest Form: Şekil 1">
          <a:extLst>
            <a:ext uri="{FF2B5EF4-FFF2-40B4-BE49-F238E27FC236}">
              <a16:creationId xmlns:a16="http://schemas.microsoft.com/office/drawing/2014/main" id="{EA304B73-8ED8-492D-8EDD-E35C275C6B60}"/>
            </a:ext>
          </a:extLst>
        </xdr:cNvPr>
        <xdr:cNvSpPr/>
      </xdr:nvSpPr>
      <xdr:spPr>
        <a:xfrm>
          <a:off x="3657281" y="66200"/>
          <a:ext cx="591697" cy="201574"/>
        </a:xfrm>
        <a:custGeom>
          <a:avLst/>
          <a:gdLst>
            <a:gd name="connsiteX0" fmla="*/ 591697 w 591697"/>
            <a:gd name="connsiteY0" fmla="*/ 173996 h 201574"/>
            <a:gd name="connsiteX1" fmla="*/ 533719 w 591697"/>
            <a:gd name="connsiteY1" fmla="*/ 41474 h 201574"/>
            <a:gd name="connsiteX2" fmla="*/ 326654 w 591697"/>
            <a:gd name="connsiteY2" fmla="*/ 61 h 201574"/>
            <a:gd name="connsiteX3" fmla="*/ 185849 w 591697"/>
            <a:gd name="connsiteY3" fmla="*/ 33191 h 201574"/>
            <a:gd name="connsiteX4" fmla="*/ 86458 w 591697"/>
            <a:gd name="connsiteY4" fmla="*/ 74604 h 201574"/>
            <a:gd name="connsiteX5" fmla="*/ 53328 w 591697"/>
            <a:gd name="connsiteY5" fmla="*/ 149148 h 201574"/>
            <a:gd name="connsiteX6" fmla="*/ 28480 w 591697"/>
            <a:gd name="connsiteY6" fmla="*/ 190561 h 201574"/>
            <a:gd name="connsiteX7" fmla="*/ 3632 w 591697"/>
            <a:gd name="connsiteY7" fmla="*/ 82887 h 201574"/>
            <a:gd name="connsiteX8" fmla="*/ 11915 w 591697"/>
            <a:gd name="connsiteY8" fmla="*/ 198843 h 201574"/>
            <a:gd name="connsiteX9" fmla="*/ 111306 w 591697"/>
            <a:gd name="connsiteY9" fmla="*/ 165713 h 201574"/>
            <a:gd name="connsiteX10" fmla="*/ 53328 w 591697"/>
            <a:gd name="connsiteY10" fmla="*/ 173996 h 2015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591697" h="201574">
              <a:moveTo>
                <a:pt x="591697" y="173996"/>
              </a:moveTo>
              <a:cubicBezTo>
                <a:pt x="584795" y="122229"/>
                <a:pt x="577893" y="70463"/>
                <a:pt x="533719" y="41474"/>
              </a:cubicBezTo>
              <a:cubicBezTo>
                <a:pt x="489545" y="12485"/>
                <a:pt x="384632" y="1441"/>
                <a:pt x="326654" y="61"/>
              </a:cubicBezTo>
              <a:cubicBezTo>
                <a:pt x="268676" y="-1320"/>
                <a:pt x="225882" y="20767"/>
                <a:pt x="185849" y="33191"/>
              </a:cubicBezTo>
              <a:cubicBezTo>
                <a:pt x="145816" y="45615"/>
                <a:pt x="108545" y="55278"/>
                <a:pt x="86458" y="74604"/>
              </a:cubicBezTo>
              <a:cubicBezTo>
                <a:pt x="64371" y="93930"/>
                <a:pt x="62991" y="129822"/>
                <a:pt x="53328" y="149148"/>
              </a:cubicBezTo>
              <a:cubicBezTo>
                <a:pt x="43665" y="168474"/>
                <a:pt x="36763" y="201604"/>
                <a:pt x="28480" y="190561"/>
              </a:cubicBezTo>
              <a:cubicBezTo>
                <a:pt x="20197" y="179518"/>
                <a:pt x="6393" y="81507"/>
                <a:pt x="3632" y="82887"/>
              </a:cubicBezTo>
              <a:cubicBezTo>
                <a:pt x="871" y="84267"/>
                <a:pt x="-6031" y="185039"/>
                <a:pt x="11915" y="198843"/>
              </a:cubicBezTo>
              <a:cubicBezTo>
                <a:pt x="29861" y="212647"/>
                <a:pt x="104404" y="169854"/>
                <a:pt x="111306" y="165713"/>
              </a:cubicBezTo>
              <a:cubicBezTo>
                <a:pt x="118208" y="161572"/>
                <a:pt x="60230" y="173996"/>
                <a:pt x="53328" y="173996"/>
              </a:cubicBezTo>
            </a:path>
          </a:pathLst>
        </a:custGeom>
        <a:effectLst>
          <a:glow rad="228600">
            <a:schemeClr val="accent4">
              <a:satMod val="175000"/>
              <a:alpha val="40000"/>
            </a:schemeClr>
          </a:glow>
        </a:effectLst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 editAs="oneCell">
    <xdr:from>
      <xdr:col>5</xdr:col>
      <xdr:colOff>132521</xdr:colOff>
      <xdr:row>22</xdr:row>
      <xdr:rowOff>91109</xdr:rowOff>
    </xdr:from>
    <xdr:to>
      <xdr:col>14</xdr:col>
      <xdr:colOff>588065</xdr:colOff>
      <xdr:row>30</xdr:row>
      <xdr:rowOff>145310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89F7FDBF-0627-47F0-826F-377906583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130825" y="4621696"/>
          <a:ext cx="5284305" cy="1627897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13</xdr:col>
      <xdr:colOff>273326</xdr:colOff>
      <xdr:row>2</xdr:row>
      <xdr:rowOff>140805</xdr:rowOff>
    </xdr:from>
    <xdr:to>
      <xdr:col>14</xdr:col>
      <xdr:colOff>339587</xdr:colOff>
      <xdr:row>3</xdr:row>
      <xdr:rowOff>173935</xdr:rowOff>
    </xdr:to>
    <xdr:sp macro="" textlink="">
      <xdr:nvSpPr>
        <xdr:cNvPr id="13" name="Serbest Form: Şekil 12">
          <a:extLst>
            <a:ext uri="{FF2B5EF4-FFF2-40B4-BE49-F238E27FC236}">
              <a16:creationId xmlns:a16="http://schemas.microsoft.com/office/drawing/2014/main" id="{61029E55-2629-4D8A-9523-E09922DB293F}"/>
            </a:ext>
          </a:extLst>
        </xdr:cNvPr>
        <xdr:cNvSpPr/>
      </xdr:nvSpPr>
      <xdr:spPr>
        <a:xfrm flipH="1" flipV="1">
          <a:off x="7487478" y="546653"/>
          <a:ext cx="679174" cy="240195"/>
        </a:xfrm>
        <a:custGeom>
          <a:avLst/>
          <a:gdLst>
            <a:gd name="connsiteX0" fmla="*/ 591697 w 591697"/>
            <a:gd name="connsiteY0" fmla="*/ 173996 h 201574"/>
            <a:gd name="connsiteX1" fmla="*/ 533719 w 591697"/>
            <a:gd name="connsiteY1" fmla="*/ 41474 h 201574"/>
            <a:gd name="connsiteX2" fmla="*/ 326654 w 591697"/>
            <a:gd name="connsiteY2" fmla="*/ 61 h 201574"/>
            <a:gd name="connsiteX3" fmla="*/ 185849 w 591697"/>
            <a:gd name="connsiteY3" fmla="*/ 33191 h 201574"/>
            <a:gd name="connsiteX4" fmla="*/ 86458 w 591697"/>
            <a:gd name="connsiteY4" fmla="*/ 74604 h 201574"/>
            <a:gd name="connsiteX5" fmla="*/ 53328 w 591697"/>
            <a:gd name="connsiteY5" fmla="*/ 149148 h 201574"/>
            <a:gd name="connsiteX6" fmla="*/ 28480 w 591697"/>
            <a:gd name="connsiteY6" fmla="*/ 190561 h 201574"/>
            <a:gd name="connsiteX7" fmla="*/ 3632 w 591697"/>
            <a:gd name="connsiteY7" fmla="*/ 82887 h 201574"/>
            <a:gd name="connsiteX8" fmla="*/ 11915 w 591697"/>
            <a:gd name="connsiteY8" fmla="*/ 198843 h 201574"/>
            <a:gd name="connsiteX9" fmla="*/ 111306 w 591697"/>
            <a:gd name="connsiteY9" fmla="*/ 165713 h 201574"/>
            <a:gd name="connsiteX10" fmla="*/ 53328 w 591697"/>
            <a:gd name="connsiteY10" fmla="*/ 173996 h 2015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591697" h="201574">
              <a:moveTo>
                <a:pt x="591697" y="173996"/>
              </a:moveTo>
              <a:cubicBezTo>
                <a:pt x="584795" y="122229"/>
                <a:pt x="577893" y="70463"/>
                <a:pt x="533719" y="41474"/>
              </a:cubicBezTo>
              <a:cubicBezTo>
                <a:pt x="489545" y="12485"/>
                <a:pt x="384632" y="1441"/>
                <a:pt x="326654" y="61"/>
              </a:cubicBezTo>
              <a:cubicBezTo>
                <a:pt x="268676" y="-1320"/>
                <a:pt x="225882" y="20767"/>
                <a:pt x="185849" y="33191"/>
              </a:cubicBezTo>
              <a:cubicBezTo>
                <a:pt x="145816" y="45615"/>
                <a:pt x="108545" y="55278"/>
                <a:pt x="86458" y="74604"/>
              </a:cubicBezTo>
              <a:cubicBezTo>
                <a:pt x="64371" y="93930"/>
                <a:pt x="62991" y="129822"/>
                <a:pt x="53328" y="149148"/>
              </a:cubicBezTo>
              <a:cubicBezTo>
                <a:pt x="43665" y="168474"/>
                <a:pt x="36763" y="201604"/>
                <a:pt x="28480" y="190561"/>
              </a:cubicBezTo>
              <a:cubicBezTo>
                <a:pt x="20197" y="179518"/>
                <a:pt x="6393" y="81507"/>
                <a:pt x="3632" y="82887"/>
              </a:cubicBezTo>
              <a:cubicBezTo>
                <a:pt x="871" y="84267"/>
                <a:pt x="-6031" y="185039"/>
                <a:pt x="11915" y="198843"/>
              </a:cubicBezTo>
              <a:cubicBezTo>
                <a:pt x="29861" y="212647"/>
                <a:pt x="104404" y="169854"/>
                <a:pt x="111306" y="165713"/>
              </a:cubicBezTo>
              <a:cubicBezTo>
                <a:pt x="118208" y="161572"/>
                <a:pt x="60230" y="173996"/>
                <a:pt x="53328" y="173996"/>
              </a:cubicBezTo>
            </a:path>
          </a:pathLst>
        </a:custGeom>
        <a:ln>
          <a:solidFill>
            <a:schemeClr val="bg1"/>
          </a:solidFill>
        </a:ln>
        <a:effectLst>
          <a:glow rad="228600">
            <a:schemeClr val="accent4">
              <a:satMod val="175000"/>
              <a:alpha val="40000"/>
            </a:schemeClr>
          </a:glow>
        </a:effectLst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7581</xdr:colOff>
      <xdr:row>10</xdr:row>
      <xdr:rowOff>190500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80BB27E5-491A-41D5-9230-F32916A74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274781" cy="2571750"/>
        </a:xfrm>
        <a:prstGeom prst="rect">
          <a:avLst/>
        </a:prstGeom>
      </xdr:spPr>
    </xdr:pic>
    <xdr:clientData/>
  </xdr:twoCellAnchor>
  <xdr:twoCellAnchor editAs="oneCell">
    <xdr:from>
      <xdr:col>1</xdr:col>
      <xdr:colOff>553089</xdr:colOff>
      <xdr:row>21</xdr:row>
      <xdr:rowOff>38100</xdr:rowOff>
    </xdr:from>
    <xdr:to>
      <xdr:col>6</xdr:col>
      <xdr:colOff>323404</xdr:colOff>
      <xdr:row>31</xdr:row>
      <xdr:rowOff>0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E747894A-951B-4803-921B-3A96B191F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2689" y="4733925"/>
          <a:ext cx="2818315" cy="1781175"/>
        </a:xfrm>
        <a:prstGeom prst="rect">
          <a:avLst/>
        </a:prstGeom>
      </xdr:spPr>
    </xdr:pic>
    <xdr:clientData/>
  </xdr:twoCellAnchor>
  <xdr:twoCellAnchor editAs="oneCell">
    <xdr:from>
      <xdr:col>15</xdr:col>
      <xdr:colOff>285750</xdr:colOff>
      <xdr:row>18</xdr:row>
      <xdr:rowOff>190500</xdr:rowOff>
    </xdr:from>
    <xdr:to>
      <xdr:col>25</xdr:col>
      <xdr:colOff>342137</xdr:colOff>
      <xdr:row>27</xdr:row>
      <xdr:rowOff>142646</xdr:rowOff>
    </xdr:to>
    <xdr:pic>
      <xdr:nvPicPr>
        <xdr:cNvPr id="10" name="Resim 9">
          <a:extLst>
            <a:ext uri="{FF2B5EF4-FFF2-40B4-BE49-F238E27FC236}">
              <a16:creationId xmlns:a16="http://schemas.microsoft.com/office/drawing/2014/main" id="{335E4666-C601-41CC-8655-5DD23C674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29675" y="4105275"/>
          <a:ext cx="6104762" cy="1828571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13</xdr:col>
      <xdr:colOff>276225</xdr:colOff>
      <xdr:row>0</xdr:row>
      <xdr:rowOff>133350</xdr:rowOff>
    </xdr:from>
    <xdr:to>
      <xdr:col>27</xdr:col>
      <xdr:colOff>370389</xdr:colOff>
      <xdr:row>18</xdr:row>
      <xdr:rowOff>94765</xdr:rowOff>
    </xdr:to>
    <xdr:pic>
      <xdr:nvPicPr>
        <xdr:cNvPr id="11" name="Resim 10">
          <a:extLst>
            <a:ext uri="{FF2B5EF4-FFF2-40B4-BE49-F238E27FC236}">
              <a16:creationId xmlns:a16="http://schemas.microsoft.com/office/drawing/2014/main" id="{9AC9257E-7E0D-4290-9509-BE1E8FA84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496175" y="133350"/>
          <a:ext cx="8685714" cy="387619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247650</xdr:colOff>
      <xdr:row>25</xdr:row>
      <xdr:rowOff>47625</xdr:rowOff>
    </xdr:from>
    <xdr:to>
      <xdr:col>28</xdr:col>
      <xdr:colOff>46812</xdr:colOff>
      <xdr:row>40</xdr:row>
      <xdr:rowOff>104429</xdr:rowOff>
    </xdr:to>
    <xdr:pic>
      <xdr:nvPicPr>
        <xdr:cNvPr id="15" name="Resim 14">
          <a:extLst>
            <a:ext uri="{FF2B5EF4-FFF2-40B4-BE49-F238E27FC236}">
              <a16:creationId xmlns:a16="http://schemas.microsoft.com/office/drawing/2014/main" id="{2AB53D9D-CF21-42AC-A505-4B5A364DA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44075" y="6267450"/>
          <a:ext cx="6504762" cy="277142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17</xdr:col>
      <xdr:colOff>238125</xdr:colOff>
      <xdr:row>13</xdr:row>
      <xdr:rowOff>171450</xdr:rowOff>
    </xdr:from>
    <xdr:to>
      <xdr:col>28</xdr:col>
      <xdr:colOff>189668</xdr:colOff>
      <xdr:row>26</xdr:row>
      <xdr:rowOff>18709</xdr:rowOff>
    </xdr:to>
    <xdr:pic>
      <xdr:nvPicPr>
        <xdr:cNvPr id="16" name="Resim 15">
          <a:extLst>
            <a:ext uri="{FF2B5EF4-FFF2-40B4-BE49-F238E27FC236}">
              <a16:creationId xmlns:a16="http://schemas.microsoft.com/office/drawing/2014/main" id="{6F122936-7153-4D56-9B0A-83FD188B1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34550" y="3562350"/>
          <a:ext cx="6657143" cy="272380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17</xdr:col>
      <xdr:colOff>228600</xdr:colOff>
      <xdr:row>40</xdr:row>
      <xdr:rowOff>95250</xdr:rowOff>
    </xdr:from>
    <xdr:to>
      <xdr:col>28</xdr:col>
      <xdr:colOff>227762</xdr:colOff>
      <xdr:row>53</xdr:row>
      <xdr:rowOff>180670</xdr:rowOff>
    </xdr:to>
    <xdr:pic>
      <xdr:nvPicPr>
        <xdr:cNvPr id="17" name="Resim 16">
          <a:extLst>
            <a:ext uri="{FF2B5EF4-FFF2-40B4-BE49-F238E27FC236}">
              <a16:creationId xmlns:a16="http://schemas.microsoft.com/office/drawing/2014/main" id="{39223FF9-9F55-43F2-B8D4-75167B24E5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25025" y="9029700"/>
          <a:ext cx="6704762" cy="243809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19</xdr:col>
      <xdr:colOff>228600</xdr:colOff>
      <xdr:row>0</xdr:row>
      <xdr:rowOff>95250</xdr:rowOff>
    </xdr:from>
    <xdr:to>
      <xdr:col>25</xdr:col>
      <xdr:colOff>28143</xdr:colOff>
      <xdr:row>14</xdr:row>
      <xdr:rowOff>18625</xdr:rowOff>
    </xdr:to>
    <xdr:pic>
      <xdr:nvPicPr>
        <xdr:cNvPr id="18" name="Resim 17">
          <a:extLst>
            <a:ext uri="{FF2B5EF4-FFF2-40B4-BE49-F238E27FC236}">
              <a16:creationId xmlns:a16="http://schemas.microsoft.com/office/drawing/2014/main" id="{EE67227D-5040-4FC6-8AAF-4643F6DED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944225" y="95250"/>
          <a:ext cx="3457143" cy="340000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ABD83-67EC-4BB0-B027-30B0D04D0149}">
  <sheetPr codeName="Sayfa1"/>
  <dimension ref="A1:O26"/>
  <sheetViews>
    <sheetView showGridLines="0" tabSelected="1" zoomScale="115" zoomScaleNormal="115" workbookViewId="0">
      <selection activeCell="J16" sqref="J16"/>
    </sheetView>
  </sheetViews>
  <sheetFormatPr defaultRowHeight="15" x14ac:dyDescent="0.25"/>
  <cols>
    <col min="1" max="1" width="4.5703125" customWidth="1"/>
    <col min="2" max="2" width="5.5703125" customWidth="1"/>
    <col min="3" max="3" width="7.28515625" customWidth="1"/>
    <col min="4" max="4" width="15.42578125" customWidth="1"/>
    <col min="5" max="5" width="12" customWidth="1"/>
    <col min="6" max="6" width="6.5703125" customWidth="1"/>
    <col min="9" max="9" width="10.28515625" customWidth="1"/>
    <col min="10" max="10" width="6.5703125" customWidth="1"/>
    <col min="11" max="12" width="6.140625" customWidth="1"/>
    <col min="15" max="15" width="9.140625" customWidth="1"/>
  </cols>
  <sheetData>
    <row r="1" spans="2:15" ht="15.75" thickBot="1" x14ac:dyDescent="0.3"/>
    <row r="2" spans="2:15" ht="16.5" customHeight="1" thickTop="1" thickBot="1" x14ac:dyDescent="0.3">
      <c r="B2" s="60" t="s">
        <v>12</v>
      </c>
      <c r="C2" s="60"/>
      <c r="D2" s="24"/>
      <c r="E2" s="15" t="s">
        <v>10</v>
      </c>
      <c r="F2" s="15" t="s">
        <v>11</v>
      </c>
      <c r="G2" s="16"/>
      <c r="H2" s="55" t="s">
        <v>31</v>
      </c>
      <c r="I2" s="56"/>
      <c r="J2" s="56"/>
      <c r="L2" s="57" t="s">
        <v>32</v>
      </c>
      <c r="M2" s="57"/>
      <c r="N2" s="57"/>
      <c r="O2" s="3"/>
    </row>
    <row r="3" spans="2:15" ht="16.5" customHeight="1" thickTop="1" thickBot="1" x14ac:dyDescent="0.3">
      <c r="B3" s="12">
        <v>20</v>
      </c>
      <c r="C3" s="12">
        <v>10</v>
      </c>
      <c r="D3" s="1">
        <f>B3*C3</f>
        <v>200</v>
      </c>
      <c r="E3" s="1">
        <f>POWER(2,F3)</f>
        <v>4</v>
      </c>
      <c r="F3" s="2">
        <v>2</v>
      </c>
      <c r="G3" s="16"/>
      <c r="H3" s="56"/>
      <c r="I3" s="56"/>
      <c r="J3" s="56"/>
      <c r="L3" s="57"/>
      <c r="M3" s="57"/>
      <c r="N3" s="57"/>
      <c r="O3" s="3"/>
    </row>
    <row r="4" spans="2:15" ht="16.5" customHeight="1" thickTop="1" thickBot="1" x14ac:dyDescent="0.3"/>
    <row r="5" spans="2:15" ht="16.5" customHeight="1" thickTop="1" thickBot="1" x14ac:dyDescent="0.3">
      <c r="B5" s="65" t="s">
        <v>18</v>
      </c>
      <c r="C5" s="66"/>
      <c r="D5" s="66"/>
      <c r="E5" s="67"/>
      <c r="G5" s="65" t="s">
        <v>9</v>
      </c>
      <c r="H5" s="66"/>
      <c r="I5" s="67"/>
      <c r="K5" s="58" t="s">
        <v>21</v>
      </c>
      <c r="L5" s="58"/>
      <c r="M5" s="58"/>
      <c r="N5" s="58"/>
      <c r="O5" s="61" t="s">
        <v>41</v>
      </c>
    </row>
    <row r="6" spans="2:15" ht="16.5" customHeight="1" thickTop="1" thickBot="1" x14ac:dyDescent="0.3">
      <c r="B6" s="1" t="s">
        <v>17</v>
      </c>
      <c r="C6" s="1" t="s">
        <v>16</v>
      </c>
      <c r="D6" s="1" t="s">
        <v>30</v>
      </c>
      <c r="E6" s="1" t="s">
        <v>56</v>
      </c>
      <c r="G6" s="1" t="s">
        <v>17</v>
      </c>
      <c r="H6" s="1" t="s">
        <v>19</v>
      </c>
      <c r="I6" s="1" t="s">
        <v>20</v>
      </c>
      <c r="K6" s="1" t="s">
        <v>19</v>
      </c>
      <c r="L6" s="8" t="s">
        <v>8</v>
      </c>
      <c r="M6" s="91" t="s">
        <v>57</v>
      </c>
      <c r="N6" s="92" t="s">
        <v>58</v>
      </c>
      <c r="O6" s="62"/>
    </row>
    <row r="7" spans="2:15" ht="16.5" thickTop="1" thickBot="1" x14ac:dyDescent="0.3">
      <c r="B7" s="13">
        <v>0</v>
      </c>
      <c r="C7" s="2">
        <v>20</v>
      </c>
      <c r="D7" s="13">
        <f>C7/D3</f>
        <v>0.1</v>
      </c>
      <c r="E7" s="13">
        <f t="shared" ref="E7:E22" si="0">ROUND(D7,2)</f>
        <v>0.1</v>
      </c>
      <c r="G7" s="13">
        <v>0</v>
      </c>
      <c r="H7" s="13">
        <f>(E3-1)*E7</f>
        <v>0.30000000000000004</v>
      </c>
      <c r="I7" s="13">
        <f t="shared" ref="I7:I22" si="1">ROUND(H7,0)</f>
        <v>0</v>
      </c>
      <c r="K7" s="13" t="s">
        <v>7</v>
      </c>
      <c r="L7" s="4">
        <f t="shared" ref="L7:L22" si="2">I7</f>
        <v>0</v>
      </c>
      <c r="M7" s="4">
        <f t="shared" ref="M7:M22" si="3">E7</f>
        <v>0.1</v>
      </c>
      <c r="N7" s="4">
        <v>0.1</v>
      </c>
      <c r="O7" s="25">
        <f>ABS(M7-N7)</f>
        <v>0</v>
      </c>
    </row>
    <row r="8" spans="2:15" ht="16.5" thickTop="1" thickBot="1" x14ac:dyDescent="0.3">
      <c r="B8" s="14">
        <v>1</v>
      </c>
      <c r="C8" s="2">
        <v>90</v>
      </c>
      <c r="D8" s="13">
        <f>C8/D3</f>
        <v>0.45</v>
      </c>
      <c r="E8" s="13">
        <f t="shared" si="0"/>
        <v>0.45</v>
      </c>
      <c r="G8" s="14">
        <v>1</v>
      </c>
      <c r="H8" s="13">
        <f>(E3-1)*E8+H7</f>
        <v>1.6500000000000001</v>
      </c>
      <c r="I8" s="13">
        <f t="shared" si="1"/>
        <v>2</v>
      </c>
      <c r="K8" s="13" t="s">
        <v>6</v>
      </c>
      <c r="L8" s="4">
        <f t="shared" si="2"/>
        <v>2</v>
      </c>
      <c r="M8" s="4">
        <f t="shared" si="3"/>
        <v>0.45</v>
      </c>
      <c r="N8" s="4">
        <v>0</v>
      </c>
      <c r="O8" s="25">
        <f t="shared" ref="O8:O22" si="4">ABS(M8-N8)</f>
        <v>0.45</v>
      </c>
    </row>
    <row r="9" spans="2:15" ht="16.5" thickTop="1" thickBot="1" x14ac:dyDescent="0.3">
      <c r="B9" s="14">
        <v>2</v>
      </c>
      <c r="C9" s="2">
        <v>50</v>
      </c>
      <c r="D9" s="13">
        <f>C9/D3</f>
        <v>0.25</v>
      </c>
      <c r="E9" s="13">
        <f t="shared" si="0"/>
        <v>0.25</v>
      </c>
      <c r="G9" s="14">
        <v>2</v>
      </c>
      <c r="H9" s="13">
        <f>(E3-1)*E9+H8</f>
        <v>2.4000000000000004</v>
      </c>
      <c r="I9" s="13">
        <f t="shared" si="1"/>
        <v>2</v>
      </c>
      <c r="K9" s="13" t="s">
        <v>5</v>
      </c>
      <c r="L9" s="4">
        <f t="shared" si="2"/>
        <v>2</v>
      </c>
      <c r="M9" s="4">
        <f t="shared" si="3"/>
        <v>0.25</v>
      </c>
      <c r="N9" s="4">
        <v>0.7</v>
      </c>
      <c r="O9" s="25">
        <f t="shared" si="4"/>
        <v>0.44999999999999996</v>
      </c>
    </row>
    <row r="10" spans="2:15" ht="16.5" thickTop="1" thickBot="1" x14ac:dyDescent="0.3">
      <c r="B10" s="14">
        <v>3</v>
      </c>
      <c r="C10" s="2">
        <v>40</v>
      </c>
      <c r="D10" s="13">
        <f>C10/D3</f>
        <v>0.2</v>
      </c>
      <c r="E10" s="13">
        <f t="shared" si="0"/>
        <v>0.2</v>
      </c>
      <c r="G10" s="14">
        <v>3</v>
      </c>
      <c r="H10" s="13">
        <f>(E3-1)*E10+H9</f>
        <v>3.0000000000000004</v>
      </c>
      <c r="I10" s="13">
        <f t="shared" si="1"/>
        <v>3</v>
      </c>
      <c r="K10" s="13" t="s">
        <v>4</v>
      </c>
      <c r="L10" s="4">
        <f t="shared" si="2"/>
        <v>3</v>
      </c>
      <c r="M10" s="4">
        <f t="shared" si="3"/>
        <v>0.2</v>
      </c>
      <c r="N10" s="4">
        <v>0.2</v>
      </c>
      <c r="O10" s="25">
        <f t="shared" si="4"/>
        <v>0</v>
      </c>
    </row>
    <row r="11" spans="2:15" ht="16.5" thickTop="1" thickBot="1" x14ac:dyDescent="0.3">
      <c r="B11" s="10">
        <v>4</v>
      </c>
      <c r="C11" s="2">
        <v>0</v>
      </c>
      <c r="D11" s="5">
        <f>C11/D3</f>
        <v>0</v>
      </c>
      <c r="E11" s="5">
        <f t="shared" si="0"/>
        <v>0</v>
      </c>
      <c r="G11" s="10">
        <v>4</v>
      </c>
      <c r="H11" s="7">
        <f>IF(E11&lt;&gt;0,(E3-1)*E11+H10,0)</f>
        <v>0</v>
      </c>
      <c r="I11" s="5">
        <f t="shared" si="1"/>
        <v>0</v>
      </c>
      <c r="K11" s="5" t="s">
        <v>3</v>
      </c>
      <c r="L11" s="7">
        <f t="shared" si="2"/>
        <v>0</v>
      </c>
      <c r="M11" s="7">
        <f t="shared" si="3"/>
        <v>0</v>
      </c>
      <c r="N11" s="7">
        <v>0</v>
      </c>
      <c r="O11" s="26">
        <f t="shared" si="4"/>
        <v>0</v>
      </c>
    </row>
    <row r="12" spans="2:15" ht="16.5" thickTop="1" thickBot="1" x14ac:dyDescent="0.3">
      <c r="B12" s="10">
        <v>5</v>
      </c>
      <c r="C12" s="2">
        <v>0</v>
      </c>
      <c r="D12" s="5">
        <f>C12/D3</f>
        <v>0</v>
      </c>
      <c r="E12" s="5">
        <f t="shared" si="0"/>
        <v>0</v>
      </c>
      <c r="G12" s="10">
        <v>5</v>
      </c>
      <c r="H12" s="7">
        <f>IF(E12&lt;&gt;0,(E3-1)*E12+H11,0)</f>
        <v>0</v>
      </c>
      <c r="I12" s="5">
        <f t="shared" si="1"/>
        <v>0</v>
      </c>
      <c r="K12" s="5" t="s">
        <v>2</v>
      </c>
      <c r="L12" s="7">
        <f t="shared" si="2"/>
        <v>0</v>
      </c>
      <c r="M12" s="7">
        <f t="shared" si="3"/>
        <v>0</v>
      </c>
      <c r="N12" s="7">
        <v>0</v>
      </c>
      <c r="O12" s="26">
        <f t="shared" si="4"/>
        <v>0</v>
      </c>
    </row>
    <row r="13" spans="2:15" ht="16.5" thickTop="1" thickBot="1" x14ac:dyDescent="0.3">
      <c r="B13" s="10">
        <v>6</v>
      </c>
      <c r="C13" s="2">
        <v>0</v>
      </c>
      <c r="D13" s="5">
        <f>C13/D3</f>
        <v>0</v>
      </c>
      <c r="E13" s="5">
        <f t="shared" si="0"/>
        <v>0</v>
      </c>
      <c r="G13" s="10">
        <v>6</v>
      </c>
      <c r="H13" s="7">
        <f>IF(E13&lt;&gt;0,(E3-1)*E13+H12,0)</f>
        <v>0</v>
      </c>
      <c r="I13" s="5">
        <f t="shared" si="1"/>
        <v>0</v>
      </c>
      <c r="K13" s="5" t="s">
        <v>1</v>
      </c>
      <c r="L13" s="7">
        <f t="shared" si="2"/>
        <v>0</v>
      </c>
      <c r="M13" s="7">
        <f t="shared" si="3"/>
        <v>0</v>
      </c>
      <c r="N13" s="7">
        <v>0</v>
      </c>
      <c r="O13" s="26">
        <f t="shared" si="4"/>
        <v>0</v>
      </c>
    </row>
    <row r="14" spans="2:15" ht="16.5" thickTop="1" thickBot="1" x14ac:dyDescent="0.3">
      <c r="B14" s="10">
        <v>7</v>
      </c>
      <c r="C14" s="2">
        <v>0</v>
      </c>
      <c r="D14" s="5">
        <f>C14/D3</f>
        <v>0</v>
      </c>
      <c r="E14" s="5">
        <f t="shared" si="0"/>
        <v>0</v>
      </c>
      <c r="G14" s="10">
        <v>7</v>
      </c>
      <c r="H14" s="7">
        <f>IF(E14&lt;&gt;0,(E3-1)*E14+H13,0)</f>
        <v>0</v>
      </c>
      <c r="I14" s="5">
        <f t="shared" si="1"/>
        <v>0</v>
      </c>
      <c r="K14" s="5" t="s">
        <v>0</v>
      </c>
      <c r="L14" s="7">
        <f t="shared" si="2"/>
        <v>0</v>
      </c>
      <c r="M14" s="7">
        <f t="shared" si="3"/>
        <v>0</v>
      </c>
      <c r="N14" s="7">
        <v>0</v>
      </c>
      <c r="O14" s="26">
        <f t="shared" si="4"/>
        <v>0</v>
      </c>
    </row>
    <row r="15" spans="2:15" ht="16.5" customHeight="1" thickTop="1" thickBot="1" x14ac:dyDescent="0.3">
      <c r="B15" s="11">
        <v>8</v>
      </c>
      <c r="C15" s="2">
        <v>0</v>
      </c>
      <c r="D15" s="6">
        <f>C15/D3</f>
        <v>0</v>
      </c>
      <c r="E15" s="6">
        <f t="shared" si="0"/>
        <v>0</v>
      </c>
      <c r="G15" s="11">
        <v>8</v>
      </c>
      <c r="H15" s="6">
        <f>IF(E15&lt;&gt;0,(E3-1)*E15+H14,0)</f>
        <v>0</v>
      </c>
      <c r="I15" s="6">
        <f t="shared" si="1"/>
        <v>0</v>
      </c>
      <c r="K15" s="6" t="s">
        <v>22</v>
      </c>
      <c r="L15" s="9">
        <f t="shared" si="2"/>
        <v>0</v>
      </c>
      <c r="M15" s="9">
        <f t="shared" si="3"/>
        <v>0</v>
      </c>
      <c r="N15" s="9">
        <v>0</v>
      </c>
      <c r="O15" s="27">
        <f t="shared" si="4"/>
        <v>0</v>
      </c>
    </row>
    <row r="16" spans="2:15" ht="15" customHeight="1" thickTop="1" thickBot="1" x14ac:dyDescent="0.3">
      <c r="B16" s="11">
        <v>9</v>
      </c>
      <c r="C16" s="2">
        <v>0</v>
      </c>
      <c r="D16" s="6">
        <f>C16/D3</f>
        <v>0</v>
      </c>
      <c r="E16" s="6">
        <f t="shared" si="0"/>
        <v>0</v>
      </c>
      <c r="G16" s="11">
        <v>9</v>
      </c>
      <c r="H16" s="6">
        <f>IF(E16&lt;&gt;0,(E3-1)*E16+H15,0)</f>
        <v>0</v>
      </c>
      <c r="I16" s="6">
        <f t="shared" si="1"/>
        <v>0</v>
      </c>
      <c r="K16" s="6" t="s">
        <v>23</v>
      </c>
      <c r="L16" s="9">
        <f t="shared" si="2"/>
        <v>0</v>
      </c>
      <c r="M16" s="9">
        <f t="shared" si="3"/>
        <v>0</v>
      </c>
      <c r="N16" s="9">
        <v>0</v>
      </c>
      <c r="O16" s="27">
        <f t="shared" si="4"/>
        <v>0</v>
      </c>
    </row>
    <row r="17" spans="1:15" ht="16.5" thickTop="1" thickBot="1" x14ac:dyDescent="0.3">
      <c r="B17" s="11">
        <v>10</v>
      </c>
      <c r="C17" s="2">
        <v>0</v>
      </c>
      <c r="D17" s="6">
        <f>C17/D3</f>
        <v>0</v>
      </c>
      <c r="E17" s="6">
        <f t="shared" si="0"/>
        <v>0</v>
      </c>
      <c r="G17" s="11">
        <v>10</v>
      </c>
      <c r="H17" s="6">
        <f>IF(E17&lt;&gt;0,(E3-1)*E17+H16,0)</f>
        <v>0</v>
      </c>
      <c r="I17" s="6">
        <f t="shared" si="1"/>
        <v>0</v>
      </c>
      <c r="K17" s="6" t="s">
        <v>24</v>
      </c>
      <c r="L17" s="9">
        <f t="shared" si="2"/>
        <v>0</v>
      </c>
      <c r="M17" s="9">
        <f t="shared" si="3"/>
        <v>0</v>
      </c>
      <c r="N17" s="9">
        <v>0</v>
      </c>
      <c r="O17" s="27">
        <f t="shared" si="4"/>
        <v>0</v>
      </c>
    </row>
    <row r="18" spans="1:15" ht="16.5" thickTop="1" thickBot="1" x14ac:dyDescent="0.3">
      <c r="B18" s="11">
        <v>11</v>
      </c>
      <c r="C18" s="2">
        <v>0</v>
      </c>
      <c r="D18" s="6">
        <f>C18/D3</f>
        <v>0</v>
      </c>
      <c r="E18" s="6">
        <f t="shared" si="0"/>
        <v>0</v>
      </c>
      <c r="G18" s="11">
        <v>11</v>
      </c>
      <c r="H18" s="6">
        <f>IF(E18&lt;&gt;0,(E3-1)*E18+H17,0)</f>
        <v>0</v>
      </c>
      <c r="I18" s="6">
        <f t="shared" si="1"/>
        <v>0</v>
      </c>
      <c r="K18" s="6" t="s">
        <v>25</v>
      </c>
      <c r="L18" s="9">
        <f t="shared" si="2"/>
        <v>0</v>
      </c>
      <c r="M18" s="9">
        <f t="shared" si="3"/>
        <v>0</v>
      </c>
      <c r="N18" s="9">
        <v>0</v>
      </c>
      <c r="O18" s="27">
        <f t="shared" si="4"/>
        <v>0</v>
      </c>
    </row>
    <row r="19" spans="1:15" ht="16.5" thickTop="1" thickBot="1" x14ac:dyDescent="0.3">
      <c r="B19" s="11">
        <v>12</v>
      </c>
      <c r="C19" s="2">
        <v>0</v>
      </c>
      <c r="D19" s="6">
        <f>C19/D3</f>
        <v>0</v>
      </c>
      <c r="E19" s="6">
        <f t="shared" si="0"/>
        <v>0</v>
      </c>
      <c r="G19" s="11">
        <v>12</v>
      </c>
      <c r="H19" s="6">
        <f>IF(E19&lt;&gt;0,(E3-1)*E19+H18,0)</f>
        <v>0</v>
      </c>
      <c r="I19" s="6">
        <f t="shared" si="1"/>
        <v>0</v>
      </c>
      <c r="K19" s="6" t="s">
        <v>26</v>
      </c>
      <c r="L19" s="9">
        <f t="shared" si="2"/>
        <v>0</v>
      </c>
      <c r="M19" s="9">
        <f t="shared" si="3"/>
        <v>0</v>
      </c>
      <c r="N19" s="9">
        <v>0</v>
      </c>
      <c r="O19" s="27">
        <f t="shared" si="4"/>
        <v>0</v>
      </c>
    </row>
    <row r="20" spans="1:15" ht="16.5" thickTop="1" thickBot="1" x14ac:dyDescent="0.3">
      <c r="B20" s="11">
        <v>13</v>
      </c>
      <c r="C20" s="2">
        <v>0</v>
      </c>
      <c r="D20" s="6">
        <f>C20/D3</f>
        <v>0</v>
      </c>
      <c r="E20" s="6">
        <f t="shared" si="0"/>
        <v>0</v>
      </c>
      <c r="G20" s="11">
        <v>13</v>
      </c>
      <c r="H20" s="6">
        <f>IF(E20&lt;&gt;0,(E3-1)*E20+H19,0)</f>
        <v>0</v>
      </c>
      <c r="I20" s="6">
        <f t="shared" si="1"/>
        <v>0</v>
      </c>
      <c r="K20" s="6" t="s">
        <v>27</v>
      </c>
      <c r="L20" s="9">
        <f t="shared" si="2"/>
        <v>0</v>
      </c>
      <c r="M20" s="9">
        <f t="shared" si="3"/>
        <v>0</v>
      </c>
      <c r="N20" s="9">
        <v>0</v>
      </c>
      <c r="O20" s="27">
        <f t="shared" si="4"/>
        <v>0</v>
      </c>
    </row>
    <row r="21" spans="1:15" ht="16.5" thickTop="1" thickBot="1" x14ac:dyDescent="0.3">
      <c r="B21" s="11">
        <v>14</v>
      </c>
      <c r="C21" s="2">
        <v>0</v>
      </c>
      <c r="D21" s="6">
        <f>C21/D3</f>
        <v>0</v>
      </c>
      <c r="E21" s="6">
        <f t="shared" si="0"/>
        <v>0</v>
      </c>
      <c r="G21" s="11">
        <v>14</v>
      </c>
      <c r="H21" s="6">
        <f>IF(E21&lt;&gt;0,(E3-1)*E21+H20,0)</f>
        <v>0</v>
      </c>
      <c r="I21" s="6">
        <f t="shared" si="1"/>
        <v>0</v>
      </c>
      <c r="K21" s="6" t="s">
        <v>28</v>
      </c>
      <c r="L21" s="9">
        <f t="shared" si="2"/>
        <v>0</v>
      </c>
      <c r="M21" s="9">
        <f t="shared" si="3"/>
        <v>0</v>
      </c>
      <c r="N21" s="9">
        <v>0</v>
      </c>
      <c r="O21" s="27">
        <f t="shared" si="4"/>
        <v>0</v>
      </c>
    </row>
    <row r="22" spans="1:15" ht="16.5" thickTop="1" thickBot="1" x14ac:dyDescent="0.3">
      <c r="A22" s="23"/>
      <c r="B22" s="17">
        <v>15</v>
      </c>
      <c r="C22" s="2">
        <v>0</v>
      </c>
      <c r="D22" s="6">
        <f>C22/D3</f>
        <v>0</v>
      </c>
      <c r="E22" s="6">
        <f t="shared" si="0"/>
        <v>0</v>
      </c>
      <c r="G22" s="17">
        <v>15</v>
      </c>
      <c r="H22" s="6">
        <f>IF(E22&lt;&gt;0,(E3-1)*E22+H21,0)</f>
        <v>0</v>
      </c>
      <c r="I22" s="6">
        <f t="shared" si="1"/>
        <v>0</v>
      </c>
      <c r="K22" s="6" t="s">
        <v>29</v>
      </c>
      <c r="L22" s="9">
        <f t="shared" si="2"/>
        <v>0</v>
      </c>
      <c r="M22" s="9">
        <f t="shared" si="3"/>
        <v>0</v>
      </c>
      <c r="N22" s="9">
        <v>0</v>
      </c>
      <c r="O22" s="27">
        <f t="shared" si="4"/>
        <v>0</v>
      </c>
    </row>
    <row r="23" spans="1:15" ht="15.75" customHeight="1" thickTop="1" thickBot="1" x14ac:dyDescent="0.3">
      <c r="A23" s="64" t="s">
        <v>14</v>
      </c>
      <c r="B23" s="64"/>
      <c r="C23" s="22">
        <f>IF(F3=2,SUM(C7:C10),(IF(F3=3,SUM(C7:C14),IF(F3=4,SUM(C7:C22)))))</f>
        <v>200</v>
      </c>
      <c r="D23" s="21">
        <f>SUM(D7:D21)</f>
        <v>1</v>
      </c>
      <c r="E23" s="21">
        <f>SUM(E7:E21)</f>
        <v>1</v>
      </c>
    </row>
    <row r="24" spans="1:15" ht="16.5" thickTop="1" thickBot="1" x14ac:dyDescent="0.3">
      <c r="A24" s="59">
        <f>D3</f>
        <v>200</v>
      </c>
      <c r="B24" s="59"/>
      <c r="C24" s="18"/>
      <c r="D24" s="19"/>
      <c r="E24" s="19"/>
    </row>
    <row r="25" spans="1:15" ht="16.5" thickTop="1" thickBot="1" x14ac:dyDescent="0.3">
      <c r="A25" s="64" t="s">
        <v>15</v>
      </c>
      <c r="B25" s="64"/>
      <c r="C25" s="20"/>
      <c r="D25" s="63" t="s">
        <v>13</v>
      </c>
      <c r="E25" s="63"/>
    </row>
    <row r="26" spans="1:15" ht="15.75" thickTop="1" x14ac:dyDescent="0.25"/>
  </sheetData>
  <protectedRanges>
    <protectedRange sqref="N23 F23:M35 N24:O35" name="Aralık3"/>
    <protectedRange algorithmName="SHA-512" hashValue="hhQHxsfajmdI+9uZAtTJate2QbnZrvIdZdBA8cyQH/XINgxB1LfYcPLKvX9OHxi109GI8mPJFcep259fMBpdVA==" saltValue="q6b/UG0cf3EERjc3bZrBGg==" spinCount="100000" sqref="C7:C22 B3:C3 F3" name="Aralık1"/>
    <protectedRange sqref="N7:N22" name="Aralık2"/>
  </protectedRanges>
  <mergeCells count="11">
    <mergeCell ref="O5:O6"/>
    <mergeCell ref="D25:E25"/>
    <mergeCell ref="A25:B25"/>
    <mergeCell ref="A23:B23"/>
    <mergeCell ref="B5:E5"/>
    <mergeCell ref="G5:I5"/>
    <mergeCell ref="H2:J3"/>
    <mergeCell ref="L2:N3"/>
    <mergeCell ref="K5:N5"/>
    <mergeCell ref="A24:B24"/>
    <mergeCell ref="B2:C2"/>
  </mergeCells>
  <phoneticPr fontId="6" type="noConversion"/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B620E-7BA1-44AB-A32E-ACBAB223D36C}">
  <sheetPr codeName="Sayfa3"/>
  <dimension ref="C5:V112"/>
  <sheetViews>
    <sheetView workbookViewId="0">
      <selection activeCell="N28" sqref="N28"/>
    </sheetView>
  </sheetViews>
  <sheetFormatPr defaultRowHeight="14.25" x14ac:dyDescent="0.2"/>
  <cols>
    <col min="1" max="7" width="9.140625" style="31"/>
    <col min="8" max="8" width="5" style="31" customWidth="1"/>
    <col min="9" max="9" width="10.28515625" style="31" customWidth="1"/>
    <col min="10" max="10" width="5.7109375" style="31" customWidth="1"/>
    <col min="11" max="11" width="9.140625" style="31"/>
    <col min="12" max="12" width="7.42578125" style="31" customWidth="1"/>
    <col min="13" max="13" width="6.7109375" style="31" customWidth="1"/>
    <col min="14" max="14" width="10.7109375" style="31" customWidth="1"/>
    <col min="15" max="15" width="9.140625" style="31"/>
    <col min="16" max="16" width="11.28515625" style="31" customWidth="1"/>
    <col min="17" max="18" width="7.7109375" style="31" customWidth="1"/>
    <col min="19" max="16384" width="9.140625" style="31"/>
  </cols>
  <sheetData>
    <row r="5" spans="8:11" ht="32.25" customHeight="1" x14ac:dyDescent="0.2"/>
    <row r="6" spans="8:11" ht="15" thickBot="1" x14ac:dyDescent="0.25"/>
    <row r="7" spans="8:11" ht="16.5" customHeight="1" thickTop="1" thickBot="1" x14ac:dyDescent="0.25">
      <c r="H7" s="33" t="s">
        <v>35</v>
      </c>
      <c r="I7" s="34">
        <v>70</v>
      </c>
      <c r="J7" s="33" t="s">
        <v>39</v>
      </c>
      <c r="K7" s="35">
        <v>90</v>
      </c>
    </row>
    <row r="8" spans="8:11" ht="16.5" customHeight="1" thickTop="1" thickBot="1" x14ac:dyDescent="0.25">
      <c r="H8" s="33" t="s">
        <v>37</v>
      </c>
      <c r="I8" s="34">
        <v>30</v>
      </c>
      <c r="J8" s="36"/>
      <c r="K8" s="36"/>
    </row>
    <row r="9" spans="8:11" ht="33.75" customHeight="1" thickTop="1" thickBot="1" x14ac:dyDescent="0.25">
      <c r="H9" s="36"/>
      <c r="I9" s="37"/>
      <c r="J9" s="33" t="s">
        <v>40</v>
      </c>
      <c r="K9" s="34">
        <v>250</v>
      </c>
    </row>
    <row r="10" spans="8:11" ht="16.5" customHeight="1" thickTop="1" thickBot="1" x14ac:dyDescent="0.25">
      <c r="H10" s="33" t="s">
        <v>36</v>
      </c>
      <c r="I10" s="34">
        <v>150</v>
      </c>
      <c r="J10" s="70">
        <f>IF(K7&lt;I7,K7*(I8/I7),IF(AND(K7&gt;=I7,K7&lt;I10),((I11-I8)/(I10-I7))*(K7-I7)+I8,((K9-I11)/(K9-I10))*(K7-I10)+I11))</f>
        <v>80</v>
      </c>
      <c r="K10" s="71"/>
    </row>
    <row r="11" spans="8:11" ht="16.5" customHeight="1" thickTop="1" thickBot="1" x14ac:dyDescent="0.25">
      <c r="H11" s="33" t="s">
        <v>38</v>
      </c>
      <c r="I11" s="34">
        <v>230</v>
      </c>
      <c r="J11" s="72"/>
      <c r="K11" s="73"/>
    </row>
    <row r="12" spans="8:11" ht="15" thickTop="1" x14ac:dyDescent="0.2"/>
    <row r="16" spans="8:11" ht="15" thickBot="1" x14ac:dyDescent="0.25"/>
    <row r="17" spans="3:6" ht="15.75" thickTop="1" thickBot="1" x14ac:dyDescent="0.25">
      <c r="C17" s="30" t="s">
        <v>50</v>
      </c>
      <c r="D17" s="30" t="s">
        <v>51</v>
      </c>
      <c r="E17" s="30" t="s">
        <v>8</v>
      </c>
      <c r="F17" s="30" t="s">
        <v>52</v>
      </c>
    </row>
    <row r="18" spans="3:6" ht="15.75" thickTop="1" thickBot="1" x14ac:dyDescent="0.25">
      <c r="C18" s="32">
        <v>0</v>
      </c>
      <c r="D18" s="32">
        <v>0</v>
      </c>
      <c r="E18" s="32">
        <v>7</v>
      </c>
      <c r="F18" s="32">
        <v>4</v>
      </c>
    </row>
    <row r="19" spans="3:6" ht="30" thickTop="1" thickBot="1" x14ac:dyDescent="0.25">
      <c r="C19" s="30" t="s">
        <v>53</v>
      </c>
      <c r="D19" s="29" t="s">
        <v>55</v>
      </c>
      <c r="E19" s="68" t="s">
        <v>54</v>
      </c>
      <c r="F19" s="68"/>
    </row>
    <row r="20" spans="3:6" ht="15.75" thickTop="1" thickBot="1" x14ac:dyDescent="0.25">
      <c r="C20" s="69">
        <f>SQRT(((C18-E18)*(C18-E18)+(D18-F18)*(D18-F18)))</f>
        <v>8.0622577482985491</v>
      </c>
      <c r="D20" s="69">
        <f>ABS(C18-E18)+ABS(D18-F18)</f>
        <v>11</v>
      </c>
      <c r="E20" s="69">
        <f>MAX(ABS(C18-E18),ABS(D18-F18))</f>
        <v>7</v>
      </c>
      <c r="F20" s="69"/>
    </row>
    <row r="21" spans="3:6" ht="15.75" thickTop="1" thickBot="1" x14ac:dyDescent="0.25">
      <c r="C21" s="69"/>
      <c r="D21" s="69"/>
      <c r="E21" s="69"/>
      <c r="F21" s="69"/>
    </row>
    <row r="22" spans="3:6" ht="15" thickTop="1" x14ac:dyDescent="0.2"/>
    <row r="87" spans="3:12" x14ac:dyDescent="0.2">
      <c r="H87" s="38"/>
      <c r="I87" s="38"/>
      <c r="J87" s="38"/>
      <c r="K87" s="38"/>
      <c r="L87" s="38"/>
    </row>
    <row r="88" spans="3:12" x14ac:dyDescent="0.2">
      <c r="C88" s="31">
        <v>1</v>
      </c>
      <c r="D88" s="31">
        <v>2</v>
      </c>
      <c r="E88" s="31">
        <v>3</v>
      </c>
      <c r="F88" s="31">
        <v>4</v>
      </c>
      <c r="G88" s="31">
        <v>5</v>
      </c>
      <c r="H88" s="31">
        <v>6</v>
      </c>
      <c r="I88" s="31">
        <v>7</v>
      </c>
      <c r="J88" s="31">
        <v>8</v>
      </c>
      <c r="K88" s="31">
        <v>9</v>
      </c>
      <c r="L88" s="31">
        <v>10</v>
      </c>
    </row>
    <row r="89" spans="3:12" x14ac:dyDescent="0.2">
      <c r="G89" s="38"/>
    </row>
    <row r="110" spans="13:22" x14ac:dyDescent="0.2">
      <c r="M110" s="38"/>
      <c r="N110" s="38"/>
      <c r="O110" s="38"/>
      <c r="P110" s="38"/>
      <c r="Q110" s="38"/>
      <c r="R110" s="38"/>
      <c r="S110" s="38"/>
      <c r="T110" s="38"/>
      <c r="U110" s="38"/>
    </row>
    <row r="111" spans="13:22" x14ac:dyDescent="0.2">
      <c r="M111" s="31">
        <v>11</v>
      </c>
      <c r="N111" s="31">
        <v>12</v>
      </c>
      <c r="O111" s="31">
        <v>13</v>
      </c>
      <c r="P111" s="31">
        <v>14</v>
      </c>
      <c r="Q111" s="31">
        <v>15</v>
      </c>
      <c r="R111" s="31">
        <v>16</v>
      </c>
      <c r="S111" s="31">
        <v>17</v>
      </c>
      <c r="T111" s="31">
        <v>18</v>
      </c>
      <c r="U111" s="31">
        <v>19</v>
      </c>
      <c r="V111" s="31">
        <v>20</v>
      </c>
    </row>
    <row r="112" spans="13:22" x14ac:dyDescent="0.2">
      <c r="V112" s="38"/>
    </row>
  </sheetData>
  <mergeCells count="5">
    <mergeCell ref="E19:F19"/>
    <mergeCell ref="J10:K11"/>
    <mergeCell ref="C20:C21"/>
    <mergeCell ref="D20:D21"/>
    <mergeCell ref="E20:F2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E3115-6419-495D-B87E-95372676A697}">
  <sheetPr codeName="Sayfa2">
    <pageSetUpPr fitToPage="1"/>
  </sheetPr>
  <dimension ref="B2:AD18"/>
  <sheetViews>
    <sheetView workbookViewId="0">
      <selection activeCell="M23" sqref="M23"/>
    </sheetView>
  </sheetViews>
  <sheetFormatPr defaultRowHeight="14.25" x14ac:dyDescent="0.2"/>
  <cols>
    <col min="1" max="2" width="9.140625" style="31"/>
    <col min="3" max="3" width="9.140625" style="31" customWidth="1"/>
    <col min="4" max="4" width="9.140625" style="31"/>
    <col min="5" max="5" width="2.5703125" style="31" customWidth="1"/>
    <col min="6" max="6" width="9.140625" style="31" customWidth="1"/>
    <col min="7" max="8" width="9.140625" style="31"/>
    <col min="9" max="9" width="2.7109375" style="31" customWidth="1"/>
    <col min="10" max="10" width="9.140625" style="31" customWidth="1"/>
    <col min="11" max="16384" width="9.140625" style="31"/>
  </cols>
  <sheetData>
    <row r="2" spans="2:30" ht="15" thickBot="1" x14ac:dyDescent="0.25"/>
    <row r="3" spans="2:30" ht="18.75" customHeight="1" thickTop="1" thickBot="1" x14ac:dyDescent="0.25">
      <c r="B3" s="86" t="s">
        <v>34</v>
      </c>
      <c r="C3" s="86"/>
      <c r="D3" s="90">
        <f>(C5+D6+C7+B6)-(C6*4)</f>
        <v>-14</v>
      </c>
      <c r="F3" s="86" t="s">
        <v>33</v>
      </c>
      <c r="G3" s="87"/>
      <c r="H3" s="90">
        <f>(F5+G5+H5+H6+H7+G7+F7+F6)-(G6*8)</f>
        <v>-616</v>
      </c>
    </row>
    <row r="4" spans="2:30" ht="16.5" customHeight="1" thickTop="1" thickBot="1" x14ac:dyDescent="0.25">
      <c r="B4" s="86"/>
      <c r="C4" s="86"/>
      <c r="D4" s="90"/>
      <c r="F4" s="87"/>
      <c r="G4" s="87"/>
      <c r="H4" s="90"/>
    </row>
    <row r="5" spans="2:30" ht="24.75" customHeight="1" thickTop="1" thickBot="1" x14ac:dyDescent="0.25">
      <c r="B5" s="28">
        <v>11</v>
      </c>
      <c r="C5" s="28">
        <v>13</v>
      </c>
      <c r="D5" s="28">
        <v>11</v>
      </c>
      <c r="F5" s="28">
        <v>210</v>
      </c>
      <c r="G5" s="28">
        <v>98</v>
      </c>
      <c r="H5" s="28">
        <v>231</v>
      </c>
    </row>
    <row r="6" spans="2:30" ht="24.75" customHeight="1" thickTop="1" thickBot="1" x14ac:dyDescent="0.25">
      <c r="B6" s="28">
        <v>7</v>
      </c>
      <c r="C6" s="28">
        <v>13</v>
      </c>
      <c r="D6" s="28">
        <v>13</v>
      </c>
      <c r="F6" s="28">
        <v>173</v>
      </c>
      <c r="G6" s="28">
        <v>237</v>
      </c>
      <c r="H6" s="28">
        <v>111</v>
      </c>
    </row>
    <row r="7" spans="2:30" ht="24.75" customHeight="1" thickTop="1" thickBot="1" x14ac:dyDescent="0.25">
      <c r="B7" s="28">
        <v>11</v>
      </c>
      <c r="C7" s="28">
        <v>5</v>
      </c>
      <c r="D7" s="28">
        <v>12</v>
      </c>
      <c r="F7" s="28">
        <v>138</v>
      </c>
      <c r="G7" s="28">
        <v>132</v>
      </c>
      <c r="H7" s="28">
        <v>187</v>
      </c>
    </row>
    <row r="8" spans="2:30" ht="15" thickTop="1" x14ac:dyDescent="0.2"/>
    <row r="9" spans="2:30" ht="15" thickBot="1" x14ac:dyDescent="0.25"/>
    <row r="10" spans="2:30" ht="24.75" customHeight="1" thickTop="1" thickBot="1" x14ac:dyDescent="0.25">
      <c r="B10" s="76" t="s">
        <v>49</v>
      </c>
      <c r="C10" s="77"/>
      <c r="D10" s="52">
        <f>(F11+G11+H11+H12+G12+F12+F13+G13+H13)/9</f>
        <v>11</v>
      </c>
      <c r="E10" s="94"/>
      <c r="F10" s="94"/>
      <c r="G10" s="94"/>
      <c r="H10" s="94"/>
      <c r="I10" s="94"/>
      <c r="J10" s="80" t="s">
        <v>45</v>
      </c>
      <c r="K10" s="81"/>
      <c r="L10" s="39">
        <f>4*G12-F12-G11-H12-G13</f>
        <v>12</v>
      </c>
      <c r="AD10" s="93"/>
    </row>
    <row r="11" spans="2:30" ht="24.75" customHeight="1" thickTop="1" thickBot="1" x14ac:dyDescent="0.25">
      <c r="B11" s="88" t="s">
        <v>44</v>
      </c>
      <c r="C11" s="89"/>
      <c r="D11" s="53">
        <f>MEDIAN(F11,G11,H11,F12,G12,H12,F13,G13,H13)</f>
        <v>12</v>
      </c>
      <c r="E11" s="95"/>
      <c r="F11" s="43">
        <v>13</v>
      </c>
      <c r="G11" s="49">
        <v>13</v>
      </c>
      <c r="H11" s="46">
        <v>14</v>
      </c>
      <c r="I11" s="95"/>
      <c r="J11" s="78" t="s">
        <v>46</v>
      </c>
      <c r="K11" s="79"/>
      <c r="L11" s="40">
        <f>-4*G12+G11+H12+G13+F12</f>
        <v>-12</v>
      </c>
    </row>
    <row r="12" spans="2:30" ht="24.75" customHeight="1" thickTop="1" thickBot="1" x14ac:dyDescent="0.25">
      <c r="B12" s="84" t="s">
        <v>43</v>
      </c>
      <c r="C12" s="85"/>
      <c r="D12" s="41">
        <f>ROUND(AVERAGE(F11,G11,H11,F12,G12,H12,F13,G13,H13),0)</f>
        <v>11</v>
      </c>
      <c r="E12" s="95"/>
      <c r="F12" s="44">
        <v>5</v>
      </c>
      <c r="G12" s="50">
        <v>12</v>
      </c>
      <c r="H12" s="47">
        <v>12</v>
      </c>
      <c r="I12" s="95"/>
      <c r="J12" s="82" t="s">
        <v>47</v>
      </c>
      <c r="K12" s="83"/>
      <c r="L12" s="41">
        <f>8*G12-F11-G11-H11-F12-F13-G13-H13-H12</f>
        <v>9</v>
      </c>
    </row>
    <row r="13" spans="2:30" ht="24" customHeight="1" thickTop="1" thickBot="1" x14ac:dyDescent="0.25">
      <c r="B13" s="78" t="s">
        <v>42</v>
      </c>
      <c r="C13" s="79"/>
      <c r="D13" s="54">
        <f>ABS((F13+2*G13+H13)-(F11+2*G11+H11))+ABS((H11+2*H12+H13)-(F11+2*F12+F13))</f>
        <v>32</v>
      </c>
      <c r="E13" s="96"/>
      <c r="F13" s="45">
        <v>12</v>
      </c>
      <c r="G13" s="51">
        <v>6</v>
      </c>
      <c r="H13" s="48">
        <v>12</v>
      </c>
      <c r="I13" s="96"/>
      <c r="J13" s="74" t="s">
        <v>48</v>
      </c>
      <c r="K13" s="75"/>
      <c r="L13" s="42">
        <f>-8*G12+F11+G11+H11+H12+H13+G13+F13+F12</f>
        <v>-9</v>
      </c>
    </row>
    <row r="14" spans="2:30" ht="6.75" customHeight="1" thickTop="1" thickBot="1" x14ac:dyDescent="0.25">
      <c r="B14" s="97"/>
      <c r="C14" s="96"/>
      <c r="D14" s="96"/>
      <c r="E14" s="96"/>
      <c r="F14" s="96"/>
      <c r="G14" s="96"/>
      <c r="H14" s="96"/>
      <c r="I14" s="96"/>
      <c r="J14" s="96"/>
      <c r="K14" s="96"/>
      <c r="L14" s="98"/>
    </row>
    <row r="15" spans="2:30" ht="24.75" customHeight="1" thickTop="1" x14ac:dyDescent="0.2"/>
    <row r="16" spans="2:30" ht="24.75" customHeight="1" x14ac:dyDescent="0.2"/>
    <row r="17" ht="24.75" customHeight="1" x14ac:dyDescent="0.2"/>
    <row r="18" ht="24.75" customHeight="1" x14ac:dyDescent="0.2"/>
  </sheetData>
  <mergeCells count="12">
    <mergeCell ref="F3:G4"/>
    <mergeCell ref="H3:H4"/>
    <mergeCell ref="B3:C4"/>
    <mergeCell ref="D3:D4"/>
    <mergeCell ref="B11:C11"/>
    <mergeCell ref="J13:K13"/>
    <mergeCell ref="B10:C10"/>
    <mergeCell ref="B13:C13"/>
    <mergeCell ref="J10:K10"/>
    <mergeCell ref="J11:K11"/>
    <mergeCell ref="J12:K12"/>
    <mergeCell ref="B12:C12"/>
  </mergeCells>
  <pageMargins left="0.7" right="0.7" top="0.75" bottom="0.75" header="0.3" footer="0.3"/>
  <pageSetup paperSize="9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Histogram</vt:lpstr>
      <vt:lpstr>Kontrast Germe</vt:lpstr>
      <vt:lpstr>Filtreler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Ahmet Altın</dc:creator>
  <cp:lastModifiedBy>Ahmet Altın</cp:lastModifiedBy>
  <dcterms:created xsi:type="dcterms:W3CDTF">2020-10-27T19:40:56Z</dcterms:created>
  <dcterms:modified xsi:type="dcterms:W3CDTF">2021-02-11T13:22:03Z</dcterms:modified>
</cp:coreProperties>
</file>