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Nathalie/Nextcloud/R2.08/ExCorriges_Stats/"/>
    </mc:Choice>
  </mc:AlternateContent>
  <xr:revisionPtr revIDLastSave="0" documentId="13_ncr:1_{C36B30FE-0C27-E94E-A1E9-A281EEBC8159}" xr6:coauthVersionLast="47" xr6:coauthVersionMax="47" xr10:uidLastSave="{00000000-0000-0000-0000-000000000000}"/>
  <bookViews>
    <workbookView xWindow="2160" yWindow="500" windowWidth="25000" windowHeight="16640" xr2:uid="{00000000-000D-0000-FFFF-FFFF00000000}"/>
  </bookViews>
  <sheets>
    <sheet name="Feuil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4" l="1"/>
  <c r="F22" i="4"/>
  <c r="F23" i="4"/>
  <c r="F24" i="4"/>
  <c r="F25" i="4"/>
  <c r="F26" i="4"/>
  <c r="F27" i="4"/>
  <c r="F28" i="4"/>
  <c r="F29" i="4"/>
  <c r="C8" i="4"/>
  <c r="D8" i="4" s="1"/>
  <c r="E8" i="4" s="1"/>
  <c r="F8" i="4" s="1"/>
  <c r="G8" i="4" s="1"/>
  <c r="H8" i="4" s="1"/>
  <c r="I8" i="4" s="1"/>
  <c r="J7" i="4"/>
  <c r="D6" i="4"/>
  <c r="E6" i="4" s="1"/>
  <c r="F6" i="4" s="1"/>
  <c r="G6" i="4" s="1"/>
  <c r="H6" i="4" s="1"/>
  <c r="I6" i="4" s="1"/>
  <c r="E21" i="4"/>
  <c r="E22" i="4"/>
  <c r="E23" i="4"/>
  <c r="E24" i="4"/>
  <c r="E25" i="4"/>
  <c r="E26" i="4"/>
  <c r="E27" i="4"/>
  <c r="E28" i="4"/>
  <c r="E29" i="4"/>
  <c r="F20" i="4"/>
  <c r="E20" i="4"/>
  <c r="D21" i="4"/>
  <c r="D22" i="4"/>
  <c r="D23" i="4"/>
  <c r="D24" i="4"/>
  <c r="D25" i="4"/>
  <c r="D26" i="4"/>
  <c r="D27" i="4"/>
  <c r="D28" i="4"/>
  <c r="D29" i="4"/>
  <c r="D20" i="4"/>
  <c r="C31" i="4"/>
  <c r="B31" i="4"/>
  <c r="D11" i="4" l="1"/>
  <c r="E31" i="4"/>
  <c r="C41" i="4" s="1"/>
  <c r="F31" i="4"/>
  <c r="C42" i="4" s="1"/>
  <c r="D31" i="4"/>
  <c r="C39" i="4" s="1"/>
  <c r="C47" i="4" l="1"/>
  <c r="C48" i="4" s="1"/>
  <c r="C54" i="4" s="1"/>
  <c r="C44" i="4"/>
  <c r="C56" i="4" l="1"/>
</calcChain>
</file>

<file path=xl/sharedStrings.xml><?xml version="1.0" encoding="utf-8"?>
<sst xmlns="http://schemas.openxmlformats.org/spreadsheetml/2006/main" count="63" uniqueCount="61">
  <si>
    <t>y</t>
  </si>
  <si>
    <t>x</t>
  </si>
  <si>
    <t>Gx</t>
  </si>
  <si>
    <t>Gy</t>
  </si>
  <si>
    <t>xiyi</t>
  </si>
  <si>
    <t>cov(X,Y)=</t>
  </si>
  <si>
    <t>V(X)=</t>
  </si>
  <si>
    <t>V(Y)=</t>
  </si>
  <si>
    <t>r=</t>
  </si>
  <si>
    <t>a=</t>
  </si>
  <si>
    <t>b=</t>
  </si>
  <si>
    <t>y=4,14x+13,73</t>
  </si>
  <si>
    <t>x=115</t>
  </si>
  <si>
    <t>y=</t>
  </si>
  <si>
    <t>489688 euros</t>
  </si>
  <si>
    <t>x=125</t>
  </si>
  <si>
    <t>531075 euros</t>
  </si>
  <si>
    <t>Exercice 1</t>
  </si>
  <si>
    <t>Taille</t>
  </si>
  <si>
    <t>Effectifs</t>
  </si>
  <si>
    <t>Total</t>
  </si>
  <si>
    <t>Effectifs cumulés</t>
  </si>
  <si>
    <t>Médiane :</t>
  </si>
  <si>
    <t>N/2=150</t>
  </si>
  <si>
    <t>116&lt;150&lt;209 donc Me=135</t>
  </si>
  <si>
    <t>Moyenne :</t>
  </si>
  <si>
    <t>M=</t>
  </si>
  <si>
    <t>N/4=300/4=75</t>
  </si>
  <si>
    <t>Q_1=130</t>
  </si>
  <si>
    <t>Q_3 :</t>
  </si>
  <si>
    <t>Q_1 :</t>
  </si>
  <si>
    <t>3N/4=225</t>
  </si>
  <si>
    <t>Q_3=140</t>
  </si>
  <si>
    <t>Exercice 2</t>
  </si>
  <si>
    <t>Mode :</t>
  </si>
  <si>
    <t>Moyennes</t>
  </si>
  <si>
    <t>xi^2</t>
  </si>
  <si>
    <t>yi^2</t>
  </si>
  <si>
    <t>Les points du nuage sont plutôt bien répartis autour d'une droite. On peut donc envisager une corrélation linéaire</t>
  </si>
  <si>
    <t>entre X et Y.</t>
  </si>
  <si>
    <t>1)a)</t>
  </si>
  <si>
    <t>b)</t>
  </si>
  <si>
    <t xml:space="preserve"> =1/10*327190-74*320</t>
  </si>
  <si>
    <t xml:space="preserve"> =1/10*76600-74^2</t>
  </si>
  <si>
    <t xml:space="preserve"> =1/10*1414074-320^2</t>
  </si>
  <si>
    <t>Le coefficient de corrélation linéaire est très proche de 1. La corrélation linéaire est donc forte entre X et Y, ce que laissait présager le nuage de points.</t>
  </si>
  <si>
    <t xml:space="preserve"> =9039/(racine(2184)*racine(39007,4))</t>
  </si>
  <si>
    <t>c)</t>
  </si>
  <si>
    <t xml:space="preserve"> =9039/2184</t>
  </si>
  <si>
    <t xml:space="preserve"> =320-74*4,1387</t>
  </si>
  <si>
    <t>La droite de régression de Yen X a donc pour équation.</t>
  </si>
  <si>
    <t>2)</t>
  </si>
  <si>
    <t>Estimons le prix d'un appartement en fonction de sa surface à l'aide de la droite de régression.</t>
  </si>
  <si>
    <t>Conclusion : l'appartement de 115 m^2 proposé à 499 000 € semble être surestimé, alors que l'appartement de 125 m^2 est vendu à un prix  inférieur à celui estimé.</t>
  </si>
  <si>
    <t>Il semble donc qu'il est plus intéressant d'acheter l'appartement de 125 m^2.</t>
  </si>
  <si>
    <t xml:space="preserve"> =(120*9+125*33+130*74+135*93+140*64+145*21)/300</t>
  </si>
  <si>
    <t>Mo=135. C'est la valeur du caractère qui a le plus grand effectif.</t>
  </si>
  <si>
    <t>Au moins un quart des garçons a une taille inférieure ou égale à 130 cm.</t>
  </si>
  <si>
    <t>Au moins trois quarts des garçons ont une taille inférieure ou égale à 140 cm.</t>
  </si>
  <si>
    <t>La moitié des garçons a une taille inférieure ou égale à 135 cm, l'autre moitié a une taille supérieure ou égale à 135 cm.</t>
  </si>
  <si>
    <t>Correction des exercices en vue de préparer le devoir du 03/06/25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</si>
</sst>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d'un appartement en fonction de la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Feuil1!$B$20:$B$29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110</c:v>
                </c:pt>
                <c:pt idx="9">
                  <c:v>190</c:v>
                </c:pt>
              </c:numCache>
            </c:numRef>
          </c:xVal>
          <c:yVal>
            <c:numRef>
              <c:f>Feuil1!$C$20:$C$29</c:f>
              <c:numCache>
                <c:formatCode>General</c:formatCode>
                <c:ptCount val="10"/>
                <c:pt idx="0">
                  <c:v>84</c:v>
                </c:pt>
                <c:pt idx="1">
                  <c:v>78</c:v>
                </c:pt>
                <c:pt idx="2">
                  <c:v>200</c:v>
                </c:pt>
                <c:pt idx="3">
                  <c:v>280</c:v>
                </c:pt>
                <c:pt idx="4">
                  <c:v>295</c:v>
                </c:pt>
                <c:pt idx="5">
                  <c:v>325</c:v>
                </c:pt>
                <c:pt idx="6">
                  <c:v>270</c:v>
                </c:pt>
                <c:pt idx="7">
                  <c:v>378</c:v>
                </c:pt>
                <c:pt idx="8">
                  <c:v>500</c:v>
                </c:pt>
                <c:pt idx="9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9-F94A-8584-9BC25E78D6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Feuil1!$G$20</c:f>
              <c:numCache>
                <c:formatCode>General</c:formatCode>
                <c:ptCount val="1"/>
                <c:pt idx="0">
                  <c:v>74</c:v>
                </c:pt>
              </c:numCache>
            </c:numRef>
          </c:xVal>
          <c:yVal>
            <c:numRef>
              <c:f>Feuil1!$H$20</c:f>
              <c:numCache>
                <c:formatCode>General</c:formatCode>
                <c:ptCount val="1"/>
                <c:pt idx="0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9-F94A-8584-9BC25E78D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12367"/>
        <c:axId val="677346671"/>
      </c:scatterChart>
      <c:valAx>
        <c:axId val="6773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surface en m2</a:t>
                </a:r>
              </a:p>
            </c:rich>
          </c:tx>
          <c:layout>
            <c:manualLayout>
              <c:xMode val="edge"/>
              <c:yMode val="edge"/>
              <c:x val="0.42774841927248836"/>
              <c:y val="0.88620749720054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346671"/>
        <c:crosses val="autoZero"/>
        <c:crossBetween val="midCat"/>
      </c:valAx>
      <c:valAx>
        <c:axId val="6773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Prix en milliers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3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16</xdr:row>
      <xdr:rowOff>101600</xdr:rowOff>
    </xdr:from>
    <xdr:to>
      <xdr:col>16</xdr:col>
      <xdr:colOff>88900</xdr:colOff>
      <xdr:row>36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148C23-9919-368C-3544-12AD5F89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25</xdr:row>
      <xdr:rowOff>152400</xdr:rowOff>
    </xdr:from>
    <xdr:to>
      <xdr:col>12</xdr:col>
      <xdr:colOff>317500</xdr:colOff>
      <xdr:row>27</xdr:row>
      <xdr:rowOff>76200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DAC053D-BF7C-A6AF-7D21-059C7597EACD}"/>
            </a:ext>
          </a:extLst>
        </xdr:cNvPr>
        <xdr:cNvSpPr txBox="1"/>
      </xdr:nvSpPr>
      <xdr:spPr>
        <a:xfrm>
          <a:off x="9956800" y="1968500"/>
          <a:ext cx="2667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2016-7D19-CA40-BFAF-4088C03A6583}">
  <dimension ref="A2:J58"/>
  <sheetViews>
    <sheetView tabSelected="1" workbookViewId="0">
      <selection activeCell="E3" sqref="E3"/>
    </sheetView>
  </sheetViews>
  <sheetFormatPr baseColWidth="10" defaultRowHeight="13" x14ac:dyDescent="0.15"/>
  <sheetData>
    <row r="2" spans="1:10" x14ac:dyDescent="0.15">
      <c r="E2" s="1" t="s">
        <v>60</v>
      </c>
    </row>
    <row r="4" spans="1:10" x14ac:dyDescent="0.15">
      <c r="A4" s="2"/>
      <c r="B4" s="1" t="s">
        <v>17</v>
      </c>
    </row>
    <row r="6" spans="1:10" x14ac:dyDescent="0.15">
      <c r="B6" s="4" t="s">
        <v>18</v>
      </c>
      <c r="C6" s="5">
        <v>120</v>
      </c>
      <c r="D6" s="5">
        <f>C6+5</f>
        <v>125</v>
      </c>
      <c r="E6" s="5">
        <f t="shared" ref="E6:H6" si="0">D6+5</f>
        <v>130</v>
      </c>
      <c r="F6" s="5">
        <f t="shared" si="0"/>
        <v>135</v>
      </c>
      <c r="G6" s="5">
        <f t="shared" si="0"/>
        <v>140</v>
      </c>
      <c r="H6" s="5">
        <f t="shared" si="0"/>
        <v>145</v>
      </c>
      <c r="I6" s="13">
        <f>H6+5</f>
        <v>150</v>
      </c>
      <c r="J6" s="14" t="s">
        <v>20</v>
      </c>
    </row>
    <row r="7" spans="1:10" x14ac:dyDescent="0.15">
      <c r="B7" s="4" t="s">
        <v>19</v>
      </c>
      <c r="C7" s="5">
        <v>9</v>
      </c>
      <c r="D7" s="5">
        <v>33</v>
      </c>
      <c r="E7" s="5">
        <v>74</v>
      </c>
      <c r="F7" s="5">
        <v>93</v>
      </c>
      <c r="G7" s="5">
        <v>64</v>
      </c>
      <c r="H7" s="5">
        <v>21</v>
      </c>
      <c r="I7" s="13">
        <v>6</v>
      </c>
      <c r="J7" s="15">
        <f>SUM(C7:I7)</f>
        <v>300</v>
      </c>
    </row>
    <row r="8" spans="1:10" x14ac:dyDescent="0.15">
      <c r="A8" s="2"/>
      <c r="B8" s="4" t="s">
        <v>21</v>
      </c>
      <c r="C8" s="5">
        <f>C7</f>
        <v>9</v>
      </c>
      <c r="D8" s="5">
        <f>C8+D7</f>
        <v>42</v>
      </c>
      <c r="E8" s="5">
        <f t="shared" ref="E8:I8" si="1">D8+E7</f>
        <v>116</v>
      </c>
      <c r="F8" s="5">
        <f t="shared" si="1"/>
        <v>209</v>
      </c>
      <c r="G8" s="5">
        <f t="shared" si="1"/>
        <v>273</v>
      </c>
      <c r="H8" s="5">
        <f t="shared" si="1"/>
        <v>294</v>
      </c>
      <c r="I8" s="13">
        <f t="shared" si="1"/>
        <v>300</v>
      </c>
      <c r="J8" s="15"/>
    </row>
    <row r="9" spans="1:10" x14ac:dyDescent="0.15">
      <c r="A9" s="2"/>
    </row>
    <row r="10" spans="1:10" x14ac:dyDescent="0.15">
      <c r="A10" s="2"/>
    </row>
    <row r="11" spans="1:10" x14ac:dyDescent="0.15">
      <c r="A11" s="2"/>
      <c r="B11" s="1" t="s">
        <v>25</v>
      </c>
      <c r="C11" s="3" t="s">
        <v>26</v>
      </c>
      <c r="D11">
        <f>SUMPRODUCT(C6:I6,C7:I7)/J7</f>
        <v>134.28333333333333</v>
      </c>
      <c r="E11" s="1" t="s">
        <v>55</v>
      </c>
    </row>
    <row r="12" spans="1:10" x14ac:dyDescent="0.15">
      <c r="A12" s="2"/>
      <c r="B12" t="s">
        <v>34</v>
      </c>
      <c r="C12" s="1" t="s">
        <v>56</v>
      </c>
    </row>
    <row r="13" spans="1:10" x14ac:dyDescent="0.15">
      <c r="A13" s="2"/>
      <c r="B13" s="1" t="s">
        <v>22</v>
      </c>
      <c r="C13" s="1" t="s">
        <v>23</v>
      </c>
      <c r="E13" s="1" t="s">
        <v>24</v>
      </c>
      <c r="H13" s="1" t="s">
        <v>59</v>
      </c>
    </row>
    <row r="14" spans="1:10" x14ac:dyDescent="0.15">
      <c r="A14" s="2"/>
      <c r="B14" s="1" t="s">
        <v>30</v>
      </c>
      <c r="C14" s="1" t="s">
        <v>27</v>
      </c>
      <c r="E14" s="1" t="s">
        <v>28</v>
      </c>
      <c r="H14" s="1" t="s">
        <v>57</v>
      </c>
    </row>
    <row r="15" spans="1:10" x14ac:dyDescent="0.15">
      <c r="A15" s="2"/>
      <c r="B15" s="1" t="s">
        <v>29</v>
      </c>
      <c r="C15" s="1" t="s">
        <v>31</v>
      </c>
      <c r="E15" s="1" t="s">
        <v>32</v>
      </c>
      <c r="H15" s="1" t="s">
        <v>58</v>
      </c>
    </row>
    <row r="18" spans="1:8" x14ac:dyDescent="0.15">
      <c r="A18" s="2"/>
      <c r="B18" s="1" t="s">
        <v>33</v>
      </c>
      <c r="G18" s="16" t="s">
        <v>35</v>
      </c>
      <c r="H18" s="17"/>
    </row>
    <row r="19" spans="1:8" x14ac:dyDescent="0.15">
      <c r="B19" s="6" t="s">
        <v>1</v>
      </c>
      <c r="C19" s="7" t="s">
        <v>0</v>
      </c>
      <c r="D19" s="7" t="s">
        <v>4</v>
      </c>
      <c r="E19" s="7" t="s">
        <v>36</v>
      </c>
      <c r="F19" s="7" t="s">
        <v>37</v>
      </c>
      <c r="G19" s="4" t="s">
        <v>2</v>
      </c>
      <c r="H19" s="4" t="s">
        <v>3</v>
      </c>
    </row>
    <row r="20" spans="1:8" x14ac:dyDescent="0.15">
      <c r="B20" s="9">
        <v>20</v>
      </c>
      <c r="C20" s="9">
        <v>84</v>
      </c>
      <c r="D20" s="9">
        <f>B20*C20</f>
        <v>1680</v>
      </c>
      <c r="E20" s="9">
        <f>B20^2</f>
        <v>400</v>
      </c>
      <c r="F20" s="9">
        <f>C20^2</f>
        <v>7056</v>
      </c>
      <c r="G20" s="8">
        <v>74</v>
      </c>
      <c r="H20" s="5">
        <v>320</v>
      </c>
    </row>
    <row r="21" spans="1:8" x14ac:dyDescent="0.15">
      <c r="B21" s="10">
        <v>30</v>
      </c>
      <c r="C21" s="10">
        <v>78</v>
      </c>
      <c r="D21" s="10">
        <f t="shared" ref="D21:D29" si="2">B21*C21</f>
        <v>2340</v>
      </c>
      <c r="E21" s="10">
        <f t="shared" ref="E21:E29" si="3">B21^2</f>
        <v>900</v>
      </c>
      <c r="F21" s="10">
        <f t="shared" ref="F21:F29" si="4">C21^2</f>
        <v>6084</v>
      </c>
      <c r="G21" s="2"/>
      <c r="H21" s="2"/>
    </row>
    <row r="22" spans="1:8" x14ac:dyDescent="0.15">
      <c r="B22" s="10">
        <v>40</v>
      </c>
      <c r="C22" s="10">
        <v>200</v>
      </c>
      <c r="D22" s="10">
        <f t="shared" si="2"/>
        <v>8000</v>
      </c>
      <c r="E22" s="10">
        <f t="shared" si="3"/>
        <v>1600</v>
      </c>
      <c r="F22" s="10">
        <f t="shared" si="4"/>
        <v>40000</v>
      </c>
    </row>
    <row r="23" spans="1:8" x14ac:dyDescent="0.15">
      <c r="B23" s="10">
        <v>50</v>
      </c>
      <c r="C23" s="10">
        <v>280</v>
      </c>
      <c r="D23" s="10">
        <f t="shared" si="2"/>
        <v>14000</v>
      </c>
      <c r="E23" s="10">
        <f t="shared" si="3"/>
        <v>2500</v>
      </c>
      <c r="F23" s="10">
        <f t="shared" si="4"/>
        <v>78400</v>
      </c>
    </row>
    <row r="24" spans="1:8" x14ac:dyDescent="0.15">
      <c r="B24" s="10">
        <v>60</v>
      </c>
      <c r="C24" s="10">
        <v>295</v>
      </c>
      <c r="D24" s="10">
        <f t="shared" si="2"/>
        <v>17700</v>
      </c>
      <c r="E24" s="10">
        <f t="shared" si="3"/>
        <v>3600</v>
      </c>
      <c r="F24" s="10">
        <f t="shared" si="4"/>
        <v>87025</v>
      </c>
    </row>
    <row r="25" spans="1:8" x14ac:dyDescent="0.15">
      <c r="B25" s="10">
        <v>70</v>
      </c>
      <c r="C25" s="10">
        <v>325</v>
      </c>
      <c r="D25" s="10">
        <f t="shared" si="2"/>
        <v>22750</v>
      </c>
      <c r="E25" s="10">
        <f t="shared" si="3"/>
        <v>4900</v>
      </c>
      <c r="F25" s="10">
        <f t="shared" si="4"/>
        <v>105625</v>
      </c>
    </row>
    <row r="26" spans="1:8" x14ac:dyDescent="0.15">
      <c r="B26" s="10">
        <v>80</v>
      </c>
      <c r="C26" s="10">
        <v>270</v>
      </c>
      <c r="D26" s="10">
        <f t="shared" si="2"/>
        <v>21600</v>
      </c>
      <c r="E26" s="10">
        <f t="shared" si="3"/>
        <v>6400</v>
      </c>
      <c r="F26" s="10">
        <f t="shared" si="4"/>
        <v>72900</v>
      </c>
    </row>
    <row r="27" spans="1:8" x14ac:dyDescent="0.15">
      <c r="B27" s="10">
        <v>90</v>
      </c>
      <c r="C27" s="10">
        <v>378</v>
      </c>
      <c r="D27" s="10">
        <f t="shared" si="2"/>
        <v>34020</v>
      </c>
      <c r="E27" s="10">
        <f t="shared" si="3"/>
        <v>8100</v>
      </c>
      <c r="F27" s="10">
        <f t="shared" si="4"/>
        <v>142884</v>
      </c>
    </row>
    <row r="28" spans="1:8" x14ac:dyDescent="0.15">
      <c r="B28" s="10">
        <v>110</v>
      </c>
      <c r="C28" s="10">
        <v>500</v>
      </c>
      <c r="D28" s="10">
        <f t="shared" si="2"/>
        <v>55000</v>
      </c>
      <c r="E28" s="10">
        <f t="shared" si="3"/>
        <v>12100</v>
      </c>
      <c r="F28" s="10">
        <f t="shared" si="4"/>
        <v>250000</v>
      </c>
    </row>
    <row r="29" spans="1:8" x14ac:dyDescent="0.15">
      <c r="B29" s="11">
        <v>190</v>
      </c>
      <c r="C29" s="11">
        <v>790</v>
      </c>
      <c r="D29" s="11">
        <f t="shared" si="2"/>
        <v>150100</v>
      </c>
      <c r="E29" s="11">
        <f t="shared" si="3"/>
        <v>36100</v>
      </c>
      <c r="F29" s="11">
        <f t="shared" si="4"/>
        <v>624100</v>
      </c>
    </row>
    <row r="30" spans="1:8" x14ac:dyDescent="0.15">
      <c r="B30" s="9"/>
      <c r="C30" s="9"/>
      <c r="D30" s="9"/>
      <c r="E30" s="9"/>
      <c r="F30" s="9"/>
    </row>
    <row r="31" spans="1:8" x14ac:dyDescent="0.15">
      <c r="A31" s="1" t="s">
        <v>20</v>
      </c>
      <c r="B31" s="11">
        <f>SUM(B20:B29)</f>
        <v>740</v>
      </c>
      <c r="C31" s="11">
        <f>SUM(C20:C29)</f>
        <v>3200</v>
      </c>
      <c r="D31" s="11">
        <f>SUM(D20:D29)</f>
        <v>327190</v>
      </c>
      <c r="E31" s="11">
        <f>SUM(E20:E29)</f>
        <v>76600</v>
      </c>
      <c r="F31" s="11">
        <f t="shared" ref="F31" si="5">SUM(F20:F29)</f>
        <v>1414074</v>
      </c>
    </row>
    <row r="33" spans="1:6" x14ac:dyDescent="0.15">
      <c r="D33" s="2"/>
      <c r="E33" s="2"/>
      <c r="F33" s="2"/>
    </row>
    <row r="36" spans="1:6" x14ac:dyDescent="0.15">
      <c r="A36" s="1" t="s">
        <v>40</v>
      </c>
      <c r="B36" s="1" t="s">
        <v>38</v>
      </c>
    </row>
    <row r="37" spans="1:6" x14ac:dyDescent="0.15">
      <c r="A37" s="2"/>
      <c r="B37" s="1" t="s">
        <v>39</v>
      </c>
    </row>
    <row r="38" spans="1:6" x14ac:dyDescent="0.15">
      <c r="A38" s="1" t="s">
        <v>41</v>
      </c>
      <c r="B38" s="1"/>
    </row>
    <row r="39" spans="1:6" x14ac:dyDescent="0.15">
      <c r="A39" s="2"/>
      <c r="B39" s="1" t="s">
        <v>5</v>
      </c>
      <c r="C39">
        <f>1/10*D31-G20*H20</f>
        <v>9039</v>
      </c>
      <c r="D39" s="1" t="s">
        <v>42</v>
      </c>
    </row>
    <row r="40" spans="1:6" x14ac:dyDescent="0.15">
      <c r="A40" s="2"/>
    </row>
    <row r="41" spans="1:6" x14ac:dyDescent="0.15">
      <c r="A41" s="2"/>
      <c r="B41" s="1" t="s">
        <v>6</v>
      </c>
      <c r="C41">
        <f>1/10*E31-G20^2</f>
        <v>2184</v>
      </c>
      <c r="D41" s="1" t="s">
        <v>43</v>
      </c>
    </row>
    <row r="42" spans="1:6" x14ac:dyDescent="0.15">
      <c r="A42" s="2"/>
      <c r="B42" s="1" t="s">
        <v>7</v>
      </c>
      <c r="C42" s="12">
        <f>1/10*F31-H20^2</f>
        <v>39007.399999999994</v>
      </c>
      <c r="D42" s="1" t="s">
        <v>44</v>
      </c>
    </row>
    <row r="43" spans="1:6" x14ac:dyDescent="0.15">
      <c r="A43" s="2"/>
    </row>
    <row r="44" spans="1:6" x14ac:dyDescent="0.15">
      <c r="A44" s="2"/>
      <c r="B44" s="1" t="s">
        <v>8</v>
      </c>
      <c r="C44">
        <f>C39/(SQRT(C41)*SQRT(C42))</f>
        <v>0.97931085292730224</v>
      </c>
      <c r="D44" s="1" t="s">
        <v>46</v>
      </c>
    </row>
    <row r="45" spans="1:6" x14ac:dyDescent="0.15">
      <c r="A45" s="2"/>
      <c r="B45" s="1" t="s">
        <v>45</v>
      </c>
    </row>
    <row r="46" spans="1:6" x14ac:dyDescent="0.15">
      <c r="A46" s="1" t="s">
        <v>47</v>
      </c>
    </row>
    <row r="47" spans="1:6" x14ac:dyDescent="0.15">
      <c r="A47" s="2"/>
      <c r="B47" s="1" t="s">
        <v>9</v>
      </c>
      <c r="C47">
        <f>C39/C41</f>
        <v>4.1387362637362637</v>
      </c>
      <c r="D47" s="1" t="s">
        <v>48</v>
      </c>
    </row>
    <row r="48" spans="1:6" x14ac:dyDescent="0.15">
      <c r="A48" s="2"/>
      <c r="B48" s="1" t="s">
        <v>10</v>
      </c>
      <c r="C48">
        <f>H20-C47*G20</f>
        <v>13.733516483516496</v>
      </c>
      <c r="D48" s="1" t="s">
        <v>49</v>
      </c>
    </row>
    <row r="49" spans="1:6" x14ac:dyDescent="0.15">
      <c r="A49" s="2"/>
    </row>
    <row r="50" spans="1:6" x14ac:dyDescent="0.15">
      <c r="A50" s="2"/>
      <c r="B50" s="1" t="s">
        <v>50</v>
      </c>
      <c r="F50" s="1" t="s">
        <v>11</v>
      </c>
    </row>
    <row r="52" spans="1:6" x14ac:dyDescent="0.15">
      <c r="A52" s="1" t="s">
        <v>51</v>
      </c>
      <c r="B52" s="1" t="s">
        <v>52</v>
      </c>
    </row>
    <row r="53" spans="1:6" x14ac:dyDescent="0.15">
      <c r="A53" s="2"/>
      <c r="B53" s="1" t="s">
        <v>12</v>
      </c>
    </row>
    <row r="54" spans="1:6" x14ac:dyDescent="0.15">
      <c r="A54" s="2"/>
      <c r="B54" s="1" t="s">
        <v>13</v>
      </c>
      <c r="C54">
        <f>C47*115+C48</f>
        <v>489.6881868131868</v>
      </c>
      <c r="D54" s="1" t="s">
        <v>14</v>
      </c>
    </row>
    <row r="55" spans="1:6" x14ac:dyDescent="0.15">
      <c r="A55" s="2"/>
      <c r="B55" s="1" t="s">
        <v>15</v>
      </c>
    </row>
    <row r="56" spans="1:6" x14ac:dyDescent="0.15">
      <c r="B56" s="1" t="s">
        <v>13</v>
      </c>
      <c r="C56">
        <f>C47*125+C48</f>
        <v>531.07554945054949</v>
      </c>
      <c r="D56" s="1" t="s">
        <v>16</v>
      </c>
    </row>
    <row r="57" spans="1:6" x14ac:dyDescent="0.15">
      <c r="A57" s="2"/>
      <c r="B57" s="1" t="s">
        <v>53</v>
      </c>
    </row>
    <row r="58" spans="1:6" x14ac:dyDescent="0.15">
      <c r="C58" s="1" t="s">
        <v>54</v>
      </c>
    </row>
  </sheetData>
  <sortState xmlns:xlrd2="http://schemas.microsoft.com/office/spreadsheetml/2017/richdata2" ref="B20:C29">
    <sortCondition ref="B20:B29"/>
  </sortState>
  <mergeCells count="1">
    <mergeCell ref="G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FdD - LITA - UFR MIM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</dc:creator>
  <cp:lastModifiedBy>Nathalie Bougdira</cp:lastModifiedBy>
  <dcterms:created xsi:type="dcterms:W3CDTF">2006-12-14T16:27:51Z</dcterms:created>
  <dcterms:modified xsi:type="dcterms:W3CDTF">2025-05-26T16:17:00Z</dcterms:modified>
</cp:coreProperties>
</file>