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b04956\Desktop\"/>
    </mc:Choice>
  </mc:AlternateContent>
  <bookViews>
    <workbookView xWindow="0" yWindow="0" windowWidth="28800" windowHeight="12300"/>
  </bookViews>
  <sheets>
    <sheet name="2022" sheetId="3" r:id="rId1"/>
    <sheet name="2021" sheetId="1" r:id="rId2"/>
    <sheet name="2020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3" l="1"/>
  <c r="B32" i="3" s="1"/>
  <c r="P22" i="3" l="1"/>
  <c r="B15" i="3" l="1"/>
  <c r="B7" i="3" l="1"/>
  <c r="B127" i="1" l="1"/>
  <c r="B120" i="1" l="1"/>
  <c r="B119" i="1" l="1"/>
  <c r="B112" i="1"/>
  <c r="O109" i="1" l="1"/>
  <c r="B103" i="1" l="1"/>
  <c r="B110" i="1"/>
  <c r="B101" i="1"/>
  <c r="B92" i="1" l="1"/>
  <c r="B83" i="1" l="1"/>
  <c r="B85" i="1" s="1"/>
  <c r="P72" i="1" l="1"/>
  <c r="B73" i="1" s="1"/>
  <c r="N66" i="1" l="1"/>
  <c r="B75" i="1"/>
  <c r="L66" i="1"/>
  <c r="J66" i="1"/>
  <c r="B57" i="1" l="1"/>
  <c r="B47" i="1" l="1"/>
  <c r="B38" i="1" l="1"/>
  <c r="B40" i="1" s="1"/>
  <c r="B30" i="1"/>
  <c r="C31" i="1" s="1"/>
  <c r="B29" i="1"/>
  <c r="B20" i="1" l="1"/>
  <c r="B22" i="1" s="1"/>
  <c r="B9" i="1" l="1"/>
  <c r="B11" i="1" s="1"/>
  <c r="O11" i="2"/>
  <c r="N11" i="2"/>
  <c r="N10" i="2"/>
  <c r="N4" i="2"/>
  <c r="B94" i="1"/>
</calcChain>
</file>

<file path=xl/sharedStrings.xml><?xml version="1.0" encoding="utf-8"?>
<sst xmlns="http://schemas.openxmlformats.org/spreadsheetml/2006/main" count="730" uniqueCount="155">
  <si>
    <t>Kasım</t>
  </si>
  <si>
    <t>Türk Telekom(Anne)</t>
  </si>
  <si>
    <t>Turkcell(Baba)</t>
  </si>
  <si>
    <t>1024507168</t>
  </si>
  <si>
    <t>500200631112</t>
  </si>
  <si>
    <t>Doğalgaz(İGDAŞ)</t>
  </si>
  <si>
    <t>Kablolu TV(Turksat)</t>
  </si>
  <si>
    <t>05356115082</t>
  </si>
  <si>
    <t>01932808</t>
  </si>
  <si>
    <t>Su(İski)</t>
  </si>
  <si>
    <t>Elektrik(CK Boğaziçi Elektrik)</t>
  </si>
  <si>
    <t>4869716748</t>
  </si>
  <si>
    <t>05396881869</t>
  </si>
  <si>
    <t>Son Ödeme Günü</t>
  </si>
  <si>
    <t>KURUM</t>
  </si>
  <si>
    <t>Abone No/Sözleşme No</t>
  </si>
  <si>
    <t>Niğde(Mepaş elektrik)</t>
  </si>
  <si>
    <t>9660149</t>
  </si>
  <si>
    <t>Emlak Vergisi</t>
  </si>
  <si>
    <t>30/11</t>
  </si>
  <si>
    <t>10/11</t>
  </si>
  <si>
    <t>23/11</t>
  </si>
  <si>
    <t>6/11</t>
  </si>
  <si>
    <t>18/11</t>
  </si>
  <si>
    <t>Annem Emlak Vergisi</t>
  </si>
  <si>
    <t>Babam Emlak Vergisi()</t>
  </si>
  <si>
    <t>19/11</t>
  </si>
  <si>
    <t>Ev Telefonu</t>
  </si>
  <si>
    <t>02125700685</t>
  </si>
  <si>
    <t>GIDER TOPLAM</t>
  </si>
  <si>
    <t>GELIR TOPLAM</t>
  </si>
  <si>
    <t>750(İşbankası)</t>
  </si>
  <si>
    <t>2180(Akbank)</t>
  </si>
  <si>
    <t>Babamın Borcu 170</t>
  </si>
  <si>
    <t>500100806033</t>
  </si>
  <si>
    <t>Aralık(01/12/2020)</t>
  </si>
  <si>
    <t>BABA ZİRAAT IBAN</t>
  </si>
  <si>
    <t>Kumburgaz İgdaş 27/11</t>
  </si>
  <si>
    <t>TR18 0001 0021 2764 0555 8350 01</t>
  </si>
  <si>
    <t>500200515644</t>
  </si>
  <si>
    <t>BABA ARABA SERVİS</t>
  </si>
  <si>
    <t>DASK(15/12/2020)</t>
  </si>
  <si>
    <t>Bez</t>
  </si>
  <si>
    <t>132.19</t>
  </si>
  <si>
    <t>DASK-ADALET SOKAK 4</t>
  </si>
  <si>
    <t>Serap MTV(34 rd1615)</t>
  </si>
  <si>
    <t>Babam MTV(34 zv 0092)</t>
  </si>
  <si>
    <t>ŞUBAT</t>
  </si>
  <si>
    <t>Türk Telekom</t>
  </si>
  <si>
    <t>Sözleşme No</t>
  </si>
  <si>
    <t>Tutar</t>
  </si>
  <si>
    <t>Türü</t>
  </si>
  <si>
    <t>CK Boğaziçi Elektrik</t>
  </si>
  <si>
    <t>Ev Elektriği(Osmaniye)</t>
  </si>
  <si>
    <t>kiracı igdaş(500200515644)</t>
  </si>
  <si>
    <t>BAKIYE</t>
  </si>
  <si>
    <t>İSKİ</t>
  </si>
  <si>
    <t>İGDAŞ</t>
  </si>
  <si>
    <t>Doğalgaz(Osmaniye)</t>
  </si>
  <si>
    <t>Turksat</t>
  </si>
  <si>
    <t>Kablolu TV</t>
  </si>
  <si>
    <t>Turkcell</t>
  </si>
  <si>
    <t>Baba CEP</t>
  </si>
  <si>
    <t>Vodafone</t>
  </si>
  <si>
    <t>Anne CEP</t>
  </si>
  <si>
    <t>Ev Elektriği (Kumburgaz)</t>
  </si>
  <si>
    <t>Doğalgaz(Kumburgaz)</t>
  </si>
  <si>
    <t>Su (Osmaniye)</t>
  </si>
  <si>
    <t>Su (Kumburgaz D:8)</t>
  </si>
  <si>
    <t>Su (Kumburgaz D:4)</t>
  </si>
  <si>
    <t>OCAK</t>
  </si>
  <si>
    <t>SERAP AKBANK IBAN</t>
  </si>
  <si>
    <t>DASK FİLDAMI</t>
  </si>
  <si>
    <t>Ödenmeyecek bundan sonra</t>
  </si>
  <si>
    <t>Vekalet Ücreti</t>
  </si>
  <si>
    <t>Kasko ve Trafik</t>
  </si>
  <si>
    <t>ZEYTİNYAĞI</t>
  </si>
  <si>
    <t>2*5L*40</t>
  </si>
  <si>
    <t>ARABA ARIZA</t>
  </si>
  <si>
    <t>Akbank Maaş</t>
  </si>
  <si>
    <t>Banu Kiracı</t>
  </si>
  <si>
    <t>Kira</t>
  </si>
  <si>
    <t xml:space="preserve">Elden </t>
  </si>
  <si>
    <t>TOYOTA</t>
  </si>
  <si>
    <t>MART</t>
  </si>
  <si>
    <t xml:space="preserve"> Baba ziraate gönderildi.</t>
  </si>
  <si>
    <t>NİSAN</t>
  </si>
  <si>
    <t>MAYIS</t>
  </si>
  <si>
    <t>900 alacaklıyım</t>
  </si>
  <si>
    <t>Babam</t>
  </si>
  <si>
    <t>Annem</t>
  </si>
  <si>
    <t>Kumburgaz</t>
  </si>
  <si>
    <t>Niğde</t>
  </si>
  <si>
    <t>Bakırköy</t>
  </si>
  <si>
    <t>Serap-beylikdüzü</t>
  </si>
  <si>
    <t>Serap-kartaltepe</t>
  </si>
  <si>
    <t>HAZİRAN</t>
  </si>
  <si>
    <t>çıkmamış</t>
  </si>
  <si>
    <t>kumburgaz inşaat</t>
  </si>
  <si>
    <t>960-Nalbur+750 taş</t>
  </si>
  <si>
    <t>Banu</t>
  </si>
  <si>
    <t>Kiracı</t>
  </si>
  <si>
    <t>Elden verdim</t>
  </si>
  <si>
    <t>Serap</t>
  </si>
  <si>
    <t>Maaş</t>
  </si>
  <si>
    <t>Elden</t>
  </si>
  <si>
    <t>İşbankası-niğde</t>
  </si>
  <si>
    <t>TEMMUZ</t>
  </si>
  <si>
    <t>baba elden</t>
  </si>
  <si>
    <t>AİDAT</t>
  </si>
  <si>
    <t>BANU</t>
  </si>
  <si>
    <t>BAKIYE GEÇEN AY</t>
  </si>
  <si>
    <t>KAPANDI</t>
  </si>
  <si>
    <t>+ İSE BEN BORÇLUYUM</t>
  </si>
  <si>
    <t>ARÇELİK ERHAN</t>
  </si>
  <si>
    <t>NİĞDE</t>
  </si>
  <si>
    <t>TOYOTA MTV</t>
  </si>
  <si>
    <t>NİSSAN MTV</t>
  </si>
  <si>
    <t>AĞUSTOS</t>
  </si>
  <si>
    <t>sıfırlandı</t>
  </si>
  <si>
    <t>fatma</t>
  </si>
  <si>
    <t>akbank</t>
  </si>
  <si>
    <t>toyota</t>
  </si>
  <si>
    <t>işbank gelen</t>
  </si>
  <si>
    <t>ziraat</t>
  </si>
  <si>
    <t>EYLÜL</t>
  </si>
  <si>
    <t>BABAM</t>
  </si>
  <si>
    <t>ödendi</t>
  </si>
  <si>
    <t>cemile</t>
  </si>
  <si>
    <t>ERHAN</t>
  </si>
  <si>
    <t>MAAŞ</t>
  </si>
  <si>
    <t>KOLTUK DÖŞEME</t>
  </si>
  <si>
    <t>EKİM</t>
  </si>
  <si>
    <t>KASIM</t>
  </si>
  <si>
    <t>ARALIK</t>
  </si>
  <si>
    <t>elden</t>
  </si>
  <si>
    <t>kumburgaz elektrik</t>
  </si>
  <si>
    <t>dask</t>
  </si>
  <si>
    <t>ELDEN</t>
  </si>
  <si>
    <t>FATMA</t>
  </si>
  <si>
    <t>ÖDEME</t>
  </si>
  <si>
    <t>bu ay ödeme</t>
  </si>
  <si>
    <t>HALKA</t>
  </si>
  <si>
    <t>toyota MTV</t>
  </si>
  <si>
    <t>Serap mtv</t>
  </si>
  <si>
    <t>maaş</t>
  </si>
  <si>
    <t>Toyota</t>
  </si>
  <si>
    <t>KASKO+TRA</t>
  </si>
  <si>
    <t>serap</t>
  </si>
  <si>
    <t>Erhan</t>
  </si>
  <si>
    <t>eft</t>
  </si>
  <si>
    <t>alış veriş</t>
  </si>
  <si>
    <t>serap vergi</t>
  </si>
  <si>
    <t>DEVİR</t>
  </si>
  <si>
    <t>hurma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</si>
</sst>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20"/>
      <color theme="0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9" borderId="0" applyNumberFormat="0" applyBorder="0" applyAlignment="0" applyProtection="0"/>
  </cellStyleXfs>
  <cellXfs count="55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49" fontId="1" fillId="3" borderId="1" xfId="0" applyNumberFormat="1" applyFont="1" applyFill="1" applyBorder="1"/>
    <xf numFmtId="49" fontId="2" fillId="3" borderId="1" xfId="0" applyNumberFormat="1" applyFont="1" applyFill="1" applyBorder="1"/>
    <xf numFmtId="49" fontId="3" fillId="3" borderId="1" xfId="0" applyNumberFormat="1" applyFont="1" applyFill="1" applyBorder="1"/>
    <xf numFmtId="49" fontId="3" fillId="3" borderId="0" xfId="0" applyNumberFormat="1" applyFont="1" applyFill="1"/>
    <xf numFmtId="0" fontId="3" fillId="3" borderId="1" xfId="0" applyFont="1" applyFill="1" applyBorder="1"/>
    <xf numFmtId="4" fontId="3" fillId="3" borderId="1" xfId="0" applyNumberFormat="1" applyFont="1" applyFill="1" applyBorder="1"/>
    <xf numFmtId="0" fontId="3" fillId="3" borderId="0" xfId="0" applyNumberFormat="1" applyFont="1" applyFill="1"/>
    <xf numFmtId="4" fontId="3" fillId="3" borderId="0" xfId="0" applyNumberFormat="1" applyFont="1" applyFill="1"/>
    <xf numFmtId="2" fontId="3" fillId="3" borderId="0" xfId="0" applyNumberFormat="1" applyFont="1" applyFill="1"/>
    <xf numFmtId="4" fontId="3" fillId="3" borderId="0" xfId="0" applyNumberFormat="1" applyFont="1" applyFill="1" applyBorder="1"/>
    <xf numFmtId="0" fontId="3" fillId="3" borderId="0" xfId="0" applyFont="1" applyFill="1"/>
    <xf numFmtId="0" fontId="1" fillId="3" borderId="0" xfId="0" applyFont="1" applyFill="1"/>
    <xf numFmtId="14" fontId="0" fillId="3" borderId="0" xfId="0" applyNumberFormat="1" applyFill="1"/>
    <xf numFmtId="49" fontId="0" fillId="3" borderId="0" xfId="0" applyNumberFormat="1" applyFill="1"/>
    <xf numFmtId="16" fontId="0" fillId="3" borderId="1" xfId="0" applyNumberFormat="1" applyFill="1" applyBorder="1"/>
    <xf numFmtId="16" fontId="4" fillId="3" borderId="1" xfId="0" applyNumberFormat="1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3" borderId="3" xfId="0" applyFont="1" applyFill="1" applyBorder="1"/>
    <xf numFmtId="0" fontId="0" fillId="0" borderId="1" xfId="0" applyFill="1" applyBorder="1"/>
    <xf numFmtId="0" fontId="1" fillId="2" borderId="0" xfId="0" applyFont="1" applyFill="1"/>
    <xf numFmtId="0" fontId="0" fillId="4" borderId="1" xfId="0" applyFill="1" applyBorder="1"/>
    <xf numFmtId="0" fontId="1" fillId="3" borderId="0" xfId="0" applyFont="1" applyFill="1" applyBorder="1"/>
    <xf numFmtId="0" fontId="5" fillId="0" borderId="1" xfId="0" applyFont="1" applyBorder="1"/>
    <xf numFmtId="0" fontId="0" fillId="5" borderId="1" xfId="0" applyFill="1" applyBorder="1"/>
    <xf numFmtId="0" fontId="6" fillId="6" borderId="1" xfId="0" applyFont="1" applyFill="1" applyBorder="1"/>
    <xf numFmtId="0" fontId="0" fillId="6" borderId="1" xfId="0" applyFill="1" applyBorder="1"/>
    <xf numFmtId="0" fontId="0" fillId="6" borderId="3" xfId="0" applyFont="1" applyFill="1" applyBorder="1"/>
    <xf numFmtId="0" fontId="0" fillId="6" borderId="0" xfId="0" applyFill="1"/>
    <xf numFmtId="0" fontId="1" fillId="4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0" fontId="0" fillId="5" borderId="0" xfId="0" applyFill="1"/>
    <xf numFmtId="164" fontId="5" fillId="0" borderId="1" xfId="0" applyNumberFormat="1" applyFont="1" applyBorder="1"/>
    <xf numFmtId="0" fontId="0" fillId="0" borderId="4" xfId="0" applyBorder="1"/>
    <xf numFmtId="49" fontId="0" fillId="0" borderId="1" xfId="0" applyNumberFormat="1" applyFill="1" applyBorder="1"/>
    <xf numFmtId="0" fontId="0" fillId="7" borderId="0" xfId="0" applyFill="1"/>
    <xf numFmtId="49" fontId="0" fillId="7" borderId="0" xfId="0" applyNumberFormat="1" applyFill="1"/>
    <xf numFmtId="0" fontId="0" fillId="0" borderId="0" xfId="0" applyFill="1"/>
    <xf numFmtId="0" fontId="7" fillId="8" borderId="1" xfId="0" applyFont="1" applyFill="1" applyBorder="1"/>
    <xf numFmtId="2" fontId="7" fillId="8" borderId="1" xfId="0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5" borderId="0" xfId="0" applyFill="1" applyBorder="1"/>
    <xf numFmtId="0" fontId="8" fillId="9" borderId="1" xfId="1" applyBorder="1"/>
    <xf numFmtId="49" fontId="0" fillId="0" borderId="1" xfId="0" applyNumberFormat="1" applyBorder="1"/>
    <xf numFmtId="0" fontId="1" fillId="5" borderId="3" xfId="0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Normal="100" workbookViewId="0">
      <selection activeCell="M31" sqref="M31"/>
    </sheetView>
  </sheetViews>
  <sheetFormatPr defaultRowHeight="15" x14ac:dyDescent="0.25"/>
  <cols>
    <col min="1" max="1" width="16.7109375" bestFit="1" customWidth="1"/>
    <col min="2" max="2" width="13.140625" bestFit="1" customWidth="1"/>
    <col min="3" max="3" width="21.42578125" bestFit="1" customWidth="1"/>
    <col min="4" max="4" width="14" bestFit="1" customWidth="1"/>
    <col min="5" max="5" width="19.42578125" bestFit="1" customWidth="1"/>
    <col min="6" max="8" width="11" bestFit="1" customWidth="1"/>
    <col min="9" max="9" width="22.85546875" bestFit="1" customWidth="1"/>
    <col min="10" max="10" width="20.42578125" bestFit="1" customWidth="1"/>
    <col min="11" max="12" width="18.42578125" bestFit="1" customWidth="1"/>
    <col min="13" max="13" width="13.5703125" bestFit="1" customWidth="1"/>
    <col min="15" max="15" width="11.42578125" bestFit="1" customWidth="1"/>
  </cols>
  <sheetData>
    <row r="1" spans="1:23" ht="26.25" x14ac:dyDescent="0.4">
      <c r="A1" s="33" t="s">
        <v>70</v>
      </c>
      <c r="B1" s="34"/>
      <c r="C1" s="34"/>
      <c r="D1" s="34"/>
      <c r="E1" s="34"/>
      <c r="F1" s="34"/>
      <c r="G1" s="34"/>
      <c r="H1" s="34"/>
      <c r="I1" s="34"/>
      <c r="J1" s="35"/>
      <c r="K1" s="34"/>
      <c r="L1" s="34"/>
      <c r="M1" s="34" t="s">
        <v>141</v>
      </c>
    </row>
    <row r="2" spans="1:23" x14ac:dyDescent="0.25">
      <c r="A2" s="39" t="s">
        <v>14</v>
      </c>
      <c r="B2" s="39" t="s">
        <v>48</v>
      </c>
      <c r="C2" s="39" t="s">
        <v>52</v>
      </c>
      <c r="D2" s="39" t="s">
        <v>56</v>
      </c>
      <c r="E2" s="39" t="s">
        <v>57</v>
      </c>
      <c r="F2" s="39" t="s">
        <v>59</v>
      </c>
      <c r="G2" s="39" t="s">
        <v>61</v>
      </c>
      <c r="H2" s="39" t="s">
        <v>63</v>
      </c>
      <c r="I2" s="39" t="s">
        <v>52</v>
      </c>
      <c r="J2" s="39" t="s">
        <v>57</v>
      </c>
      <c r="K2" s="39" t="s">
        <v>56</v>
      </c>
      <c r="L2" s="39" t="s">
        <v>56</v>
      </c>
      <c r="M2" s="32" t="s">
        <v>109</v>
      </c>
      <c r="N2" s="54" t="s">
        <v>138</v>
      </c>
      <c r="O2" s="54" t="s">
        <v>110</v>
      </c>
      <c r="P2" s="54" t="s">
        <v>139</v>
      </c>
      <c r="Q2" s="54" t="s">
        <v>142</v>
      </c>
      <c r="R2" s="54" t="s">
        <v>143</v>
      </c>
      <c r="S2" s="54" t="s">
        <v>144</v>
      </c>
      <c r="T2" s="54" t="s">
        <v>145</v>
      </c>
      <c r="U2" s="54" t="s">
        <v>135</v>
      </c>
      <c r="V2" s="54" t="s">
        <v>103</v>
      </c>
      <c r="W2" s="54" t="s">
        <v>146</v>
      </c>
    </row>
    <row r="3" spans="1:23" x14ac:dyDescent="0.25">
      <c r="A3" s="37" t="s">
        <v>51</v>
      </c>
      <c r="B3" s="37" t="s">
        <v>27</v>
      </c>
      <c r="C3" s="37" t="s">
        <v>53</v>
      </c>
      <c r="D3" s="37" t="s">
        <v>67</v>
      </c>
      <c r="E3" s="37" t="s">
        <v>58</v>
      </c>
      <c r="F3" s="37" t="s">
        <v>60</v>
      </c>
      <c r="G3" s="37" t="s">
        <v>62</v>
      </c>
      <c r="H3" s="37" t="s">
        <v>64</v>
      </c>
      <c r="I3" s="37" t="s">
        <v>65</v>
      </c>
      <c r="J3" s="37" t="s">
        <v>66</v>
      </c>
      <c r="K3" s="37" t="s">
        <v>69</v>
      </c>
      <c r="L3" s="37" t="s">
        <v>68</v>
      </c>
      <c r="M3" s="29" t="s">
        <v>140</v>
      </c>
    </row>
    <row r="4" spans="1:23" x14ac:dyDescent="0.25">
      <c r="A4" s="37" t="s">
        <v>49</v>
      </c>
      <c r="B4" s="31">
        <v>2125700685</v>
      </c>
      <c r="C4" s="31">
        <v>4869716748</v>
      </c>
      <c r="D4" s="31">
        <v>1932808</v>
      </c>
      <c r="E4" s="31">
        <v>500200631112</v>
      </c>
      <c r="F4" s="31">
        <v>1024507168</v>
      </c>
      <c r="G4" s="31">
        <v>5356115082</v>
      </c>
      <c r="H4" s="31">
        <v>5396881869</v>
      </c>
      <c r="I4" s="31">
        <v>4838474400</v>
      </c>
      <c r="J4" s="41">
        <v>500100806033</v>
      </c>
      <c r="K4" s="31">
        <v>8568776</v>
      </c>
      <c r="L4" s="52">
        <v>8571236</v>
      </c>
      <c r="M4" s="2"/>
    </row>
    <row r="5" spans="1:23" x14ac:dyDescent="0.25">
      <c r="A5" s="37" t="s">
        <v>13</v>
      </c>
      <c r="B5" s="2">
        <v>11</v>
      </c>
      <c r="C5" s="2">
        <v>19</v>
      </c>
      <c r="D5" s="2">
        <v>2</v>
      </c>
      <c r="E5" s="2">
        <v>23</v>
      </c>
      <c r="F5" s="2">
        <v>23</v>
      </c>
      <c r="G5" s="2">
        <v>6</v>
      </c>
      <c r="H5" s="2">
        <v>1</v>
      </c>
      <c r="I5" s="2">
        <v>4</v>
      </c>
      <c r="J5" s="2">
        <v>27</v>
      </c>
      <c r="K5" s="2">
        <v>11</v>
      </c>
      <c r="L5" s="2">
        <v>11</v>
      </c>
      <c r="M5" s="2">
        <v>0</v>
      </c>
    </row>
    <row r="6" spans="1:23" x14ac:dyDescent="0.25">
      <c r="A6" s="37" t="s">
        <v>50</v>
      </c>
      <c r="B6" s="2">
        <v>47</v>
      </c>
      <c r="C6">
        <v>341</v>
      </c>
      <c r="D6" s="2">
        <v>104</v>
      </c>
      <c r="E6" s="2">
        <v>470</v>
      </c>
      <c r="F6" s="2">
        <v>66.7</v>
      </c>
      <c r="G6" s="2">
        <v>65</v>
      </c>
      <c r="H6" s="2">
        <v>29.6</v>
      </c>
      <c r="I6" s="2">
        <v>54.9</v>
      </c>
      <c r="J6" s="2">
        <v>22</v>
      </c>
      <c r="K6" s="2">
        <v>1</v>
      </c>
      <c r="L6" s="2">
        <v>15</v>
      </c>
      <c r="M6" s="2">
        <v>0</v>
      </c>
      <c r="N6" s="50">
        <v>-2500</v>
      </c>
      <c r="O6">
        <v>-1750</v>
      </c>
      <c r="P6">
        <v>1000</v>
      </c>
      <c r="Q6">
        <v>230</v>
      </c>
      <c r="R6">
        <v>1373</v>
      </c>
      <c r="S6">
        <v>256</v>
      </c>
      <c r="T6">
        <v>-3200</v>
      </c>
      <c r="U6">
        <v>-6210</v>
      </c>
      <c r="V6">
        <v>300</v>
      </c>
      <c r="W6">
        <v>9281</v>
      </c>
    </row>
    <row r="7" spans="1:23" x14ac:dyDescent="0.25">
      <c r="A7" s="37" t="s">
        <v>29</v>
      </c>
      <c r="B7" s="2">
        <f>SUM(B6:Z6)</f>
        <v>-3.7999999999992724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23" ht="18.75" x14ac:dyDescent="0.3">
      <c r="A8" s="47" t="s">
        <v>55</v>
      </c>
      <c r="B8" s="48">
        <v>0</v>
      </c>
      <c r="C8" s="53"/>
      <c r="D8" s="2"/>
      <c r="E8" s="2"/>
      <c r="F8" s="2"/>
      <c r="G8" s="2"/>
      <c r="H8" s="2"/>
      <c r="I8" s="2"/>
      <c r="J8" s="2"/>
      <c r="K8" s="2"/>
      <c r="L8" s="2"/>
      <c r="M8" s="2"/>
    </row>
    <row r="9" spans="1:23" ht="26.25" x14ac:dyDescent="0.4">
      <c r="A9" s="33" t="s">
        <v>47</v>
      </c>
      <c r="B9" s="34"/>
      <c r="C9" s="34"/>
      <c r="D9" s="34"/>
      <c r="E9" s="34"/>
      <c r="F9" s="34"/>
      <c r="G9" s="34"/>
      <c r="H9" s="34"/>
      <c r="I9" s="34"/>
      <c r="J9" s="35"/>
      <c r="K9" s="34"/>
      <c r="L9" s="34"/>
      <c r="M9" s="34" t="s">
        <v>141</v>
      </c>
    </row>
    <row r="10" spans="1:23" x14ac:dyDescent="0.25">
      <c r="A10" s="39" t="s">
        <v>14</v>
      </c>
      <c r="B10" s="39" t="s">
        <v>48</v>
      </c>
      <c r="C10" s="39" t="s">
        <v>52</v>
      </c>
      <c r="D10" s="39" t="s">
        <v>56</v>
      </c>
      <c r="E10" s="39" t="s">
        <v>57</v>
      </c>
      <c r="F10" s="39" t="s">
        <v>59</v>
      </c>
      <c r="G10" s="39" t="s">
        <v>61</v>
      </c>
      <c r="H10" s="39" t="s">
        <v>63</v>
      </c>
      <c r="I10" s="39" t="s">
        <v>52</v>
      </c>
      <c r="J10" s="39" t="s">
        <v>57</v>
      </c>
      <c r="K10" s="39" t="s">
        <v>56</v>
      </c>
      <c r="L10" s="39" t="s">
        <v>56</v>
      </c>
      <c r="M10" s="32" t="s">
        <v>109</v>
      </c>
      <c r="N10" s="54" t="s">
        <v>138</v>
      </c>
      <c r="O10" s="54" t="s">
        <v>147</v>
      </c>
      <c r="P10" s="54" t="s">
        <v>148</v>
      </c>
      <c r="Q10" s="54" t="s">
        <v>149</v>
      </c>
      <c r="R10" s="54" t="s">
        <v>145</v>
      </c>
      <c r="S10" s="54" t="s">
        <v>150</v>
      </c>
      <c r="T10" s="54"/>
      <c r="U10" s="54"/>
      <c r="V10" s="54"/>
      <c r="W10" s="54"/>
    </row>
    <row r="11" spans="1:23" x14ac:dyDescent="0.25">
      <c r="A11" s="37" t="s">
        <v>51</v>
      </c>
      <c r="B11" s="37" t="s">
        <v>27</v>
      </c>
      <c r="C11" s="37" t="s">
        <v>53</v>
      </c>
      <c r="D11" s="37" t="s">
        <v>67</v>
      </c>
      <c r="E11" s="37" t="s">
        <v>58</v>
      </c>
      <c r="F11" s="37" t="s">
        <v>60</v>
      </c>
      <c r="G11" s="37" t="s">
        <v>62</v>
      </c>
      <c r="H11" s="37" t="s">
        <v>64</v>
      </c>
      <c r="I11" s="37" t="s">
        <v>65</v>
      </c>
      <c r="J11" s="37" t="s">
        <v>66</v>
      </c>
      <c r="K11" s="37" t="s">
        <v>69</v>
      </c>
      <c r="L11" s="37" t="s">
        <v>68</v>
      </c>
      <c r="M11" s="29" t="s">
        <v>140</v>
      </c>
    </row>
    <row r="12" spans="1:23" x14ac:dyDescent="0.25">
      <c r="A12" s="37" t="s">
        <v>49</v>
      </c>
      <c r="B12" s="31">
        <v>2125700685</v>
      </c>
      <c r="C12" s="31">
        <v>4869716748</v>
      </c>
      <c r="D12" s="31">
        <v>1932808</v>
      </c>
      <c r="E12" s="31">
        <v>500200631112</v>
      </c>
      <c r="F12" s="31">
        <v>1024507168</v>
      </c>
      <c r="G12" s="31">
        <v>5356115082</v>
      </c>
      <c r="H12" s="31">
        <v>5396881869</v>
      </c>
      <c r="I12" s="31">
        <v>4838474400</v>
      </c>
      <c r="J12" s="41">
        <v>500100806033</v>
      </c>
      <c r="K12" s="31">
        <v>8568776</v>
      </c>
      <c r="L12" s="52">
        <v>8571236</v>
      </c>
      <c r="M12" s="2"/>
    </row>
    <row r="13" spans="1:23" x14ac:dyDescent="0.25">
      <c r="A13" s="37" t="s">
        <v>13</v>
      </c>
      <c r="B13" s="2">
        <v>11</v>
      </c>
      <c r="C13" s="2">
        <v>19</v>
      </c>
      <c r="D13" s="2">
        <v>2</v>
      </c>
      <c r="E13" s="2">
        <v>23</v>
      </c>
      <c r="F13" s="2">
        <v>23</v>
      </c>
      <c r="G13" s="2">
        <v>6</v>
      </c>
      <c r="H13" s="2">
        <v>1</v>
      </c>
      <c r="I13" s="2">
        <v>4</v>
      </c>
      <c r="J13" s="2">
        <v>27</v>
      </c>
      <c r="K13" s="2">
        <v>11</v>
      </c>
      <c r="L13" s="2">
        <v>11</v>
      </c>
      <c r="M13" s="2">
        <v>0</v>
      </c>
    </row>
    <row r="14" spans="1:23" x14ac:dyDescent="0.25">
      <c r="A14" s="37" t="s">
        <v>50</v>
      </c>
      <c r="B14" s="2">
        <v>53</v>
      </c>
      <c r="C14">
        <v>285</v>
      </c>
      <c r="D14" s="2">
        <v>158</v>
      </c>
      <c r="E14" s="2">
        <v>683</v>
      </c>
      <c r="F14" s="2">
        <v>66</v>
      </c>
      <c r="G14" s="2">
        <v>66.2</v>
      </c>
      <c r="H14" s="2">
        <v>29.7</v>
      </c>
      <c r="I14" s="2">
        <v>0</v>
      </c>
      <c r="J14" s="2">
        <v>0</v>
      </c>
      <c r="K14" s="2">
        <v>0</v>
      </c>
      <c r="L14" s="2">
        <v>0</v>
      </c>
      <c r="M14" s="2">
        <v>70</v>
      </c>
      <c r="N14" s="50"/>
      <c r="O14">
        <v>3674</v>
      </c>
      <c r="P14">
        <v>-500</v>
      </c>
      <c r="Q14">
        <v>-10750</v>
      </c>
      <c r="R14">
        <v>-3200</v>
      </c>
      <c r="S14">
        <v>9000</v>
      </c>
    </row>
    <row r="15" spans="1:23" x14ac:dyDescent="0.25">
      <c r="A15" s="37" t="s">
        <v>29</v>
      </c>
      <c r="B15" s="2">
        <f>SUM(B14:Z14)</f>
        <v>-365.10000000000036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3" ht="18.75" x14ac:dyDescent="0.3">
      <c r="A16" s="47" t="s">
        <v>55</v>
      </c>
      <c r="B16" s="48">
        <v>0</v>
      </c>
      <c r="C16" s="53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9" ht="26.25" x14ac:dyDescent="0.4">
      <c r="A17" s="33" t="s">
        <v>84</v>
      </c>
      <c r="B17" s="34"/>
      <c r="C17" s="34"/>
      <c r="D17" s="34"/>
      <c r="E17" s="34"/>
      <c r="F17" s="34"/>
      <c r="G17" s="34"/>
      <c r="H17" s="34"/>
      <c r="I17" s="34"/>
      <c r="J17" s="35"/>
      <c r="K17" s="34"/>
      <c r="L17" s="34"/>
      <c r="M17" s="34"/>
    </row>
    <row r="18" spans="1:19" x14ac:dyDescent="0.25">
      <c r="A18" s="39" t="s">
        <v>14</v>
      </c>
      <c r="B18" s="39" t="s">
        <v>48</v>
      </c>
      <c r="C18" s="39" t="s">
        <v>52</v>
      </c>
      <c r="D18" s="39" t="s">
        <v>56</v>
      </c>
      <c r="E18" s="39" t="s">
        <v>57</v>
      </c>
      <c r="F18" s="39" t="s">
        <v>59</v>
      </c>
      <c r="G18" s="39" t="s">
        <v>61</v>
      </c>
      <c r="H18" s="39" t="s">
        <v>63</v>
      </c>
      <c r="I18" s="39" t="s">
        <v>52</v>
      </c>
      <c r="J18" s="39" t="s">
        <v>57</v>
      </c>
      <c r="K18" s="39" t="s">
        <v>56</v>
      </c>
      <c r="L18" s="39" t="s">
        <v>56</v>
      </c>
      <c r="M18" s="32" t="s">
        <v>109</v>
      </c>
      <c r="N18" s="54" t="s">
        <v>138</v>
      </c>
      <c r="O18" s="54" t="s">
        <v>148</v>
      </c>
      <c r="P18" s="54" t="s">
        <v>151</v>
      </c>
      <c r="Q18" s="54" t="s">
        <v>105</v>
      </c>
      <c r="R18" s="54" t="s">
        <v>152</v>
      </c>
      <c r="S18" s="54"/>
    </row>
    <row r="19" spans="1:19" x14ac:dyDescent="0.25">
      <c r="A19" s="37" t="s">
        <v>51</v>
      </c>
      <c r="B19" s="37" t="s">
        <v>27</v>
      </c>
      <c r="C19" s="37" t="s">
        <v>53</v>
      </c>
      <c r="D19" s="37" t="s">
        <v>67</v>
      </c>
      <c r="E19" s="37" t="s">
        <v>58</v>
      </c>
      <c r="F19" s="37" t="s">
        <v>60</v>
      </c>
      <c r="G19" s="37" t="s">
        <v>62</v>
      </c>
      <c r="H19" s="37" t="s">
        <v>64</v>
      </c>
      <c r="I19" s="37" t="s">
        <v>65</v>
      </c>
      <c r="J19" s="37" t="s">
        <v>66</v>
      </c>
      <c r="K19" s="37" t="s">
        <v>69</v>
      </c>
      <c r="L19" s="37" t="s">
        <v>68</v>
      </c>
      <c r="M19" s="29" t="s">
        <v>140</v>
      </c>
    </row>
    <row r="20" spans="1:19" x14ac:dyDescent="0.25">
      <c r="A20" s="37" t="s">
        <v>49</v>
      </c>
      <c r="B20" s="31">
        <v>2125700685</v>
      </c>
      <c r="C20" s="31">
        <v>4869716748</v>
      </c>
      <c r="D20" s="31">
        <v>1932808</v>
      </c>
      <c r="E20" s="31">
        <v>500200631112</v>
      </c>
      <c r="F20" s="31">
        <v>1024507168</v>
      </c>
      <c r="G20" s="31">
        <v>5356115082</v>
      </c>
      <c r="H20" s="31">
        <v>5396881869</v>
      </c>
      <c r="I20" s="31">
        <v>4838474400</v>
      </c>
      <c r="J20" s="41">
        <v>500100806033</v>
      </c>
      <c r="K20" s="31">
        <v>8568776</v>
      </c>
      <c r="L20" s="52">
        <v>8571236</v>
      </c>
      <c r="M20" s="2"/>
    </row>
    <row r="21" spans="1:19" x14ac:dyDescent="0.25">
      <c r="A21" s="37" t="s">
        <v>13</v>
      </c>
      <c r="B21" s="2">
        <v>11</v>
      </c>
      <c r="C21" s="2">
        <v>19</v>
      </c>
      <c r="D21" s="2">
        <v>2</v>
      </c>
      <c r="E21" s="2">
        <v>23</v>
      </c>
      <c r="F21" s="2">
        <v>23</v>
      </c>
      <c r="G21" s="2">
        <v>6</v>
      </c>
      <c r="H21" s="2">
        <v>1</v>
      </c>
      <c r="I21" s="2">
        <v>4</v>
      </c>
      <c r="J21" s="2">
        <v>27</v>
      </c>
      <c r="K21" s="2">
        <v>11</v>
      </c>
      <c r="L21" s="2">
        <v>11</v>
      </c>
      <c r="M21" s="2">
        <v>0</v>
      </c>
    </row>
    <row r="22" spans="1:19" x14ac:dyDescent="0.25">
      <c r="A22" s="37" t="s">
        <v>50</v>
      </c>
      <c r="B22" s="2">
        <v>53</v>
      </c>
      <c r="C22">
        <v>305</v>
      </c>
      <c r="D22" s="2">
        <v>116</v>
      </c>
      <c r="E22" s="2">
        <v>549</v>
      </c>
      <c r="F22" s="2">
        <v>95.9</v>
      </c>
      <c r="G22" s="2">
        <v>66.099999999999994</v>
      </c>
      <c r="H22" s="2">
        <v>33.9</v>
      </c>
      <c r="I22" s="2">
        <v>0</v>
      </c>
      <c r="J22" s="2">
        <v>0</v>
      </c>
      <c r="K22" s="2">
        <v>0</v>
      </c>
      <c r="L22" s="2">
        <v>0</v>
      </c>
      <c r="M22" s="2">
        <v>70</v>
      </c>
      <c r="N22" s="50">
        <v>-365</v>
      </c>
      <c r="O22" s="50">
        <v>-500</v>
      </c>
      <c r="P22">
        <f>117+25+54</f>
        <v>196</v>
      </c>
      <c r="Q22">
        <v>-1500</v>
      </c>
      <c r="R22">
        <v>418</v>
      </c>
    </row>
    <row r="23" spans="1:19" x14ac:dyDescent="0.25">
      <c r="A23" s="37" t="s">
        <v>29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9" ht="18.75" x14ac:dyDescent="0.3">
      <c r="A24" s="47" t="s">
        <v>55</v>
      </c>
      <c r="B24" s="48">
        <v>0</v>
      </c>
      <c r="C24" s="53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9" ht="26.25" x14ac:dyDescent="0.4">
      <c r="A25" s="33" t="s">
        <v>86</v>
      </c>
      <c r="B25" s="34"/>
      <c r="C25" s="34"/>
      <c r="D25" s="34"/>
      <c r="E25" s="34"/>
      <c r="F25" s="34"/>
      <c r="G25" s="34"/>
      <c r="H25" s="34"/>
      <c r="I25" s="34"/>
      <c r="J25" s="35"/>
      <c r="K25" s="34"/>
      <c r="L25" s="34"/>
      <c r="M25" s="34"/>
    </row>
    <row r="26" spans="1:19" x14ac:dyDescent="0.25">
      <c r="A26" s="39" t="s">
        <v>14</v>
      </c>
      <c r="B26" s="39" t="s">
        <v>48</v>
      </c>
      <c r="C26" s="39" t="s">
        <v>52</v>
      </c>
      <c r="D26" s="39" t="s">
        <v>56</v>
      </c>
      <c r="E26" s="39" t="s">
        <v>57</v>
      </c>
      <c r="F26" s="39" t="s">
        <v>59</v>
      </c>
      <c r="G26" s="39" t="s">
        <v>61</v>
      </c>
      <c r="H26" s="39" t="s">
        <v>63</v>
      </c>
      <c r="I26" s="39" t="s">
        <v>52</v>
      </c>
      <c r="J26" s="39" t="s">
        <v>57</v>
      </c>
      <c r="K26" s="39" t="s">
        <v>56</v>
      </c>
      <c r="L26" s="39" t="s">
        <v>56</v>
      </c>
      <c r="M26" s="32" t="s">
        <v>109</v>
      </c>
      <c r="N26" s="54" t="s">
        <v>153</v>
      </c>
      <c r="O26" s="54" t="s">
        <v>154</v>
      </c>
      <c r="P26" s="54" t="s">
        <v>120</v>
      </c>
      <c r="Q26" s="54"/>
      <c r="R26" s="54"/>
      <c r="S26" s="54"/>
    </row>
    <row r="27" spans="1:19" x14ac:dyDescent="0.25">
      <c r="A27" s="37" t="s">
        <v>51</v>
      </c>
      <c r="B27" s="37" t="s">
        <v>27</v>
      </c>
      <c r="C27" s="37" t="s">
        <v>53</v>
      </c>
      <c r="D27" s="37" t="s">
        <v>67</v>
      </c>
      <c r="E27" s="37" t="s">
        <v>58</v>
      </c>
      <c r="F27" s="37" t="s">
        <v>60</v>
      </c>
      <c r="G27" s="37" t="s">
        <v>62</v>
      </c>
      <c r="H27" s="37" t="s">
        <v>64</v>
      </c>
      <c r="I27" s="37" t="s">
        <v>65</v>
      </c>
      <c r="J27" s="37" t="s">
        <v>66</v>
      </c>
      <c r="K27" s="37" t="s">
        <v>69</v>
      </c>
      <c r="L27" s="37" t="s">
        <v>68</v>
      </c>
      <c r="M27" s="29" t="s">
        <v>140</v>
      </c>
    </row>
    <row r="28" spans="1:19" x14ac:dyDescent="0.25">
      <c r="A28" s="37" t="s">
        <v>49</v>
      </c>
      <c r="B28" s="31">
        <v>2125700685</v>
      </c>
      <c r="C28" s="31">
        <v>4869716748</v>
      </c>
      <c r="D28" s="31">
        <v>1932808</v>
      </c>
      <c r="E28" s="31">
        <v>500200631112</v>
      </c>
      <c r="F28" s="31">
        <v>1024507168</v>
      </c>
      <c r="G28" s="31">
        <v>5356115082</v>
      </c>
      <c r="H28" s="31">
        <v>5396881869</v>
      </c>
      <c r="I28" s="31">
        <v>4838474400</v>
      </c>
      <c r="J28" s="41">
        <v>500100806033</v>
      </c>
      <c r="K28" s="31">
        <v>8568776</v>
      </c>
      <c r="L28" s="52">
        <v>8571236</v>
      </c>
      <c r="M28" s="2"/>
    </row>
    <row r="29" spans="1:19" x14ac:dyDescent="0.25">
      <c r="A29" s="37" t="s">
        <v>13</v>
      </c>
      <c r="B29" s="2">
        <v>11</v>
      </c>
      <c r="C29" s="2">
        <v>19</v>
      </c>
      <c r="D29" s="2">
        <v>2</v>
      </c>
      <c r="E29" s="2">
        <v>23</v>
      </c>
      <c r="F29" s="2">
        <v>23</v>
      </c>
      <c r="G29" s="2">
        <v>6</v>
      </c>
      <c r="H29" s="2">
        <v>1</v>
      </c>
      <c r="I29" s="2">
        <v>4</v>
      </c>
      <c r="J29" s="2">
        <v>27</v>
      </c>
      <c r="K29" s="2">
        <v>11</v>
      </c>
      <c r="L29" s="2">
        <v>11</v>
      </c>
      <c r="M29" s="2">
        <v>0</v>
      </c>
    </row>
    <row r="30" spans="1:19" x14ac:dyDescent="0.25">
      <c r="A30" s="37" t="s">
        <v>50</v>
      </c>
      <c r="B30" s="2">
        <v>53</v>
      </c>
      <c r="D30" s="2">
        <v>106</v>
      </c>
      <c r="F30" s="2">
        <v>95</v>
      </c>
      <c r="G30" s="2">
        <v>66</v>
      </c>
      <c r="H30" s="2">
        <v>33.799999999999997</v>
      </c>
      <c r="I30" s="2"/>
      <c r="J30" s="2">
        <v>31</v>
      </c>
      <c r="K30" s="2"/>
      <c r="L30" s="2"/>
      <c r="M30" s="2">
        <v>70</v>
      </c>
      <c r="N30" s="50">
        <v>-462.1</v>
      </c>
      <c r="O30" s="50">
        <v>100</v>
      </c>
      <c r="P30">
        <v>500</v>
      </c>
    </row>
    <row r="31" spans="1:19" x14ac:dyDescent="0.25">
      <c r="A31" s="37" t="s">
        <v>29</v>
      </c>
      <c r="B31" s="2">
        <f>SUM(B30:Z30)</f>
        <v>592.70000000000005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9" ht="18.75" x14ac:dyDescent="0.3">
      <c r="A32" s="47" t="s">
        <v>55</v>
      </c>
      <c r="B32" s="48">
        <f>B31</f>
        <v>592.70000000000005</v>
      </c>
      <c r="C32" s="53"/>
      <c r="D32" s="2"/>
      <c r="E32" s="2"/>
      <c r="F32" s="2"/>
      <c r="G32" s="2"/>
      <c r="H32" s="2"/>
      <c r="I32" s="2"/>
      <c r="J32" s="2"/>
      <c r="K32" s="2"/>
      <c r="L32" s="2"/>
      <c r="M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zoomScale="85" zoomScaleNormal="85" workbookViewId="0">
      <selection activeCell="B1" sqref="B1"/>
    </sheetView>
  </sheetViews>
  <sheetFormatPr defaultRowHeight="15" x14ac:dyDescent="0.25"/>
  <cols>
    <col min="1" max="1" width="22.5703125" style="2" bestFit="1" customWidth="1"/>
    <col min="2" max="2" width="22.5703125" style="2" customWidth="1"/>
    <col min="3" max="3" width="26.7109375" style="2" bestFit="1" customWidth="1"/>
    <col min="4" max="4" width="14" style="2" bestFit="1" customWidth="1"/>
    <col min="5" max="5" width="19.42578125" style="2" bestFit="1" customWidth="1"/>
    <col min="6" max="6" width="18.5703125" style="2" bestFit="1" customWidth="1"/>
    <col min="7" max="7" width="13.85546875" style="2" bestFit="1" customWidth="1"/>
    <col min="8" max="8" width="19.42578125" style="2" bestFit="1" customWidth="1"/>
    <col min="9" max="9" width="33.140625" bestFit="1" customWidth="1"/>
    <col min="10" max="10" width="32.85546875" bestFit="1" customWidth="1"/>
    <col min="11" max="12" width="32.85546875" customWidth="1"/>
    <col min="13" max="13" width="26.7109375" bestFit="1" customWidth="1"/>
    <col min="14" max="14" width="30.42578125" bestFit="1" customWidth="1"/>
    <col min="15" max="15" width="27.85546875" bestFit="1" customWidth="1"/>
    <col min="16" max="16" width="26.7109375" bestFit="1" customWidth="1"/>
    <col min="17" max="17" width="26.85546875" bestFit="1" customWidth="1"/>
    <col min="18" max="18" width="19.5703125" bestFit="1" customWidth="1"/>
    <col min="19" max="19" width="18.85546875" bestFit="1" customWidth="1"/>
  </cols>
  <sheetData>
    <row r="1" spans="1:20" x14ac:dyDescent="0.25">
      <c r="A1" s="19" t="s">
        <v>36</v>
      </c>
      <c r="B1" s="19" t="s">
        <v>38</v>
      </c>
      <c r="C1" s="6"/>
      <c r="D1" s="5"/>
      <c r="E1" s="5"/>
      <c r="F1" s="5"/>
      <c r="G1" s="5"/>
      <c r="H1" s="5"/>
      <c r="I1" s="4"/>
      <c r="J1" s="4"/>
      <c r="K1" s="4"/>
      <c r="L1" s="4"/>
      <c r="M1" s="4"/>
      <c r="N1" s="4"/>
      <c r="O1" s="4"/>
    </row>
    <row r="2" spans="1:20" x14ac:dyDescent="0.25">
      <c r="A2" s="19" t="s">
        <v>71</v>
      </c>
      <c r="B2" s="19"/>
      <c r="C2" s="6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</row>
    <row r="3" spans="1:20" ht="26.25" x14ac:dyDescent="0.4">
      <c r="A3" s="33" t="s">
        <v>70</v>
      </c>
      <c r="B3" s="34"/>
      <c r="C3" s="34"/>
      <c r="D3" s="34"/>
      <c r="E3" s="34"/>
      <c r="F3" s="34"/>
      <c r="G3" s="34"/>
      <c r="H3" s="34"/>
      <c r="I3" s="34"/>
      <c r="J3" s="35"/>
      <c r="K3" s="34"/>
      <c r="L3" s="34"/>
      <c r="M3" s="34"/>
      <c r="N3" s="34"/>
      <c r="O3" s="36"/>
      <c r="P3" s="36"/>
      <c r="Q3" s="36" t="s">
        <v>73</v>
      </c>
      <c r="R3" t="s">
        <v>74</v>
      </c>
      <c r="S3" t="s">
        <v>75</v>
      </c>
    </row>
    <row r="4" spans="1:20" s="1" customFormat="1" x14ac:dyDescent="0.25">
      <c r="A4" s="39" t="s">
        <v>14</v>
      </c>
      <c r="B4" s="39" t="s">
        <v>48</v>
      </c>
      <c r="C4" s="39" t="s">
        <v>52</v>
      </c>
      <c r="D4" s="39" t="s">
        <v>56</v>
      </c>
      <c r="E4" s="39" t="s">
        <v>57</v>
      </c>
      <c r="F4" s="39" t="s">
        <v>59</v>
      </c>
      <c r="G4" s="39" t="s">
        <v>61</v>
      </c>
      <c r="H4" s="39" t="s">
        <v>63</v>
      </c>
      <c r="I4" s="39" t="s">
        <v>52</v>
      </c>
      <c r="J4" s="39" t="s">
        <v>57</v>
      </c>
      <c r="K4" s="39" t="s">
        <v>56</v>
      </c>
      <c r="L4" s="39" t="s">
        <v>56</v>
      </c>
      <c r="M4" s="32" t="s">
        <v>72</v>
      </c>
      <c r="N4" s="32" t="s">
        <v>44</v>
      </c>
      <c r="O4" s="32" t="s">
        <v>45</v>
      </c>
      <c r="P4" s="32" t="s">
        <v>46</v>
      </c>
      <c r="Q4" s="28" t="s">
        <v>54</v>
      </c>
      <c r="R4"/>
      <c r="S4" s="45"/>
      <c r="T4" s="45"/>
    </row>
    <row r="5" spans="1:20" s="1" customFormat="1" x14ac:dyDescent="0.25">
      <c r="A5" s="37" t="s">
        <v>51</v>
      </c>
      <c r="B5" s="37" t="s">
        <v>27</v>
      </c>
      <c r="C5" s="37" t="s">
        <v>53</v>
      </c>
      <c r="D5" s="37" t="s">
        <v>67</v>
      </c>
      <c r="E5" s="37" t="s">
        <v>58</v>
      </c>
      <c r="F5" s="37" t="s">
        <v>60</v>
      </c>
      <c r="G5" s="37" t="s">
        <v>62</v>
      </c>
      <c r="H5" s="37" t="s">
        <v>64</v>
      </c>
      <c r="I5" s="37" t="s">
        <v>65</v>
      </c>
      <c r="J5" s="37" t="s">
        <v>66</v>
      </c>
      <c r="K5" s="37" t="s">
        <v>69</v>
      </c>
      <c r="L5" s="37" t="s">
        <v>68</v>
      </c>
      <c r="M5" s="29"/>
      <c r="N5" s="29"/>
      <c r="O5"/>
      <c r="P5"/>
      <c r="R5"/>
    </row>
    <row r="6" spans="1:20" x14ac:dyDescent="0.25">
      <c r="A6" s="37" t="s">
        <v>49</v>
      </c>
      <c r="B6" s="31">
        <v>2125700685</v>
      </c>
      <c r="C6" s="31">
        <v>4869716748</v>
      </c>
      <c r="D6" s="31">
        <v>1932808</v>
      </c>
      <c r="E6" s="31" t="s">
        <v>4</v>
      </c>
      <c r="F6" s="31">
        <v>1024507168</v>
      </c>
      <c r="G6" s="31">
        <v>5356115082</v>
      </c>
      <c r="H6" s="31">
        <v>5396881869</v>
      </c>
      <c r="I6" s="31">
        <v>4838474400</v>
      </c>
      <c r="J6" s="41">
        <v>500100806033</v>
      </c>
      <c r="K6" s="31">
        <v>8568776</v>
      </c>
      <c r="L6" s="31">
        <v>8571236</v>
      </c>
      <c r="M6" s="2"/>
      <c r="N6" s="2"/>
    </row>
    <row r="7" spans="1:20" x14ac:dyDescent="0.25">
      <c r="A7" s="37" t="s">
        <v>13</v>
      </c>
      <c r="B7" s="2">
        <v>11</v>
      </c>
      <c r="C7" s="2">
        <v>19</v>
      </c>
      <c r="D7" s="2">
        <v>10</v>
      </c>
      <c r="E7" s="2">
        <v>23</v>
      </c>
      <c r="F7" s="2">
        <v>13</v>
      </c>
      <c r="G7" s="2">
        <v>1</v>
      </c>
      <c r="H7" s="2">
        <v>12</v>
      </c>
      <c r="I7" s="2">
        <v>4</v>
      </c>
      <c r="J7" s="2">
        <v>27</v>
      </c>
      <c r="K7" s="2">
        <v>11</v>
      </c>
      <c r="L7" s="2">
        <v>11</v>
      </c>
    </row>
    <row r="8" spans="1:20" x14ac:dyDescent="0.25">
      <c r="A8" s="37" t="s">
        <v>50</v>
      </c>
      <c r="B8" s="2">
        <v>42.75</v>
      </c>
      <c r="C8" s="2">
        <v>154.19999999999999</v>
      </c>
      <c r="D8" s="2">
        <v>0</v>
      </c>
      <c r="E8" s="2">
        <v>272</v>
      </c>
      <c r="F8" s="2">
        <v>66</v>
      </c>
      <c r="G8" s="2">
        <v>63.5</v>
      </c>
      <c r="H8" s="2">
        <v>82.75</v>
      </c>
      <c r="I8" s="2">
        <v>106</v>
      </c>
      <c r="J8" s="2">
        <v>220</v>
      </c>
      <c r="K8" s="2">
        <v>22</v>
      </c>
      <c r="L8" s="2">
        <v>33</v>
      </c>
      <c r="M8" s="2">
        <v>234.51</v>
      </c>
      <c r="N8" s="2">
        <v>190.54</v>
      </c>
      <c r="O8" s="3">
        <v>366.5</v>
      </c>
      <c r="P8" s="2">
        <v>108</v>
      </c>
      <c r="Q8" s="2">
        <v>167</v>
      </c>
      <c r="R8" s="44">
        <v>211.67</v>
      </c>
      <c r="S8" s="49">
        <v>2127</v>
      </c>
    </row>
    <row r="9" spans="1:20" x14ac:dyDescent="0.25">
      <c r="A9" s="37" t="s">
        <v>29</v>
      </c>
      <c r="B9" s="2">
        <f>SUM(B8:Z8)+SUM(C9:Z9)</f>
        <v>4593.42</v>
      </c>
      <c r="I9" s="2"/>
      <c r="J9" s="2">
        <v>91</v>
      </c>
      <c r="K9" s="2">
        <v>35</v>
      </c>
      <c r="L9" s="2"/>
      <c r="M9" s="2"/>
      <c r="N9" s="2"/>
      <c r="R9" s="44"/>
    </row>
    <row r="10" spans="1:20" x14ac:dyDescent="0.25">
      <c r="A10" s="37" t="s">
        <v>30</v>
      </c>
      <c r="B10" s="2">
        <v>2370</v>
      </c>
      <c r="C10" s="2">
        <v>1750</v>
      </c>
      <c r="I10" s="2"/>
      <c r="J10" s="2"/>
      <c r="K10" s="2"/>
      <c r="L10" s="2"/>
      <c r="M10" s="2"/>
      <c r="N10" s="2"/>
    </row>
    <row r="11" spans="1:20" ht="18.75" x14ac:dyDescent="0.3">
      <c r="A11" s="47" t="s">
        <v>55</v>
      </c>
      <c r="B11" s="48">
        <f>(B10+C10)-B9</f>
        <v>-473.42000000000007</v>
      </c>
      <c r="I11" s="2"/>
      <c r="J11" s="2"/>
      <c r="K11" s="2"/>
      <c r="L11" s="2"/>
      <c r="M11" s="2"/>
      <c r="N11" s="2"/>
    </row>
    <row r="12" spans="1:20" x14ac:dyDescent="0.25">
      <c r="A12" s="27"/>
      <c r="B12" s="27"/>
      <c r="J12" s="2"/>
      <c r="K12" s="2"/>
      <c r="L12" s="2"/>
      <c r="M12" s="2"/>
      <c r="N12" s="2"/>
    </row>
    <row r="13" spans="1:20" x14ac:dyDescent="0.25">
      <c r="A13" s="27"/>
      <c r="B13" s="27"/>
      <c r="I13" s="42"/>
      <c r="J13" s="43"/>
      <c r="K13" s="2"/>
      <c r="L13" s="2"/>
      <c r="M13" s="2"/>
      <c r="N13" s="2"/>
    </row>
    <row r="14" spans="1:20" ht="26.25" x14ac:dyDescent="0.4">
      <c r="A14" s="33" t="s">
        <v>47</v>
      </c>
      <c r="B14" s="34"/>
      <c r="C14" s="34"/>
      <c r="D14" s="34"/>
      <c r="E14" s="34"/>
      <c r="F14" s="34"/>
      <c r="G14" s="34"/>
      <c r="H14" s="34"/>
      <c r="I14" s="34"/>
      <c r="J14" s="35"/>
      <c r="K14" s="34"/>
      <c r="L14" s="34"/>
      <c r="M14" s="34"/>
      <c r="N14" s="34"/>
      <c r="O14" s="36"/>
      <c r="P14" s="36"/>
      <c r="Q14" s="36"/>
    </row>
    <row r="15" spans="1:20" x14ac:dyDescent="0.25">
      <c r="A15" s="39" t="s">
        <v>14</v>
      </c>
      <c r="B15" s="39" t="s">
        <v>48</v>
      </c>
      <c r="C15" s="39" t="s">
        <v>52</v>
      </c>
      <c r="D15" s="39" t="s">
        <v>56</v>
      </c>
      <c r="E15" s="39" t="s">
        <v>57</v>
      </c>
      <c r="F15" s="39" t="s">
        <v>59</v>
      </c>
      <c r="G15" s="39" t="s">
        <v>61</v>
      </c>
      <c r="H15" s="39" t="s">
        <v>63</v>
      </c>
      <c r="I15" s="39" t="s">
        <v>52</v>
      </c>
      <c r="J15" s="39" t="s">
        <v>57</v>
      </c>
      <c r="K15" s="39" t="s">
        <v>56</v>
      </c>
      <c r="L15" s="39" t="s">
        <v>56</v>
      </c>
      <c r="M15" s="32" t="s">
        <v>76</v>
      </c>
      <c r="N15" s="32" t="s">
        <v>78</v>
      </c>
      <c r="O15" s="40" t="s">
        <v>83</v>
      </c>
      <c r="P15" s="40"/>
      <c r="Q15" s="40"/>
    </row>
    <row r="16" spans="1:20" x14ac:dyDescent="0.25">
      <c r="A16" s="37" t="s">
        <v>51</v>
      </c>
      <c r="B16" s="37" t="s">
        <v>27</v>
      </c>
      <c r="C16" s="37" t="s">
        <v>53</v>
      </c>
      <c r="D16" s="37" t="s">
        <v>67</v>
      </c>
      <c r="E16" s="37" t="s">
        <v>58</v>
      </c>
      <c r="F16" s="37" t="s">
        <v>60</v>
      </c>
      <c r="G16" s="37" t="s">
        <v>62</v>
      </c>
      <c r="H16" s="37" t="s">
        <v>64</v>
      </c>
      <c r="I16" s="37" t="s">
        <v>65</v>
      </c>
      <c r="J16" s="37" t="s">
        <v>66</v>
      </c>
      <c r="K16" s="37" t="s">
        <v>69</v>
      </c>
      <c r="L16" s="37" t="s">
        <v>68</v>
      </c>
      <c r="M16" s="29" t="s">
        <v>77</v>
      </c>
      <c r="N16" s="29"/>
      <c r="O16" s="38"/>
      <c r="P16" s="38"/>
      <c r="Q16" s="38"/>
    </row>
    <row r="17" spans="1:18" x14ac:dyDescent="0.25">
      <c r="A17" s="37" t="s">
        <v>49</v>
      </c>
      <c r="B17" s="31">
        <v>2125700685</v>
      </c>
      <c r="C17" s="31">
        <v>4869716748</v>
      </c>
      <c r="D17" s="31">
        <v>1932808</v>
      </c>
      <c r="E17" s="31">
        <v>500200631112</v>
      </c>
      <c r="F17" s="31">
        <v>1024507168</v>
      </c>
      <c r="G17" s="31">
        <v>5356115082</v>
      </c>
      <c r="H17" s="31">
        <v>5396881869</v>
      </c>
      <c r="I17" s="31">
        <v>4838474400</v>
      </c>
      <c r="J17" s="41">
        <v>500100806033</v>
      </c>
      <c r="K17" s="31">
        <v>8568776</v>
      </c>
      <c r="L17" s="31">
        <v>8571236</v>
      </c>
      <c r="M17" s="2"/>
      <c r="N17" s="2"/>
    </row>
    <row r="18" spans="1:18" x14ac:dyDescent="0.25">
      <c r="A18" s="37" t="s">
        <v>13</v>
      </c>
      <c r="B18" s="2">
        <v>11</v>
      </c>
      <c r="C18" s="2">
        <v>19</v>
      </c>
      <c r="D18" s="2">
        <v>2</v>
      </c>
      <c r="E18" s="2">
        <v>23</v>
      </c>
      <c r="F18" s="2">
        <v>23</v>
      </c>
      <c r="G18" s="2">
        <v>6</v>
      </c>
      <c r="H18" s="2">
        <v>18</v>
      </c>
      <c r="I18" s="2">
        <v>4</v>
      </c>
      <c r="J18" s="2">
        <v>27</v>
      </c>
      <c r="K18" s="2">
        <v>11</v>
      </c>
      <c r="L18" s="2">
        <v>11</v>
      </c>
      <c r="M18" s="2"/>
      <c r="N18" s="2"/>
      <c r="Q18" s="46"/>
      <c r="R18" s="46"/>
    </row>
    <row r="19" spans="1:18" x14ac:dyDescent="0.25">
      <c r="A19" s="37" t="s">
        <v>50</v>
      </c>
      <c r="B19" s="2">
        <v>46</v>
      </c>
      <c r="C19" s="2">
        <v>168.4</v>
      </c>
      <c r="D19" s="2">
        <v>65</v>
      </c>
      <c r="E19" s="2">
        <v>326</v>
      </c>
      <c r="F19" s="2">
        <v>66</v>
      </c>
      <c r="G19" s="2">
        <v>64.8</v>
      </c>
      <c r="H19" s="2">
        <v>35.020000000000003</v>
      </c>
      <c r="I19" s="2">
        <v>0</v>
      </c>
      <c r="J19" s="2">
        <v>38</v>
      </c>
      <c r="K19" s="2">
        <v>0</v>
      </c>
      <c r="L19" s="2">
        <v>23</v>
      </c>
      <c r="M19" s="2">
        <v>400</v>
      </c>
      <c r="N19" s="2">
        <v>250</v>
      </c>
      <c r="O19" s="50">
        <v>9282</v>
      </c>
      <c r="Q19" s="46"/>
      <c r="R19" s="46"/>
    </row>
    <row r="20" spans="1:18" x14ac:dyDescent="0.25">
      <c r="A20" s="37" t="s">
        <v>29</v>
      </c>
      <c r="B20" s="2">
        <f>SUM(B19:Z19)</f>
        <v>10764.22</v>
      </c>
      <c r="C20" s="2" t="s">
        <v>80</v>
      </c>
      <c r="D20" s="2" t="s">
        <v>79</v>
      </c>
      <c r="E20" s="2" t="s">
        <v>81</v>
      </c>
      <c r="F20" s="2" t="s">
        <v>82</v>
      </c>
      <c r="I20" s="2"/>
      <c r="J20" s="2"/>
      <c r="K20" s="2"/>
      <c r="L20" s="2"/>
      <c r="M20" s="2"/>
      <c r="N20" s="2"/>
      <c r="Q20" s="46"/>
      <c r="R20" s="46"/>
    </row>
    <row r="21" spans="1:18" x14ac:dyDescent="0.25">
      <c r="A21" s="37" t="s">
        <v>30</v>
      </c>
      <c r="B21" s="2">
        <v>-473.42</v>
      </c>
      <c r="C21" s="2">
        <v>1600</v>
      </c>
      <c r="D21" s="2">
        <v>2370</v>
      </c>
      <c r="E21" s="2">
        <v>1750</v>
      </c>
      <c r="F21" s="2">
        <v>11000</v>
      </c>
      <c r="I21" s="2"/>
      <c r="J21" s="2"/>
      <c r="K21" s="2"/>
      <c r="L21" s="2"/>
      <c r="M21" s="2"/>
      <c r="N21" s="2"/>
    </row>
    <row r="22" spans="1:18" ht="18.75" x14ac:dyDescent="0.3">
      <c r="A22" s="47" t="s">
        <v>55</v>
      </c>
      <c r="B22" s="48">
        <f>B21+C21+D21+E21+F21-B20</f>
        <v>5482.3600000000006</v>
      </c>
      <c r="C22" s="2">
        <v>0</v>
      </c>
      <c r="I22" s="2"/>
      <c r="J22" s="2"/>
      <c r="K22" s="2"/>
      <c r="L22" s="2"/>
      <c r="M22" s="2"/>
      <c r="N22" s="2"/>
    </row>
    <row r="23" spans="1:18" ht="26.25" x14ac:dyDescent="0.4">
      <c r="A23" s="33" t="s">
        <v>84</v>
      </c>
      <c r="B23" s="34"/>
      <c r="C23" s="34"/>
      <c r="D23" s="34"/>
      <c r="E23" s="34"/>
      <c r="F23" s="34"/>
      <c r="G23" s="34"/>
      <c r="H23" s="34"/>
      <c r="I23" s="34"/>
      <c r="J23" s="35"/>
      <c r="K23" s="34"/>
      <c r="L23" s="34"/>
      <c r="M23" s="34"/>
      <c r="N23" s="34"/>
      <c r="O23" s="36"/>
      <c r="P23" s="36"/>
      <c r="Q23" s="36"/>
    </row>
    <row r="24" spans="1:18" x14ac:dyDescent="0.25">
      <c r="A24" s="39" t="s">
        <v>14</v>
      </c>
      <c r="B24" s="39" t="s">
        <v>48</v>
      </c>
      <c r="C24" s="39" t="s">
        <v>52</v>
      </c>
      <c r="D24" s="39" t="s">
        <v>56</v>
      </c>
      <c r="E24" s="39" t="s">
        <v>57</v>
      </c>
      <c r="F24" s="39" t="s">
        <v>59</v>
      </c>
      <c r="G24" s="39" t="s">
        <v>61</v>
      </c>
      <c r="H24" s="39" t="s">
        <v>63</v>
      </c>
      <c r="I24" s="39" t="s">
        <v>52</v>
      </c>
      <c r="J24" s="39" t="s">
        <v>57</v>
      </c>
      <c r="K24" s="39" t="s">
        <v>56</v>
      </c>
      <c r="L24" s="39" t="s">
        <v>56</v>
      </c>
      <c r="M24" s="40" t="s">
        <v>83</v>
      </c>
      <c r="N24" s="32"/>
      <c r="P24" s="40"/>
      <c r="Q24" s="40"/>
    </row>
    <row r="25" spans="1:18" x14ac:dyDescent="0.25">
      <c r="A25" s="37" t="s">
        <v>51</v>
      </c>
      <c r="B25" s="37" t="s">
        <v>27</v>
      </c>
      <c r="C25" s="37" t="s">
        <v>53</v>
      </c>
      <c r="D25" s="37" t="s">
        <v>67</v>
      </c>
      <c r="E25" s="37" t="s">
        <v>58</v>
      </c>
      <c r="F25" s="37" t="s">
        <v>60</v>
      </c>
      <c r="G25" s="37" t="s">
        <v>62</v>
      </c>
      <c r="H25" s="37" t="s">
        <v>64</v>
      </c>
      <c r="I25" s="37" t="s">
        <v>65</v>
      </c>
      <c r="J25" s="37" t="s">
        <v>66</v>
      </c>
      <c r="K25" s="37" t="s">
        <v>69</v>
      </c>
      <c r="L25" s="37" t="s">
        <v>68</v>
      </c>
      <c r="M25" s="29"/>
      <c r="N25" s="29"/>
      <c r="O25" s="38"/>
      <c r="P25" s="38"/>
      <c r="Q25" s="38"/>
    </row>
    <row r="26" spans="1:18" x14ac:dyDescent="0.25">
      <c r="A26" s="37" t="s">
        <v>49</v>
      </c>
      <c r="B26" s="31">
        <v>2125700685</v>
      </c>
      <c r="C26" s="31">
        <v>4869716748</v>
      </c>
      <c r="D26" s="31">
        <v>1932808</v>
      </c>
      <c r="E26" s="31">
        <v>500200631112</v>
      </c>
      <c r="F26" s="31">
        <v>1024507168</v>
      </c>
      <c r="G26" s="31">
        <v>5356115082</v>
      </c>
      <c r="H26" s="31">
        <v>5396881869</v>
      </c>
      <c r="I26" s="31">
        <v>4838474400</v>
      </c>
      <c r="J26" s="41">
        <v>500100806033</v>
      </c>
      <c r="K26" s="31">
        <v>8568776</v>
      </c>
      <c r="L26" s="31">
        <v>8571236</v>
      </c>
      <c r="M26" s="2"/>
      <c r="N26" s="2"/>
    </row>
    <row r="27" spans="1:18" x14ac:dyDescent="0.25">
      <c r="A27" s="37" t="s">
        <v>13</v>
      </c>
      <c r="B27" s="2">
        <v>11</v>
      </c>
      <c r="C27" s="2">
        <v>19</v>
      </c>
      <c r="D27" s="2">
        <v>2</v>
      </c>
      <c r="E27" s="2">
        <v>23</v>
      </c>
      <c r="F27" s="2">
        <v>23</v>
      </c>
      <c r="G27" s="2">
        <v>6</v>
      </c>
      <c r="H27" s="2">
        <v>18</v>
      </c>
      <c r="I27" s="2">
        <v>4</v>
      </c>
      <c r="J27" s="2">
        <v>27</v>
      </c>
      <c r="K27" s="2">
        <v>11</v>
      </c>
      <c r="L27" s="2">
        <v>11</v>
      </c>
      <c r="M27" s="50">
        <v>9281</v>
      </c>
      <c r="N27" s="2"/>
      <c r="Q27" s="46"/>
      <c r="R27" s="46"/>
    </row>
    <row r="28" spans="1:18" x14ac:dyDescent="0.25">
      <c r="A28" s="37" t="s">
        <v>50</v>
      </c>
      <c r="B28" s="2">
        <v>46.75</v>
      </c>
      <c r="D28" s="2">
        <v>81</v>
      </c>
      <c r="H28" s="2">
        <v>21.7</v>
      </c>
      <c r="I28" s="2"/>
      <c r="J28" s="2"/>
      <c r="K28" s="2"/>
      <c r="L28" s="2"/>
      <c r="M28" s="2"/>
      <c r="N28" s="2"/>
      <c r="O28" s="50"/>
      <c r="Q28" s="46"/>
      <c r="R28" s="46"/>
    </row>
    <row r="29" spans="1:18" x14ac:dyDescent="0.25">
      <c r="A29" s="37" t="s">
        <v>29</v>
      </c>
      <c r="B29" s="2">
        <f>SUM(B27:Z27)</f>
        <v>9436</v>
      </c>
      <c r="I29" s="2"/>
      <c r="J29" s="2"/>
      <c r="K29" s="2"/>
      <c r="L29" s="2"/>
      <c r="M29" s="2"/>
      <c r="N29" s="2"/>
      <c r="Q29" s="46"/>
      <c r="R29" s="46"/>
    </row>
    <row r="30" spans="1:18" x14ac:dyDescent="0.25">
      <c r="A30" s="37" t="s">
        <v>30</v>
      </c>
      <c r="B30" s="2">
        <f>10750+2340</f>
        <v>13090</v>
      </c>
      <c r="I30" s="2"/>
      <c r="J30" s="2"/>
      <c r="K30" s="2"/>
      <c r="L30" s="2"/>
      <c r="M30" s="2"/>
      <c r="N30" s="2"/>
    </row>
    <row r="31" spans="1:18" ht="18.75" x14ac:dyDescent="0.3">
      <c r="A31" s="47" t="s">
        <v>55</v>
      </c>
      <c r="B31" s="48"/>
      <c r="C31" s="2">
        <f>B29-B30</f>
        <v>-3654</v>
      </c>
      <c r="D31" s="2" t="s">
        <v>85</v>
      </c>
      <c r="I31" s="2"/>
      <c r="J31" s="2"/>
      <c r="K31" s="2"/>
      <c r="L31" s="2"/>
      <c r="M31" s="2"/>
      <c r="N31" s="2"/>
    </row>
    <row r="32" spans="1:18" ht="26.25" x14ac:dyDescent="0.4">
      <c r="A32" s="33" t="s">
        <v>86</v>
      </c>
      <c r="B32" s="34"/>
      <c r="C32" s="34"/>
      <c r="D32" s="34"/>
      <c r="E32" s="34"/>
      <c r="F32" s="34"/>
      <c r="G32" s="34"/>
      <c r="H32" s="34"/>
      <c r="I32" s="34"/>
      <c r="J32" s="35"/>
      <c r="K32" s="34"/>
      <c r="L32" s="34"/>
      <c r="M32" s="34"/>
      <c r="N32" s="34"/>
      <c r="O32" s="36"/>
      <c r="P32" s="36"/>
      <c r="Q32" s="36"/>
    </row>
    <row r="33" spans="1:17" x14ac:dyDescent="0.25">
      <c r="A33" s="39" t="s">
        <v>14</v>
      </c>
      <c r="B33" s="39" t="s">
        <v>48</v>
      </c>
      <c r="C33" s="39" t="s">
        <v>52</v>
      </c>
      <c r="D33" s="39" t="s">
        <v>56</v>
      </c>
      <c r="E33" s="39" t="s">
        <v>57</v>
      </c>
      <c r="F33" s="39" t="s">
        <v>59</v>
      </c>
      <c r="G33" s="39" t="s">
        <v>61</v>
      </c>
      <c r="H33" s="39" t="s">
        <v>63</v>
      </c>
      <c r="I33" s="39" t="s">
        <v>52</v>
      </c>
      <c r="J33" s="39" t="s">
        <v>57</v>
      </c>
      <c r="K33" s="39" t="s">
        <v>56</v>
      </c>
      <c r="L33" s="39" t="s">
        <v>56</v>
      </c>
      <c r="M33" s="32" t="s">
        <v>76</v>
      </c>
      <c r="N33" s="32" t="s">
        <v>78</v>
      </c>
      <c r="O33" s="40" t="s">
        <v>83</v>
      </c>
    </row>
    <row r="34" spans="1:17" x14ac:dyDescent="0.25">
      <c r="A34" s="37" t="s">
        <v>51</v>
      </c>
      <c r="B34" s="37" t="s">
        <v>27</v>
      </c>
      <c r="C34" s="37" t="s">
        <v>53</v>
      </c>
      <c r="D34" s="37" t="s">
        <v>67</v>
      </c>
      <c r="E34" s="37" t="s">
        <v>58</v>
      </c>
      <c r="F34" s="37" t="s">
        <v>60</v>
      </c>
      <c r="G34" s="37" t="s">
        <v>62</v>
      </c>
      <c r="H34" s="37" t="s">
        <v>64</v>
      </c>
      <c r="I34" s="37" t="s">
        <v>65</v>
      </c>
      <c r="J34" s="37" t="s">
        <v>66</v>
      </c>
      <c r="K34" s="37" t="s">
        <v>69</v>
      </c>
      <c r="L34" s="37" t="s">
        <v>68</v>
      </c>
      <c r="M34" s="29" t="s">
        <v>77</v>
      </c>
      <c r="N34" s="29"/>
      <c r="O34" s="38"/>
    </row>
    <row r="35" spans="1:17" x14ac:dyDescent="0.25">
      <c r="A35" s="37" t="s">
        <v>49</v>
      </c>
      <c r="B35" s="31">
        <v>2125700685</v>
      </c>
      <c r="C35" s="31">
        <v>4869716748</v>
      </c>
      <c r="D35" s="31">
        <v>1932808</v>
      </c>
      <c r="E35" s="31">
        <v>500200631112</v>
      </c>
      <c r="F35" s="31">
        <v>1024507168</v>
      </c>
      <c r="G35" s="31">
        <v>5356115082</v>
      </c>
      <c r="H35" s="31">
        <v>5396881869</v>
      </c>
      <c r="I35" s="31">
        <v>4838474400</v>
      </c>
      <c r="J35" s="41">
        <v>500100806033</v>
      </c>
      <c r="K35" s="31">
        <v>8568776</v>
      </c>
      <c r="L35" s="31">
        <v>8571236</v>
      </c>
      <c r="M35" s="2"/>
      <c r="N35" s="2"/>
    </row>
    <row r="36" spans="1:17" x14ac:dyDescent="0.25">
      <c r="A36" s="37" t="s">
        <v>13</v>
      </c>
      <c r="B36" s="2">
        <v>11</v>
      </c>
      <c r="C36" s="2">
        <v>19</v>
      </c>
      <c r="D36" s="2">
        <v>2</v>
      </c>
      <c r="E36" s="2">
        <v>23</v>
      </c>
      <c r="F36" s="2">
        <v>23</v>
      </c>
      <c r="G36" s="2">
        <v>6</v>
      </c>
      <c r="H36" s="2">
        <v>18</v>
      </c>
      <c r="I36" s="2">
        <v>4</v>
      </c>
      <c r="J36" s="2">
        <v>27</v>
      </c>
      <c r="K36" s="2">
        <v>11</v>
      </c>
      <c r="L36" s="2">
        <v>11</v>
      </c>
      <c r="M36" s="2"/>
      <c r="N36" s="2"/>
    </row>
    <row r="37" spans="1:17" x14ac:dyDescent="0.25">
      <c r="A37" s="37" t="s">
        <v>50</v>
      </c>
      <c r="B37" s="2">
        <v>46</v>
      </c>
      <c r="C37" s="2">
        <v>168.4</v>
      </c>
      <c r="D37" s="2">
        <v>65</v>
      </c>
      <c r="E37" s="2">
        <v>326</v>
      </c>
      <c r="F37" s="2">
        <v>66</v>
      </c>
      <c r="G37" s="2">
        <v>64.8</v>
      </c>
      <c r="H37" s="2">
        <v>35.020000000000003</v>
      </c>
      <c r="I37" s="2">
        <v>0</v>
      </c>
      <c r="J37" s="2">
        <v>38</v>
      </c>
      <c r="K37" s="2">
        <v>0</v>
      </c>
      <c r="L37" s="2">
        <v>23</v>
      </c>
      <c r="M37" s="2">
        <v>400</v>
      </c>
      <c r="N37" s="2">
        <v>250</v>
      </c>
      <c r="O37" s="50">
        <v>9282</v>
      </c>
    </row>
    <row r="38" spans="1:17" x14ac:dyDescent="0.25">
      <c r="A38" s="37" t="s">
        <v>29</v>
      </c>
      <c r="B38" s="2">
        <f>SUM(B37:Z37)</f>
        <v>10764.22</v>
      </c>
      <c r="C38" s="2" t="s">
        <v>80</v>
      </c>
      <c r="D38" s="2" t="s">
        <v>79</v>
      </c>
      <c r="E38" s="2" t="s">
        <v>81</v>
      </c>
      <c r="F38" s="2" t="s">
        <v>82</v>
      </c>
      <c r="I38" s="2"/>
      <c r="J38" s="2"/>
      <c r="K38" s="2"/>
      <c r="L38" s="2"/>
      <c r="M38" s="2"/>
      <c r="N38" s="2"/>
    </row>
    <row r="39" spans="1:17" x14ac:dyDescent="0.25">
      <c r="A39" s="37" t="s">
        <v>30</v>
      </c>
      <c r="B39" s="2">
        <v>-473.42</v>
      </c>
      <c r="C39" s="2">
        <v>1600</v>
      </c>
      <c r="D39" s="2">
        <v>2370</v>
      </c>
      <c r="E39" s="2">
        <v>1750</v>
      </c>
      <c r="F39" s="2">
        <v>11000</v>
      </c>
      <c r="I39" s="2"/>
      <c r="J39" s="2"/>
      <c r="K39" s="2"/>
      <c r="L39" s="2"/>
      <c r="M39" s="2"/>
      <c r="N39" s="2"/>
    </row>
    <row r="40" spans="1:17" ht="18.75" x14ac:dyDescent="0.3">
      <c r="A40" s="47" t="s">
        <v>55</v>
      </c>
      <c r="B40" s="48">
        <f>B39+C39+D39+E39+F39-B38</f>
        <v>5482.3600000000006</v>
      </c>
      <c r="C40" s="2">
        <v>0</v>
      </c>
      <c r="I40" s="2"/>
      <c r="J40" s="2"/>
      <c r="K40" s="2"/>
      <c r="L40" s="2"/>
      <c r="M40" s="2"/>
      <c r="N40" s="2"/>
    </row>
    <row r="41" spans="1:17" ht="26.25" x14ac:dyDescent="0.4">
      <c r="A41" s="33" t="s">
        <v>87</v>
      </c>
      <c r="B41" s="34"/>
      <c r="C41" s="34"/>
      <c r="D41" s="34"/>
      <c r="E41" s="34"/>
      <c r="F41" s="34"/>
      <c r="G41" s="34"/>
      <c r="H41" s="34"/>
      <c r="I41" s="34"/>
      <c r="J41" s="35"/>
      <c r="K41" s="34"/>
      <c r="L41" s="34"/>
      <c r="M41" s="34"/>
      <c r="N41" s="34"/>
      <c r="O41" s="36"/>
      <c r="P41" s="36"/>
      <c r="Q41" s="36"/>
    </row>
    <row r="42" spans="1:17" x14ac:dyDescent="0.25">
      <c r="A42" s="39" t="s">
        <v>14</v>
      </c>
      <c r="B42" s="39" t="s">
        <v>48</v>
      </c>
      <c r="C42" s="39" t="s">
        <v>52</v>
      </c>
      <c r="D42" s="39" t="s">
        <v>56</v>
      </c>
      <c r="E42" s="39" t="s">
        <v>57</v>
      </c>
      <c r="F42" s="39" t="s">
        <v>59</v>
      </c>
      <c r="G42" s="39" t="s">
        <v>61</v>
      </c>
      <c r="H42" s="39" t="s">
        <v>63</v>
      </c>
      <c r="I42" s="39" t="s">
        <v>52</v>
      </c>
      <c r="J42" s="39" t="s">
        <v>57</v>
      </c>
      <c r="K42" s="39" t="s">
        <v>56</v>
      </c>
      <c r="L42" s="39" t="s">
        <v>56</v>
      </c>
      <c r="M42" s="32"/>
      <c r="N42" s="32"/>
      <c r="O42" s="40" t="s">
        <v>83</v>
      </c>
    </row>
    <row r="43" spans="1:17" x14ac:dyDescent="0.25">
      <c r="A43" s="37" t="s">
        <v>51</v>
      </c>
      <c r="B43" s="37" t="s">
        <v>27</v>
      </c>
      <c r="C43" s="37" t="s">
        <v>53</v>
      </c>
      <c r="D43" s="37" t="s">
        <v>67</v>
      </c>
      <c r="E43" s="37" t="s">
        <v>58</v>
      </c>
      <c r="F43" s="37" t="s">
        <v>60</v>
      </c>
      <c r="G43" s="37" t="s">
        <v>62</v>
      </c>
      <c r="H43" s="37" t="s">
        <v>64</v>
      </c>
      <c r="I43" s="37" t="s">
        <v>65</v>
      </c>
      <c r="J43" s="37" t="s">
        <v>66</v>
      </c>
      <c r="K43" s="37" t="s">
        <v>69</v>
      </c>
      <c r="L43" s="37" t="s">
        <v>68</v>
      </c>
      <c r="M43" s="29"/>
      <c r="N43" s="29"/>
      <c r="O43" s="38"/>
    </row>
    <row r="44" spans="1:17" x14ac:dyDescent="0.25">
      <c r="A44" s="37" t="s">
        <v>49</v>
      </c>
      <c r="B44" s="31">
        <v>2125700685</v>
      </c>
      <c r="C44" s="31">
        <v>4869716748</v>
      </c>
      <c r="D44" s="31">
        <v>1932808</v>
      </c>
      <c r="E44" s="31">
        <v>500200631112</v>
      </c>
      <c r="F44" s="31">
        <v>1024507168</v>
      </c>
      <c r="G44" s="31">
        <v>5356115082</v>
      </c>
      <c r="H44" s="31">
        <v>5396881869</v>
      </c>
      <c r="I44" s="31">
        <v>4838474400</v>
      </c>
      <c r="J44" s="41">
        <v>500100806033</v>
      </c>
      <c r="K44" s="31">
        <v>8568776</v>
      </c>
      <c r="L44" s="31">
        <v>8571236</v>
      </c>
      <c r="M44" s="2"/>
      <c r="N44" s="2"/>
    </row>
    <row r="45" spans="1:17" x14ac:dyDescent="0.25">
      <c r="A45" s="37" t="s">
        <v>13</v>
      </c>
      <c r="B45" s="2">
        <v>11</v>
      </c>
      <c r="C45" s="2">
        <v>19</v>
      </c>
      <c r="D45" s="2">
        <v>2</v>
      </c>
      <c r="E45" s="2">
        <v>23</v>
      </c>
      <c r="F45" s="2">
        <v>23</v>
      </c>
      <c r="G45" s="2">
        <v>6</v>
      </c>
      <c r="H45" s="2">
        <v>18</v>
      </c>
      <c r="I45" s="2">
        <v>4</v>
      </c>
      <c r="J45" s="2">
        <v>27</v>
      </c>
      <c r="K45" s="2">
        <v>11</v>
      </c>
      <c r="L45" s="2">
        <v>11</v>
      </c>
      <c r="M45" s="2"/>
      <c r="N45" s="2"/>
    </row>
    <row r="46" spans="1:17" x14ac:dyDescent="0.25">
      <c r="A46" s="37" t="s">
        <v>50</v>
      </c>
      <c r="B46" s="2">
        <v>46.75</v>
      </c>
      <c r="C46" s="2">
        <v>123.4</v>
      </c>
      <c r="D46" s="2">
        <v>62</v>
      </c>
      <c r="E46" s="2">
        <v>267</v>
      </c>
      <c r="F46" s="2">
        <v>66.599999999999994</v>
      </c>
      <c r="G46" s="2">
        <v>0</v>
      </c>
      <c r="H46" s="2">
        <v>0</v>
      </c>
      <c r="I46" s="2">
        <v>114</v>
      </c>
      <c r="J46" s="2">
        <v>245</v>
      </c>
      <c r="K46" s="2">
        <v>0</v>
      </c>
      <c r="L46" s="2">
        <v>0</v>
      </c>
      <c r="M46" s="2"/>
      <c r="N46" s="2"/>
      <c r="O46" s="50">
        <v>9282</v>
      </c>
    </row>
    <row r="47" spans="1:17" x14ac:dyDescent="0.25">
      <c r="A47" s="37" t="s">
        <v>29</v>
      </c>
      <c r="B47" s="2">
        <f>SUM(B46:Z46)</f>
        <v>10206.75</v>
      </c>
      <c r="I47" s="2"/>
      <c r="J47" s="2"/>
      <c r="K47" s="2"/>
      <c r="L47" s="2"/>
      <c r="M47" s="2"/>
      <c r="N47" s="2"/>
    </row>
    <row r="48" spans="1:17" x14ac:dyDescent="0.25">
      <c r="A48" s="37" t="s">
        <v>30</v>
      </c>
      <c r="B48" s="2">
        <v>600</v>
      </c>
      <c r="C48" s="2">
        <v>9000</v>
      </c>
      <c r="D48" s="2">
        <v>750</v>
      </c>
      <c r="E48" s="2">
        <v>2350</v>
      </c>
      <c r="I48" s="2"/>
      <c r="J48" s="2"/>
      <c r="K48" s="2"/>
      <c r="L48" s="2"/>
      <c r="M48" s="2"/>
      <c r="N48" s="2"/>
    </row>
    <row r="49" spans="1:16" ht="18.75" x14ac:dyDescent="0.3">
      <c r="A49" s="47" t="s">
        <v>55</v>
      </c>
      <c r="B49" s="48">
        <v>0</v>
      </c>
      <c r="C49" s="2">
        <v>0</v>
      </c>
      <c r="D49" s="3" t="s">
        <v>88</v>
      </c>
      <c r="I49" s="2"/>
      <c r="J49" s="2"/>
      <c r="K49" s="2"/>
      <c r="L49" s="2"/>
      <c r="M49" s="2"/>
      <c r="N49" s="2"/>
    </row>
    <row r="50" spans="1:16" x14ac:dyDescent="0.25">
      <c r="I50" s="2"/>
      <c r="J50" s="2"/>
      <c r="K50" s="2"/>
      <c r="L50" s="2"/>
      <c r="M50" s="2"/>
      <c r="N50" s="2"/>
    </row>
    <row r="51" spans="1:16" ht="26.25" x14ac:dyDescent="0.4">
      <c r="A51" s="33" t="s">
        <v>87</v>
      </c>
      <c r="B51" s="34"/>
      <c r="C51" s="34"/>
      <c r="D51" s="34"/>
      <c r="E51" s="34"/>
      <c r="F51" s="34"/>
      <c r="G51" s="34"/>
      <c r="H51" s="34"/>
      <c r="I51" s="34"/>
      <c r="J51" s="35"/>
      <c r="K51" s="34"/>
      <c r="L51" s="34"/>
      <c r="M51" s="34"/>
      <c r="N51" s="34"/>
      <c r="O51" s="36"/>
      <c r="P51" s="36"/>
    </row>
    <row r="52" spans="1:16" x14ac:dyDescent="0.25">
      <c r="A52" s="39" t="s">
        <v>14</v>
      </c>
      <c r="B52" s="39" t="s">
        <v>48</v>
      </c>
      <c r="C52" s="39" t="s">
        <v>52</v>
      </c>
      <c r="D52" s="39" t="s">
        <v>56</v>
      </c>
      <c r="E52" s="39" t="s">
        <v>57</v>
      </c>
      <c r="F52" s="39" t="s">
        <v>59</v>
      </c>
      <c r="G52" s="39" t="s">
        <v>61</v>
      </c>
      <c r="H52" s="39" t="s">
        <v>63</v>
      </c>
      <c r="I52" s="39" t="s">
        <v>52</v>
      </c>
      <c r="J52" s="39" t="s">
        <v>57</v>
      </c>
      <c r="K52" s="39" t="s">
        <v>56</v>
      </c>
      <c r="L52" s="39" t="s">
        <v>56</v>
      </c>
      <c r="M52" s="32"/>
      <c r="N52" s="32"/>
      <c r="O52" s="40" t="s">
        <v>83</v>
      </c>
    </row>
    <row r="53" spans="1:16" x14ac:dyDescent="0.25">
      <c r="A53" s="37" t="s">
        <v>51</v>
      </c>
      <c r="B53" s="37" t="s">
        <v>27</v>
      </c>
      <c r="C53" s="37" t="s">
        <v>53</v>
      </c>
      <c r="D53" s="37" t="s">
        <v>67</v>
      </c>
      <c r="E53" s="37" t="s">
        <v>58</v>
      </c>
      <c r="F53" s="37" t="s">
        <v>60</v>
      </c>
      <c r="G53" s="37" t="s">
        <v>62</v>
      </c>
      <c r="H53" s="37" t="s">
        <v>64</v>
      </c>
      <c r="I53" s="37" t="s">
        <v>65</v>
      </c>
      <c r="J53" s="37" t="s">
        <v>66</v>
      </c>
      <c r="K53" s="37" t="s">
        <v>69</v>
      </c>
      <c r="L53" s="37" t="s">
        <v>68</v>
      </c>
      <c r="M53" s="29"/>
      <c r="N53" s="29"/>
      <c r="O53" s="38"/>
    </row>
    <row r="54" spans="1:16" x14ac:dyDescent="0.25">
      <c r="A54" s="37" t="s">
        <v>49</v>
      </c>
      <c r="B54" s="31">
        <v>2125700685</v>
      </c>
      <c r="C54" s="31">
        <v>4869716748</v>
      </c>
      <c r="D54" s="31">
        <v>1932808</v>
      </c>
      <c r="E54" s="31">
        <v>500200631112</v>
      </c>
      <c r="F54" s="31">
        <v>1024507168</v>
      </c>
      <c r="G54" s="31">
        <v>5356115082</v>
      </c>
      <c r="H54" s="31">
        <v>5396881869</v>
      </c>
      <c r="I54" s="31">
        <v>4838474400</v>
      </c>
      <c r="J54" s="41">
        <v>500100806033</v>
      </c>
      <c r="K54" s="31">
        <v>8568776</v>
      </c>
      <c r="L54" s="31">
        <v>8571236</v>
      </c>
      <c r="M54" s="2"/>
      <c r="N54" s="2"/>
    </row>
    <row r="55" spans="1:16" x14ac:dyDescent="0.25">
      <c r="A55" s="37" t="s">
        <v>13</v>
      </c>
      <c r="B55" s="2">
        <v>11</v>
      </c>
      <c r="C55" s="2">
        <v>19</v>
      </c>
      <c r="D55" s="2">
        <v>2</v>
      </c>
      <c r="E55" s="2">
        <v>23</v>
      </c>
      <c r="F55" s="2">
        <v>23</v>
      </c>
      <c r="G55" s="2">
        <v>6</v>
      </c>
      <c r="H55" s="2">
        <v>18</v>
      </c>
      <c r="I55" s="2">
        <v>4</v>
      </c>
      <c r="J55" s="2">
        <v>27</v>
      </c>
      <c r="K55" s="2">
        <v>11</v>
      </c>
      <c r="L55" s="2">
        <v>11</v>
      </c>
      <c r="M55" s="2"/>
      <c r="N55" s="2"/>
    </row>
    <row r="56" spans="1:16" x14ac:dyDescent="0.25">
      <c r="A56" s="37" t="s">
        <v>50</v>
      </c>
      <c r="B56" s="2">
        <v>47</v>
      </c>
      <c r="C56" s="2">
        <v>97.5</v>
      </c>
      <c r="D56" s="2">
        <v>34</v>
      </c>
      <c r="E56" s="2">
        <v>102</v>
      </c>
      <c r="F56" s="2">
        <v>66.5</v>
      </c>
      <c r="G56" s="2">
        <v>83.8</v>
      </c>
      <c r="H56" s="2">
        <v>25.5</v>
      </c>
      <c r="I56" s="2">
        <v>0</v>
      </c>
      <c r="J56" s="2">
        <v>0</v>
      </c>
      <c r="K56" s="2">
        <v>0</v>
      </c>
      <c r="L56" s="2">
        <v>0</v>
      </c>
      <c r="M56" s="2"/>
      <c r="N56" s="2"/>
      <c r="O56" s="50"/>
    </row>
    <row r="57" spans="1:16" x14ac:dyDescent="0.25">
      <c r="A57" s="37" t="s">
        <v>29</v>
      </c>
      <c r="B57" s="2">
        <f>SUM(B56:Z56)+C57</f>
        <v>1356.3</v>
      </c>
      <c r="C57" s="2">
        <v>900</v>
      </c>
      <c r="I57" s="2"/>
      <c r="J57" s="2"/>
      <c r="K57" s="2"/>
      <c r="L57" s="2"/>
      <c r="M57" s="2"/>
      <c r="N57" s="2"/>
    </row>
    <row r="58" spans="1:16" x14ac:dyDescent="0.25">
      <c r="A58" s="37" t="s">
        <v>30</v>
      </c>
      <c r="B58" s="2">
        <v>1600</v>
      </c>
      <c r="I58" s="2"/>
      <c r="J58" s="2"/>
      <c r="K58" s="2"/>
      <c r="L58" s="2"/>
      <c r="M58" s="2"/>
      <c r="N58" s="2"/>
    </row>
    <row r="59" spans="1:16" ht="18.75" x14ac:dyDescent="0.3">
      <c r="A59" s="47" t="s">
        <v>55</v>
      </c>
      <c r="B59" s="48">
        <v>0</v>
      </c>
      <c r="I59" s="2"/>
      <c r="J59" s="2"/>
      <c r="K59" s="2"/>
      <c r="L59" s="2"/>
      <c r="M59" s="2"/>
      <c r="N59" s="2"/>
    </row>
    <row r="61" spans="1:16" x14ac:dyDescent="0.25">
      <c r="I61" s="3" t="s">
        <v>18</v>
      </c>
      <c r="J61" s="2" t="s">
        <v>93</v>
      </c>
      <c r="K61" s="2" t="s">
        <v>92</v>
      </c>
      <c r="L61" s="2" t="s">
        <v>91</v>
      </c>
    </row>
    <row r="62" spans="1:16" x14ac:dyDescent="0.25">
      <c r="I62" s="2" t="s">
        <v>89</v>
      </c>
      <c r="J62" s="2">
        <v>1736</v>
      </c>
      <c r="K62" s="2">
        <v>142</v>
      </c>
      <c r="L62" s="2">
        <v>1318</v>
      </c>
    </row>
    <row r="63" spans="1:16" x14ac:dyDescent="0.25">
      <c r="I63" s="2" t="s">
        <v>90</v>
      </c>
      <c r="J63" s="2">
        <v>708</v>
      </c>
      <c r="K63" s="2"/>
      <c r="L63" s="2"/>
    </row>
    <row r="64" spans="1:16" x14ac:dyDescent="0.25">
      <c r="I64" s="2" t="s">
        <v>94</v>
      </c>
      <c r="J64" s="2">
        <v>662</v>
      </c>
      <c r="K64" s="2"/>
      <c r="L64" s="2"/>
    </row>
    <row r="65" spans="1:26" x14ac:dyDescent="0.25">
      <c r="I65" s="2" t="s">
        <v>95</v>
      </c>
      <c r="J65" s="2">
        <v>442</v>
      </c>
      <c r="K65" s="2"/>
      <c r="L65" s="2"/>
      <c r="M65" t="s">
        <v>83</v>
      </c>
    </row>
    <row r="66" spans="1:26" x14ac:dyDescent="0.25">
      <c r="I66" s="2"/>
      <c r="J66" s="2">
        <f>J62+J63+J64+J65+K62+L62</f>
        <v>5008</v>
      </c>
      <c r="K66" s="2">
        <v>243</v>
      </c>
      <c r="L66" s="2">
        <f>5008+243</f>
        <v>5251</v>
      </c>
      <c r="M66">
        <v>9280</v>
      </c>
      <c r="N66" s="28">
        <f>5251+9280</f>
        <v>14531</v>
      </c>
    </row>
    <row r="67" spans="1:26" ht="26.25" x14ac:dyDescent="0.4">
      <c r="A67" s="33" t="s">
        <v>96</v>
      </c>
      <c r="B67" s="34"/>
      <c r="C67" s="34"/>
      <c r="D67" s="34"/>
      <c r="E67" s="34"/>
      <c r="F67" s="34"/>
      <c r="G67" s="34"/>
      <c r="H67" s="34"/>
      <c r="I67" s="34"/>
      <c r="J67" s="35"/>
      <c r="K67" s="34"/>
      <c r="L67" s="34"/>
      <c r="M67" s="34"/>
      <c r="N67" s="34"/>
      <c r="O67" s="36"/>
      <c r="P67" s="36"/>
    </row>
    <row r="68" spans="1:26" x14ac:dyDescent="0.25">
      <c r="A68" s="39" t="s">
        <v>14</v>
      </c>
      <c r="B68" s="39" t="s">
        <v>48</v>
      </c>
      <c r="C68" s="39" t="s">
        <v>52</v>
      </c>
      <c r="D68" s="39" t="s">
        <v>56</v>
      </c>
      <c r="E68" s="39" t="s">
        <v>57</v>
      </c>
      <c r="F68" s="39" t="s">
        <v>59</v>
      </c>
      <c r="G68" s="39" t="s">
        <v>61</v>
      </c>
      <c r="H68" s="39" t="s">
        <v>63</v>
      </c>
      <c r="I68" s="39" t="s">
        <v>52</v>
      </c>
      <c r="J68" s="39" t="s">
        <v>57</v>
      </c>
      <c r="K68" s="39" t="s">
        <v>56</v>
      </c>
      <c r="L68" s="39" t="s">
        <v>56</v>
      </c>
      <c r="M68" s="32"/>
      <c r="N68" s="32"/>
      <c r="O68" s="40" t="s">
        <v>83</v>
      </c>
      <c r="P68" s="51" t="s">
        <v>98</v>
      </c>
      <c r="Q68" s="51" t="s">
        <v>102</v>
      </c>
      <c r="R68" s="51" t="s">
        <v>100</v>
      </c>
      <c r="S68" s="51" t="s">
        <v>101</v>
      </c>
      <c r="T68" s="51" t="s">
        <v>102</v>
      </c>
      <c r="U68" s="51" t="s">
        <v>89</v>
      </c>
      <c r="V68" s="51" t="s">
        <v>103</v>
      </c>
      <c r="W68" s="51" t="s">
        <v>104</v>
      </c>
      <c r="X68" s="51" t="s">
        <v>105</v>
      </c>
      <c r="Y68" s="51" t="s">
        <v>106</v>
      </c>
      <c r="Z68" s="51" t="s">
        <v>108</v>
      </c>
    </row>
    <row r="69" spans="1:26" x14ac:dyDescent="0.25">
      <c r="A69" s="37" t="s">
        <v>51</v>
      </c>
      <c r="B69" s="37" t="s">
        <v>27</v>
      </c>
      <c r="C69" s="37" t="s">
        <v>53</v>
      </c>
      <c r="D69" s="37" t="s">
        <v>67</v>
      </c>
      <c r="E69" s="37" t="s">
        <v>58</v>
      </c>
      <c r="F69" s="37" t="s">
        <v>60</v>
      </c>
      <c r="G69" s="37" t="s">
        <v>62</v>
      </c>
      <c r="H69" s="37" t="s">
        <v>64</v>
      </c>
      <c r="I69" s="37" t="s">
        <v>65</v>
      </c>
      <c r="J69" s="37" t="s">
        <v>66</v>
      </c>
      <c r="K69" s="37" t="s">
        <v>69</v>
      </c>
      <c r="L69" s="37" t="s">
        <v>68</v>
      </c>
      <c r="M69" s="29"/>
      <c r="N69" s="29"/>
      <c r="O69" s="38"/>
      <c r="P69" t="s">
        <v>99</v>
      </c>
    </row>
    <row r="70" spans="1:26" x14ac:dyDescent="0.25">
      <c r="A70" s="37" t="s">
        <v>49</v>
      </c>
      <c r="B70" s="31">
        <v>2125700685</v>
      </c>
      <c r="C70" s="31">
        <v>4869716748</v>
      </c>
      <c r="D70" s="31">
        <v>1932808</v>
      </c>
      <c r="E70" s="31">
        <v>500200631112</v>
      </c>
      <c r="F70" s="31">
        <v>1024507168</v>
      </c>
      <c r="G70" s="31">
        <v>5356115082</v>
      </c>
      <c r="H70" s="31">
        <v>5396881869</v>
      </c>
      <c r="I70" s="31">
        <v>4838474400</v>
      </c>
      <c r="J70" s="41">
        <v>500100806033</v>
      </c>
      <c r="K70" s="31">
        <v>8568776</v>
      </c>
      <c r="L70" s="31">
        <v>8571236</v>
      </c>
      <c r="M70" s="2"/>
      <c r="N70" s="2"/>
    </row>
    <row r="71" spans="1:26" x14ac:dyDescent="0.25">
      <c r="A71" s="37" t="s">
        <v>13</v>
      </c>
      <c r="B71" s="2">
        <v>11</v>
      </c>
      <c r="C71" s="2">
        <v>19</v>
      </c>
      <c r="D71" s="2">
        <v>2</v>
      </c>
      <c r="E71" s="2">
        <v>23</v>
      </c>
      <c r="F71" s="2">
        <v>23</v>
      </c>
      <c r="G71" s="2">
        <v>6</v>
      </c>
      <c r="H71" s="2">
        <v>18</v>
      </c>
      <c r="I71" s="2">
        <v>4</v>
      </c>
      <c r="J71" s="2">
        <v>27</v>
      </c>
      <c r="K71" s="2">
        <v>11</v>
      </c>
      <c r="L71" s="2">
        <v>11</v>
      </c>
      <c r="M71" s="2"/>
      <c r="N71" s="2"/>
    </row>
    <row r="72" spans="1:26" x14ac:dyDescent="0.25">
      <c r="A72" s="37" t="s">
        <v>50</v>
      </c>
      <c r="B72" s="2">
        <v>46.75</v>
      </c>
      <c r="C72" s="2">
        <v>105.1</v>
      </c>
      <c r="D72" s="2">
        <v>44</v>
      </c>
      <c r="E72" s="2">
        <v>36</v>
      </c>
      <c r="F72" s="2">
        <v>66.5</v>
      </c>
      <c r="G72" s="2">
        <v>97.5</v>
      </c>
      <c r="H72" s="2">
        <v>30</v>
      </c>
      <c r="I72" s="2">
        <v>72.900000000000006</v>
      </c>
      <c r="J72" s="2">
        <v>222</v>
      </c>
      <c r="K72" s="2" t="s">
        <v>97</v>
      </c>
      <c r="L72" s="2">
        <v>52</v>
      </c>
      <c r="M72" s="2"/>
      <c r="N72" s="2"/>
      <c r="O72" s="50"/>
      <c r="P72">
        <f>960+750</f>
        <v>1710</v>
      </c>
      <c r="Q72">
        <v>3000</v>
      </c>
      <c r="R72">
        <v>-1600</v>
      </c>
      <c r="S72">
        <v>-2200</v>
      </c>
      <c r="T72">
        <v>4000</v>
      </c>
      <c r="U72">
        <v>-2821</v>
      </c>
      <c r="V72">
        <v>3000</v>
      </c>
      <c r="W72">
        <v>-1720</v>
      </c>
      <c r="X72">
        <v>-19</v>
      </c>
      <c r="Y72">
        <v>-1000</v>
      </c>
      <c r="Z72">
        <v>-2400</v>
      </c>
    </row>
    <row r="73" spans="1:26" x14ac:dyDescent="0.25">
      <c r="A73" s="37" t="s">
        <v>29</v>
      </c>
      <c r="B73" s="2">
        <f>SUM(B72:Z72)</f>
        <v>722.75</v>
      </c>
      <c r="I73" s="2"/>
      <c r="J73" s="2"/>
      <c r="K73" s="2"/>
      <c r="L73" s="2"/>
      <c r="M73" s="2"/>
      <c r="N73" s="2"/>
    </row>
    <row r="74" spans="1:26" x14ac:dyDescent="0.25">
      <c r="A74" s="37" t="s">
        <v>30</v>
      </c>
      <c r="I74" s="2"/>
      <c r="J74" s="2"/>
      <c r="K74" s="2"/>
      <c r="L74" s="2"/>
      <c r="M74" s="2"/>
      <c r="N74" s="2"/>
    </row>
    <row r="75" spans="1:26" ht="18.75" x14ac:dyDescent="0.3">
      <c r="A75" s="47" t="s">
        <v>55</v>
      </c>
      <c r="B75" s="48">
        <f>B74-B73</f>
        <v>-722.75</v>
      </c>
      <c r="C75" s="2" t="s">
        <v>112</v>
      </c>
      <c r="I75" s="2"/>
      <c r="J75" s="2"/>
      <c r="K75" s="2"/>
      <c r="L75" s="2"/>
      <c r="M75" s="2"/>
      <c r="N75" s="2"/>
    </row>
    <row r="77" spans="1:26" ht="26.25" x14ac:dyDescent="0.4">
      <c r="A77" s="33" t="s">
        <v>107</v>
      </c>
      <c r="B77" s="34"/>
      <c r="C77" s="34"/>
      <c r="D77" s="34"/>
      <c r="E77" s="34"/>
      <c r="F77" s="34"/>
      <c r="G77" s="34"/>
      <c r="H77" s="34"/>
      <c r="I77" s="34"/>
      <c r="J77" s="35"/>
      <c r="K77" s="34"/>
      <c r="L77" s="34"/>
      <c r="M77" s="34"/>
      <c r="N77" s="34"/>
      <c r="O77" s="36"/>
      <c r="P77" s="36"/>
    </row>
    <row r="78" spans="1:26" x14ac:dyDescent="0.25">
      <c r="A78" s="39" t="s">
        <v>14</v>
      </c>
      <c r="B78" s="39" t="s">
        <v>48</v>
      </c>
      <c r="C78" s="39" t="s">
        <v>52</v>
      </c>
      <c r="D78" s="39" t="s">
        <v>56</v>
      </c>
      <c r="E78" s="39" t="s">
        <v>57</v>
      </c>
      <c r="F78" s="39" t="s">
        <v>59</v>
      </c>
      <c r="G78" s="39" t="s">
        <v>61</v>
      </c>
      <c r="H78" s="39" t="s">
        <v>63</v>
      </c>
      <c r="I78" s="39" t="s">
        <v>52</v>
      </c>
      <c r="J78" s="39" t="s">
        <v>57</v>
      </c>
      <c r="K78" s="39" t="s">
        <v>56</v>
      </c>
      <c r="L78" s="39" t="s">
        <v>56</v>
      </c>
      <c r="M78" s="32" t="s">
        <v>109</v>
      </c>
      <c r="N78" s="32" t="s">
        <v>110</v>
      </c>
      <c r="O78" s="40" t="s">
        <v>111</v>
      </c>
      <c r="P78" s="51" t="s">
        <v>114</v>
      </c>
      <c r="Q78" s="51" t="s">
        <v>83</v>
      </c>
      <c r="R78" s="51" t="s">
        <v>115</v>
      </c>
      <c r="S78" s="51" t="s">
        <v>116</v>
      </c>
      <c r="T78" s="51" t="s">
        <v>117</v>
      </c>
      <c r="U78" s="51"/>
      <c r="V78" s="51"/>
      <c r="W78" s="51"/>
      <c r="X78" s="51"/>
      <c r="Y78" s="51"/>
    </row>
    <row r="79" spans="1:26" x14ac:dyDescent="0.25">
      <c r="A79" s="37" t="s">
        <v>51</v>
      </c>
      <c r="B79" s="37" t="s">
        <v>27</v>
      </c>
      <c r="C79" s="37" t="s">
        <v>53</v>
      </c>
      <c r="D79" s="37" t="s">
        <v>67</v>
      </c>
      <c r="E79" s="37" t="s">
        <v>58</v>
      </c>
      <c r="F79" s="37" t="s">
        <v>60</v>
      </c>
      <c r="G79" s="37" t="s">
        <v>62</v>
      </c>
      <c r="H79" s="37" t="s">
        <v>64</v>
      </c>
      <c r="I79" s="37" t="s">
        <v>65</v>
      </c>
      <c r="J79" s="37" t="s">
        <v>66</v>
      </c>
      <c r="K79" s="37" t="s">
        <v>69</v>
      </c>
      <c r="L79" s="37" t="s">
        <v>68</v>
      </c>
      <c r="M79" s="29"/>
      <c r="N79" s="29"/>
      <c r="O79" s="38"/>
    </row>
    <row r="80" spans="1:26" x14ac:dyDescent="0.25">
      <c r="A80" s="37" t="s">
        <v>49</v>
      </c>
      <c r="B80" s="31">
        <v>2125700685</v>
      </c>
      <c r="C80" s="31">
        <v>4869716748</v>
      </c>
      <c r="D80" s="31">
        <v>1932808</v>
      </c>
      <c r="E80" s="31">
        <v>500200631112</v>
      </c>
      <c r="F80" s="31">
        <v>1024507168</v>
      </c>
      <c r="G80" s="31">
        <v>5356115082</v>
      </c>
      <c r="H80" s="31">
        <v>5396881869</v>
      </c>
      <c r="I80" s="31">
        <v>4838474400</v>
      </c>
      <c r="J80" s="41">
        <v>500100806033</v>
      </c>
      <c r="K80" s="31">
        <v>8568776</v>
      </c>
      <c r="L80" s="52">
        <v>8571236</v>
      </c>
      <c r="M80" s="2"/>
      <c r="N80" s="2"/>
    </row>
    <row r="81" spans="1:26" x14ac:dyDescent="0.25">
      <c r="A81" s="37" t="s">
        <v>13</v>
      </c>
      <c r="B81" s="2">
        <v>11</v>
      </c>
      <c r="C81" s="2">
        <v>19</v>
      </c>
      <c r="D81" s="2">
        <v>2</v>
      </c>
      <c r="E81" s="2">
        <v>23</v>
      </c>
      <c r="F81" s="2">
        <v>23</v>
      </c>
      <c r="G81" s="2">
        <v>6</v>
      </c>
      <c r="H81" s="2">
        <v>18</v>
      </c>
      <c r="I81" s="2">
        <v>4</v>
      </c>
      <c r="J81" s="2">
        <v>27</v>
      </c>
      <c r="K81" s="2">
        <v>11</v>
      </c>
      <c r="L81" s="2">
        <v>11</v>
      </c>
      <c r="M81" s="2"/>
      <c r="N81" s="2"/>
    </row>
    <row r="82" spans="1:26" x14ac:dyDescent="0.25">
      <c r="A82" s="37" t="s">
        <v>50</v>
      </c>
      <c r="B82" s="2">
        <v>46.75</v>
      </c>
      <c r="C82" s="2">
        <v>124</v>
      </c>
      <c r="D82" s="2">
        <v>0</v>
      </c>
      <c r="E82" s="2">
        <v>26</v>
      </c>
      <c r="F82" s="2">
        <v>66.599999999999994</v>
      </c>
      <c r="G82" s="2">
        <v>155.80000000000001</v>
      </c>
      <c r="H82" s="2">
        <v>29.7</v>
      </c>
      <c r="I82" s="2">
        <v>75.400000000000006</v>
      </c>
      <c r="J82" s="2">
        <v>17</v>
      </c>
      <c r="K82" s="2">
        <v>0</v>
      </c>
      <c r="L82" s="2">
        <v>0</v>
      </c>
      <c r="M82" s="2">
        <v>70</v>
      </c>
      <c r="N82" s="2">
        <v>-1750</v>
      </c>
      <c r="O82" s="50">
        <v>722.75</v>
      </c>
      <c r="P82" s="50">
        <v>-10750</v>
      </c>
      <c r="Q82" s="50">
        <v>9283</v>
      </c>
      <c r="R82" s="50">
        <v>-1750</v>
      </c>
      <c r="S82" s="50">
        <v>1099</v>
      </c>
      <c r="T82" s="50">
        <v>366.5</v>
      </c>
    </row>
    <row r="83" spans="1:26" x14ac:dyDescent="0.25">
      <c r="A83" s="37" t="s">
        <v>29</v>
      </c>
      <c r="B83" s="2">
        <f>SUM(B82:Z82)</f>
        <v>-2167.5</v>
      </c>
      <c r="I83" s="2"/>
      <c r="J83" s="2"/>
      <c r="K83" s="2"/>
      <c r="L83" s="2"/>
      <c r="M83" s="2"/>
      <c r="N83" s="2"/>
    </row>
    <row r="84" spans="1:26" x14ac:dyDescent="0.25">
      <c r="A84" s="37" t="s">
        <v>30</v>
      </c>
      <c r="I84" s="2"/>
      <c r="J84" s="2"/>
      <c r="K84" s="2"/>
      <c r="L84" s="2"/>
      <c r="M84" s="2"/>
      <c r="N84" s="2"/>
    </row>
    <row r="85" spans="1:26" ht="18.75" x14ac:dyDescent="0.3">
      <c r="A85" s="47" t="s">
        <v>55</v>
      </c>
      <c r="B85" s="48">
        <f>B84-B83</f>
        <v>2167.5</v>
      </c>
      <c r="C85" s="53" t="s">
        <v>113</v>
      </c>
      <c r="D85" s="2" t="s">
        <v>119</v>
      </c>
      <c r="I85" s="2"/>
      <c r="J85" s="2"/>
      <c r="K85" s="2"/>
      <c r="L85" s="2"/>
      <c r="M85" s="2"/>
      <c r="N85" s="2"/>
    </row>
    <row r="86" spans="1:26" ht="26.25" x14ac:dyDescent="0.4">
      <c r="A86" s="33" t="s">
        <v>118</v>
      </c>
      <c r="B86" s="34"/>
      <c r="C86" s="34"/>
      <c r="D86" s="34"/>
      <c r="E86" s="34"/>
      <c r="F86" s="34"/>
      <c r="G86" s="34"/>
      <c r="H86" s="34"/>
      <c r="I86" s="34"/>
      <c r="J86" s="35"/>
      <c r="K86" s="34"/>
      <c r="L86" s="34"/>
      <c r="M86" s="34"/>
    </row>
    <row r="87" spans="1:26" x14ac:dyDescent="0.25">
      <c r="A87" s="39" t="s">
        <v>14</v>
      </c>
      <c r="B87" s="39" t="s">
        <v>48</v>
      </c>
      <c r="C87" s="39" t="s">
        <v>52</v>
      </c>
      <c r="D87" s="39" t="s">
        <v>56</v>
      </c>
      <c r="E87" s="39" t="s">
        <v>57</v>
      </c>
      <c r="F87" s="39" t="s">
        <v>59</v>
      </c>
      <c r="G87" s="39" t="s">
        <v>61</v>
      </c>
      <c r="H87" s="39" t="s">
        <v>63</v>
      </c>
      <c r="I87" s="39" t="s">
        <v>52</v>
      </c>
      <c r="J87" s="39" t="s">
        <v>57</v>
      </c>
      <c r="K87" s="39" t="s">
        <v>56</v>
      </c>
      <c r="L87" s="39" t="s">
        <v>56</v>
      </c>
      <c r="M87" s="32" t="s">
        <v>109</v>
      </c>
      <c r="N87" s="54" t="s">
        <v>111</v>
      </c>
      <c r="O87" s="54" t="s">
        <v>120</v>
      </c>
      <c r="P87" s="54" t="s">
        <v>121</v>
      </c>
      <c r="Q87" s="54" t="s">
        <v>122</v>
      </c>
      <c r="R87" s="54" t="s">
        <v>123</v>
      </c>
      <c r="S87" s="54" t="s">
        <v>124</v>
      </c>
    </row>
    <row r="88" spans="1:26" x14ac:dyDescent="0.25">
      <c r="A88" s="37" t="s">
        <v>51</v>
      </c>
      <c r="B88" s="37" t="s">
        <v>27</v>
      </c>
      <c r="C88" s="37" t="s">
        <v>53</v>
      </c>
      <c r="D88" s="37" t="s">
        <v>67</v>
      </c>
      <c r="E88" s="37" t="s">
        <v>58</v>
      </c>
      <c r="F88" s="37" t="s">
        <v>60</v>
      </c>
      <c r="G88" s="37" t="s">
        <v>62</v>
      </c>
      <c r="H88" s="37" t="s">
        <v>64</v>
      </c>
      <c r="I88" s="37" t="s">
        <v>65</v>
      </c>
      <c r="J88" s="37" t="s">
        <v>66</v>
      </c>
      <c r="K88" s="37" t="s">
        <v>69</v>
      </c>
      <c r="L88" s="37" t="s">
        <v>68</v>
      </c>
      <c r="M88" s="29"/>
    </row>
    <row r="89" spans="1:26" x14ac:dyDescent="0.25">
      <c r="A89" s="37" t="s">
        <v>49</v>
      </c>
      <c r="B89" s="31">
        <v>2125700685</v>
      </c>
      <c r="C89" s="31">
        <v>4869716748</v>
      </c>
      <c r="D89" s="31">
        <v>1932808</v>
      </c>
      <c r="E89" s="31">
        <v>500200631112</v>
      </c>
      <c r="F89" s="31">
        <v>1024507168</v>
      </c>
      <c r="G89" s="31">
        <v>5356115082</v>
      </c>
      <c r="H89" s="31">
        <v>5396881869</v>
      </c>
      <c r="I89" s="31">
        <v>4838474400</v>
      </c>
      <c r="J89" s="41">
        <v>500100806033</v>
      </c>
      <c r="K89" s="31">
        <v>8568776</v>
      </c>
      <c r="L89" s="52">
        <v>8571236</v>
      </c>
      <c r="M89" s="2"/>
    </row>
    <row r="90" spans="1:26" x14ac:dyDescent="0.25">
      <c r="A90" s="37" t="s">
        <v>13</v>
      </c>
      <c r="B90" s="2">
        <v>11</v>
      </c>
      <c r="C90" s="2">
        <v>19</v>
      </c>
      <c r="D90" s="2">
        <v>2</v>
      </c>
      <c r="E90" s="2">
        <v>23</v>
      </c>
      <c r="F90" s="2">
        <v>23</v>
      </c>
      <c r="G90" s="2">
        <v>6</v>
      </c>
      <c r="H90" s="2">
        <v>1</v>
      </c>
      <c r="I90" s="2">
        <v>4</v>
      </c>
      <c r="J90" s="2">
        <v>27</v>
      </c>
      <c r="K90" s="2">
        <v>11</v>
      </c>
      <c r="L90" s="2">
        <v>11</v>
      </c>
      <c r="M90" s="2"/>
    </row>
    <row r="91" spans="1:26" x14ac:dyDescent="0.25">
      <c r="A91" s="37" t="s">
        <v>50</v>
      </c>
      <c r="B91" s="2">
        <v>46.75</v>
      </c>
      <c r="C91" s="2">
        <v>207.3</v>
      </c>
      <c r="D91" s="2">
        <v>58</v>
      </c>
      <c r="E91" s="2">
        <v>26</v>
      </c>
      <c r="F91" s="2">
        <v>66.599999999999994</v>
      </c>
      <c r="G91" s="2">
        <v>76.099999999999994</v>
      </c>
      <c r="H91" s="2">
        <v>29.6</v>
      </c>
      <c r="I91" s="2">
        <v>79.2</v>
      </c>
      <c r="J91" s="2">
        <v>9</v>
      </c>
      <c r="K91" s="2">
        <v>0</v>
      </c>
      <c r="L91" s="2">
        <v>61</v>
      </c>
      <c r="M91" s="2">
        <v>70</v>
      </c>
      <c r="N91">
        <v>-184.9</v>
      </c>
      <c r="O91">
        <v>350</v>
      </c>
      <c r="P91">
        <v>-2520</v>
      </c>
      <c r="Q91">
        <v>9281</v>
      </c>
      <c r="R91">
        <v>-9000</v>
      </c>
      <c r="S91">
        <v>1344.35</v>
      </c>
    </row>
    <row r="92" spans="1:26" x14ac:dyDescent="0.25">
      <c r="A92" s="37" t="s">
        <v>29</v>
      </c>
      <c r="B92" s="2">
        <f>SUM(B91:Z91)</f>
        <v>0</v>
      </c>
      <c r="I92" s="2"/>
      <c r="J92" s="2"/>
      <c r="K92" s="2"/>
      <c r="L92" s="2"/>
      <c r="M92" s="2"/>
    </row>
    <row r="93" spans="1:26" x14ac:dyDescent="0.25">
      <c r="A93" s="37" t="s">
        <v>30</v>
      </c>
      <c r="I93" s="2"/>
      <c r="J93" s="2"/>
      <c r="K93" s="2"/>
      <c r="L93" s="2"/>
      <c r="M93" s="2"/>
    </row>
    <row r="94" spans="1:26" ht="18.75" x14ac:dyDescent="0.3">
      <c r="A94" s="47" t="s">
        <v>55</v>
      </c>
      <c r="B94" s="48">
        <f>B93-B92</f>
        <v>0</v>
      </c>
      <c r="C94" s="53"/>
      <c r="I94" s="2"/>
      <c r="J94" s="2"/>
      <c r="K94" s="2"/>
      <c r="L94" s="2"/>
      <c r="M94" s="2"/>
    </row>
    <row r="95" spans="1:26" ht="26.25" x14ac:dyDescent="0.4">
      <c r="A95" s="33" t="s">
        <v>125</v>
      </c>
      <c r="B95" s="34"/>
      <c r="C95" s="34"/>
      <c r="D95" s="34"/>
      <c r="E95" s="34"/>
      <c r="F95" s="34"/>
      <c r="G95" s="34"/>
      <c r="H95" s="34"/>
      <c r="I95" s="34"/>
      <c r="J95" s="35"/>
      <c r="K95" s="34"/>
      <c r="L95" s="34"/>
      <c r="M95" s="34"/>
    </row>
    <row r="96" spans="1:26" x14ac:dyDescent="0.25">
      <c r="A96" s="39" t="s">
        <v>14</v>
      </c>
      <c r="B96" s="39" t="s">
        <v>48</v>
      </c>
      <c r="C96" s="39" t="s">
        <v>52</v>
      </c>
      <c r="D96" s="39" t="s">
        <v>56</v>
      </c>
      <c r="E96" s="39" t="s">
        <v>57</v>
      </c>
      <c r="F96" s="39" t="s">
        <v>59</v>
      </c>
      <c r="G96" s="39" t="s">
        <v>61</v>
      </c>
      <c r="H96" s="39" t="s">
        <v>63</v>
      </c>
      <c r="I96" s="39" t="s">
        <v>52</v>
      </c>
      <c r="J96" s="39" t="s">
        <v>57</v>
      </c>
      <c r="K96" s="39" t="s">
        <v>56</v>
      </c>
      <c r="L96" s="39" t="s">
        <v>56</v>
      </c>
      <c r="M96" s="32" t="s">
        <v>109</v>
      </c>
      <c r="N96" s="54" t="s">
        <v>111</v>
      </c>
      <c r="O96" s="54" t="s">
        <v>120</v>
      </c>
      <c r="P96" s="54" t="s">
        <v>121</v>
      </c>
      <c r="Q96" s="54" t="s">
        <v>122</v>
      </c>
      <c r="R96" s="54" t="s">
        <v>123</v>
      </c>
      <c r="S96" s="54" t="s">
        <v>124</v>
      </c>
      <c r="T96" s="54" t="s">
        <v>100</v>
      </c>
      <c r="U96" s="54" t="s">
        <v>126</v>
      </c>
      <c r="V96" s="54" t="s">
        <v>128</v>
      </c>
      <c r="W96" s="54" t="s">
        <v>129</v>
      </c>
      <c r="X96" s="54" t="s">
        <v>122</v>
      </c>
      <c r="Y96" s="54" t="s">
        <v>130</v>
      </c>
      <c r="Z96" s="54" t="s">
        <v>131</v>
      </c>
    </row>
    <row r="97" spans="1:26" x14ac:dyDescent="0.25">
      <c r="A97" s="37" t="s">
        <v>51</v>
      </c>
      <c r="B97" s="37" t="s">
        <v>27</v>
      </c>
      <c r="C97" s="37" t="s">
        <v>53</v>
      </c>
      <c r="D97" s="37" t="s">
        <v>67</v>
      </c>
      <c r="E97" s="37" t="s">
        <v>58</v>
      </c>
      <c r="F97" s="37" t="s">
        <v>60</v>
      </c>
      <c r="G97" s="37" t="s">
        <v>62</v>
      </c>
      <c r="H97" s="37" t="s">
        <v>64</v>
      </c>
      <c r="I97" s="37" t="s">
        <v>65</v>
      </c>
      <c r="J97" s="37" t="s">
        <v>66</v>
      </c>
      <c r="K97" s="37" t="s">
        <v>69</v>
      </c>
      <c r="L97" s="37" t="s">
        <v>68</v>
      </c>
      <c r="M97" s="29"/>
    </row>
    <row r="98" spans="1:26" x14ac:dyDescent="0.25">
      <c r="A98" s="37" t="s">
        <v>49</v>
      </c>
      <c r="B98" s="31">
        <v>2125700685</v>
      </c>
      <c r="C98" s="31">
        <v>4869716748</v>
      </c>
      <c r="D98" s="31">
        <v>1932808</v>
      </c>
      <c r="E98" s="31">
        <v>500200631112</v>
      </c>
      <c r="F98" s="31">
        <v>1024507168</v>
      </c>
      <c r="G98" s="31">
        <v>5356115082</v>
      </c>
      <c r="H98" s="31">
        <v>5396881869</v>
      </c>
      <c r="I98" s="31">
        <v>4838474400</v>
      </c>
      <c r="J98" s="41">
        <v>500100806033</v>
      </c>
      <c r="K98" s="31">
        <v>8568776</v>
      </c>
      <c r="L98" s="52">
        <v>8571236</v>
      </c>
      <c r="M98" s="2" t="s">
        <v>127</v>
      </c>
    </row>
    <row r="99" spans="1:26" x14ac:dyDescent="0.25">
      <c r="A99" s="37" t="s">
        <v>13</v>
      </c>
      <c r="B99" s="2">
        <v>11</v>
      </c>
      <c r="C99" s="2">
        <v>19</v>
      </c>
      <c r="D99" s="2">
        <v>2</v>
      </c>
      <c r="E99" s="2">
        <v>23</v>
      </c>
      <c r="F99" s="2">
        <v>23</v>
      </c>
      <c r="G99" s="2">
        <v>6</v>
      </c>
      <c r="H99" s="2">
        <v>1</v>
      </c>
      <c r="I99" s="2">
        <v>4</v>
      </c>
      <c r="J99" s="2">
        <v>27</v>
      </c>
      <c r="K99" s="2">
        <v>11</v>
      </c>
      <c r="L99" s="2">
        <v>11</v>
      </c>
      <c r="M99" s="2">
        <v>0</v>
      </c>
    </row>
    <row r="100" spans="1:26" x14ac:dyDescent="0.25">
      <c r="A100" s="37" t="s">
        <v>50</v>
      </c>
      <c r="B100" s="2">
        <v>46.75</v>
      </c>
      <c r="C100" s="2">
        <v>196</v>
      </c>
      <c r="D100" s="2">
        <v>69</v>
      </c>
      <c r="E100" s="2">
        <v>18</v>
      </c>
      <c r="F100" s="2">
        <v>66.5</v>
      </c>
      <c r="G100" s="2">
        <v>65.400000000000006</v>
      </c>
      <c r="H100" s="2">
        <v>29.6</v>
      </c>
      <c r="I100" s="2">
        <v>72.099999999999994</v>
      </c>
      <c r="J100" s="2">
        <v>25</v>
      </c>
      <c r="K100" s="2">
        <v>6</v>
      </c>
      <c r="L100" s="2">
        <v>52</v>
      </c>
      <c r="M100" s="2"/>
      <c r="T100">
        <v>-1750</v>
      </c>
      <c r="U100">
        <v>1000</v>
      </c>
      <c r="V100">
        <v>312</v>
      </c>
      <c r="W100">
        <v>-10750</v>
      </c>
      <c r="X100">
        <v>9281</v>
      </c>
      <c r="Y100">
        <v>-2530</v>
      </c>
      <c r="Z100">
        <v>500</v>
      </c>
    </row>
    <row r="101" spans="1:26" x14ac:dyDescent="0.25">
      <c r="A101" s="37" t="s">
        <v>29</v>
      </c>
      <c r="B101" s="2">
        <f>SUM(B100:AA100)</f>
        <v>-3290.6499999999996</v>
      </c>
      <c r="I101" s="2"/>
      <c r="J101" s="2"/>
      <c r="K101" s="2"/>
      <c r="L101" s="2"/>
      <c r="M101" s="2"/>
    </row>
    <row r="102" spans="1:26" x14ac:dyDescent="0.25">
      <c r="A102" s="37" t="s">
        <v>30</v>
      </c>
      <c r="I102" s="2"/>
      <c r="J102" s="2"/>
      <c r="K102" s="2"/>
      <c r="L102" s="2"/>
      <c r="M102" s="2"/>
    </row>
    <row r="103" spans="1:26" ht="18.75" x14ac:dyDescent="0.3">
      <c r="A103" s="47" t="s">
        <v>55</v>
      </c>
      <c r="B103" s="48">
        <f>B102-B101</f>
        <v>3290.6499999999996</v>
      </c>
      <c r="C103" s="53"/>
      <c r="I103" s="2"/>
      <c r="J103" s="2"/>
      <c r="K103" s="2"/>
      <c r="L103" s="2"/>
      <c r="M103" s="2"/>
    </row>
    <row r="104" spans="1:26" ht="26.25" x14ac:dyDescent="0.4">
      <c r="A104" s="33" t="s">
        <v>132</v>
      </c>
      <c r="B104" s="34"/>
      <c r="C104" s="34"/>
      <c r="D104" s="34"/>
      <c r="E104" s="34"/>
      <c r="F104" s="34"/>
      <c r="G104" s="34"/>
      <c r="H104" s="34"/>
      <c r="I104" s="34"/>
      <c r="J104" s="35"/>
      <c r="K104" s="34"/>
      <c r="L104" s="34"/>
      <c r="M104" s="34"/>
    </row>
    <row r="105" spans="1:26" x14ac:dyDescent="0.25">
      <c r="A105" s="39" t="s">
        <v>14</v>
      </c>
      <c r="B105" s="39" t="s">
        <v>48</v>
      </c>
      <c r="C105" s="39" t="s">
        <v>52</v>
      </c>
      <c r="D105" s="39" t="s">
        <v>56</v>
      </c>
      <c r="E105" s="39" t="s">
        <v>57</v>
      </c>
      <c r="F105" s="39" t="s">
        <v>59</v>
      </c>
      <c r="G105" s="39" t="s">
        <v>61</v>
      </c>
      <c r="H105" s="39" t="s">
        <v>63</v>
      </c>
      <c r="I105" s="39" t="s">
        <v>52</v>
      </c>
      <c r="J105" s="39" t="s">
        <v>57</v>
      </c>
      <c r="K105" s="39" t="s">
        <v>56</v>
      </c>
      <c r="L105" s="39" t="s">
        <v>56</v>
      </c>
      <c r="M105" s="32" t="s">
        <v>109</v>
      </c>
      <c r="N105" s="54" t="s">
        <v>111</v>
      </c>
      <c r="O105" s="54" t="s">
        <v>120</v>
      </c>
      <c r="P105" s="54" t="s">
        <v>121</v>
      </c>
      <c r="Q105" s="54" t="s">
        <v>122</v>
      </c>
      <c r="R105" s="54" t="s">
        <v>123</v>
      </c>
      <c r="S105" s="54" t="s">
        <v>124</v>
      </c>
      <c r="T105" s="54" t="s">
        <v>100</v>
      </c>
      <c r="U105" s="54" t="s">
        <v>126</v>
      </c>
      <c r="V105" s="54" t="s">
        <v>128</v>
      </c>
      <c r="W105" s="54" t="s">
        <v>129</v>
      </c>
      <c r="X105" s="54" t="s">
        <v>122</v>
      </c>
      <c r="Y105" s="54" t="s">
        <v>130</v>
      </c>
      <c r="Z105" s="54" t="s">
        <v>131</v>
      </c>
    </row>
    <row r="106" spans="1:26" x14ac:dyDescent="0.25">
      <c r="A106" s="37" t="s">
        <v>51</v>
      </c>
      <c r="B106" s="37" t="s">
        <v>27</v>
      </c>
      <c r="C106" s="37" t="s">
        <v>53</v>
      </c>
      <c r="D106" s="37" t="s">
        <v>67</v>
      </c>
      <c r="E106" s="37" t="s">
        <v>58</v>
      </c>
      <c r="F106" s="37" t="s">
        <v>60</v>
      </c>
      <c r="G106" s="37" t="s">
        <v>62</v>
      </c>
      <c r="H106" s="37" t="s">
        <v>64</v>
      </c>
      <c r="I106" s="37" t="s">
        <v>65</v>
      </c>
      <c r="J106" s="37" t="s">
        <v>66</v>
      </c>
      <c r="K106" s="37" t="s">
        <v>69</v>
      </c>
      <c r="L106" s="37" t="s">
        <v>68</v>
      </c>
      <c r="M106" s="29"/>
    </row>
    <row r="107" spans="1:26" x14ac:dyDescent="0.25">
      <c r="A107" s="37" t="s">
        <v>49</v>
      </c>
      <c r="B107" s="31">
        <v>2125700685</v>
      </c>
      <c r="C107" s="31">
        <v>4869716748</v>
      </c>
      <c r="D107" s="31">
        <v>1932808</v>
      </c>
      <c r="E107" s="31">
        <v>500200631112</v>
      </c>
      <c r="F107" s="31">
        <v>1024507168</v>
      </c>
      <c r="G107" s="31">
        <v>5356115082</v>
      </c>
      <c r="H107" s="31">
        <v>5396881869</v>
      </c>
      <c r="I107" s="31">
        <v>4838474400</v>
      </c>
      <c r="J107" s="41">
        <v>500100806033</v>
      </c>
      <c r="K107" s="31">
        <v>8568776</v>
      </c>
      <c r="L107" s="52">
        <v>8571236</v>
      </c>
      <c r="M107" s="2"/>
    </row>
    <row r="108" spans="1:26" x14ac:dyDescent="0.25">
      <c r="A108" s="37" t="s">
        <v>13</v>
      </c>
      <c r="B108" s="2">
        <v>11</v>
      </c>
      <c r="C108" s="2">
        <v>19</v>
      </c>
      <c r="D108" s="2">
        <v>2</v>
      </c>
      <c r="E108" s="2">
        <v>23</v>
      </c>
      <c r="F108" s="2">
        <v>23</v>
      </c>
      <c r="G108" s="2">
        <v>6</v>
      </c>
      <c r="H108" s="2">
        <v>1</v>
      </c>
      <c r="I108" s="2">
        <v>4</v>
      </c>
      <c r="J108" s="2">
        <v>27</v>
      </c>
      <c r="K108" s="2">
        <v>11</v>
      </c>
      <c r="L108" s="2">
        <v>11</v>
      </c>
      <c r="M108" s="2">
        <v>0</v>
      </c>
    </row>
    <row r="109" spans="1:26" x14ac:dyDescent="0.25">
      <c r="A109" s="37" t="s">
        <v>50</v>
      </c>
      <c r="B109" s="2">
        <v>47</v>
      </c>
      <c r="C109" s="2">
        <v>189</v>
      </c>
      <c r="D109" s="2">
        <v>49</v>
      </c>
      <c r="E109" s="2">
        <v>58</v>
      </c>
      <c r="F109" s="2">
        <v>66.5</v>
      </c>
      <c r="G109" s="2">
        <v>63</v>
      </c>
      <c r="H109" s="2">
        <v>29.6</v>
      </c>
      <c r="I109" s="2">
        <v>92.8</v>
      </c>
      <c r="J109" s="2">
        <v>65</v>
      </c>
      <c r="K109" s="2">
        <v>0</v>
      </c>
      <c r="L109" s="2">
        <v>0</v>
      </c>
      <c r="M109" s="2">
        <v>70</v>
      </c>
      <c r="N109" s="50">
        <v>-1000</v>
      </c>
      <c r="O109">
        <f>885+210</f>
        <v>1095</v>
      </c>
      <c r="P109">
        <v>-10749</v>
      </c>
      <c r="Q109">
        <v>9281</v>
      </c>
      <c r="R109">
        <v>-150</v>
      </c>
    </row>
    <row r="110" spans="1:26" x14ac:dyDescent="0.25">
      <c r="A110" s="37" t="s">
        <v>29</v>
      </c>
      <c r="B110" s="2">
        <f>SUM(B109:AA109)</f>
        <v>-793.10000000000036</v>
      </c>
      <c r="I110" s="2"/>
      <c r="J110" s="2"/>
      <c r="K110" s="2"/>
      <c r="L110" s="2"/>
      <c r="M110" s="2"/>
    </row>
    <row r="111" spans="1:26" x14ac:dyDescent="0.25">
      <c r="A111" s="37" t="s">
        <v>30</v>
      </c>
      <c r="I111" s="2"/>
      <c r="J111" s="2"/>
      <c r="K111" s="2"/>
      <c r="L111" s="2"/>
      <c r="M111" s="2"/>
    </row>
    <row r="112" spans="1:26" ht="18.75" x14ac:dyDescent="0.3">
      <c r="A112" s="47" t="s">
        <v>55</v>
      </c>
      <c r="B112" s="48">
        <f>B111-B110</f>
        <v>793.10000000000036</v>
      </c>
      <c r="C112" s="53"/>
      <c r="I112" s="2"/>
      <c r="J112" s="2"/>
      <c r="K112" s="2"/>
      <c r="L112" s="2"/>
      <c r="M112" s="2"/>
    </row>
    <row r="113" spans="1:26" ht="26.25" x14ac:dyDescent="0.4">
      <c r="A113" s="33" t="s">
        <v>133</v>
      </c>
      <c r="B113" s="34"/>
      <c r="C113" s="34"/>
      <c r="D113" s="34"/>
      <c r="E113" s="34"/>
      <c r="F113" s="34"/>
      <c r="G113" s="34"/>
      <c r="H113" s="34"/>
      <c r="I113" s="34"/>
      <c r="J113" s="35"/>
      <c r="K113" s="34"/>
      <c r="L113" s="34"/>
      <c r="M113" s="34"/>
    </row>
    <row r="114" spans="1:26" x14ac:dyDescent="0.25">
      <c r="A114" s="39" t="s">
        <v>14</v>
      </c>
      <c r="B114" s="39" t="s">
        <v>48</v>
      </c>
      <c r="C114" s="39" t="s">
        <v>52</v>
      </c>
      <c r="D114" s="39" t="s">
        <v>56</v>
      </c>
      <c r="E114" s="39" t="s">
        <v>57</v>
      </c>
      <c r="F114" s="39" t="s">
        <v>59</v>
      </c>
      <c r="G114" s="39" t="s">
        <v>61</v>
      </c>
      <c r="H114" s="39" t="s">
        <v>63</v>
      </c>
      <c r="I114" s="39" t="s">
        <v>52</v>
      </c>
      <c r="J114" s="39" t="s">
        <v>57</v>
      </c>
      <c r="K114" s="39" t="s">
        <v>56</v>
      </c>
      <c r="L114" s="39" t="s">
        <v>56</v>
      </c>
      <c r="M114" s="32" t="s">
        <v>109</v>
      </c>
      <c r="N114" s="54" t="s">
        <v>111</v>
      </c>
      <c r="O114" s="54" t="s">
        <v>120</v>
      </c>
      <c r="P114" s="54" t="s">
        <v>121</v>
      </c>
      <c r="Q114" s="54" t="s">
        <v>122</v>
      </c>
      <c r="R114" s="54" t="s">
        <v>123</v>
      </c>
      <c r="S114" s="54" t="s">
        <v>124</v>
      </c>
      <c r="T114" s="54" t="s">
        <v>100</v>
      </c>
      <c r="U114" s="54" t="s">
        <v>126</v>
      </c>
      <c r="V114" s="54" t="s">
        <v>128</v>
      </c>
      <c r="W114" s="54" t="s">
        <v>129</v>
      </c>
      <c r="X114" s="54" t="s">
        <v>122</v>
      </c>
      <c r="Y114" s="54" t="s">
        <v>130</v>
      </c>
      <c r="Z114" s="54"/>
    </row>
    <row r="115" spans="1:26" x14ac:dyDescent="0.25">
      <c r="A115" s="37" t="s">
        <v>51</v>
      </c>
      <c r="B115" s="37" t="s">
        <v>27</v>
      </c>
      <c r="C115" s="37" t="s">
        <v>53</v>
      </c>
      <c r="D115" s="37" t="s">
        <v>67</v>
      </c>
      <c r="E115" s="37" t="s">
        <v>58</v>
      </c>
      <c r="F115" s="37" t="s">
        <v>60</v>
      </c>
      <c r="G115" s="37" t="s">
        <v>62</v>
      </c>
      <c r="H115" s="37" t="s">
        <v>64</v>
      </c>
      <c r="I115" s="37" t="s">
        <v>65</v>
      </c>
      <c r="J115" s="37" t="s">
        <v>66</v>
      </c>
      <c r="K115" s="37" t="s">
        <v>69</v>
      </c>
      <c r="L115" s="37" t="s">
        <v>68</v>
      </c>
      <c r="M115" s="29"/>
    </row>
    <row r="116" spans="1:26" x14ac:dyDescent="0.25">
      <c r="A116" s="37" t="s">
        <v>49</v>
      </c>
      <c r="B116" s="31">
        <v>2125700685</v>
      </c>
      <c r="C116" s="31">
        <v>4869716748</v>
      </c>
      <c r="D116" s="31">
        <v>1932808</v>
      </c>
      <c r="E116" s="31">
        <v>500200631112</v>
      </c>
      <c r="F116" s="31">
        <v>1024507168</v>
      </c>
      <c r="G116" s="31">
        <v>5356115082</v>
      </c>
      <c r="H116" s="31">
        <v>5396881869</v>
      </c>
      <c r="I116" s="31">
        <v>4838474400</v>
      </c>
      <c r="J116" s="41">
        <v>500100806033</v>
      </c>
      <c r="K116" s="31">
        <v>8568776</v>
      </c>
      <c r="L116" s="52">
        <v>8571236</v>
      </c>
      <c r="M116" s="2"/>
    </row>
    <row r="117" spans="1:26" x14ac:dyDescent="0.25">
      <c r="A117" s="37" t="s">
        <v>13</v>
      </c>
      <c r="B117" s="2">
        <v>11</v>
      </c>
      <c r="C117" s="2">
        <v>19</v>
      </c>
      <c r="D117" s="2">
        <v>2</v>
      </c>
      <c r="E117" s="2">
        <v>23</v>
      </c>
      <c r="F117" s="2">
        <v>23</v>
      </c>
      <c r="G117" s="2">
        <v>6</v>
      </c>
      <c r="H117" s="2">
        <v>1</v>
      </c>
      <c r="I117" s="2">
        <v>4</v>
      </c>
      <c r="J117" s="2">
        <v>27</v>
      </c>
      <c r="K117" s="2">
        <v>11</v>
      </c>
      <c r="L117" s="2">
        <v>11</v>
      </c>
      <c r="M117" s="2">
        <v>0</v>
      </c>
    </row>
    <row r="118" spans="1:26" x14ac:dyDescent="0.25">
      <c r="A118" s="37" t="s">
        <v>50</v>
      </c>
      <c r="B118" s="2">
        <v>46.75</v>
      </c>
      <c r="C118" s="2">
        <v>214</v>
      </c>
      <c r="D118" s="2">
        <v>82</v>
      </c>
      <c r="E118" s="2">
        <v>262</v>
      </c>
      <c r="F118" s="2">
        <v>66.5</v>
      </c>
      <c r="G118" s="2">
        <v>63.1</v>
      </c>
      <c r="H118" s="2">
        <v>29.6</v>
      </c>
      <c r="I118" s="2">
        <v>0</v>
      </c>
      <c r="J118" s="2">
        <v>61</v>
      </c>
      <c r="K118" s="2">
        <v>6</v>
      </c>
      <c r="L118" s="2">
        <v>84</v>
      </c>
      <c r="M118" s="2">
        <v>70</v>
      </c>
      <c r="N118" s="50">
        <v>-793.1</v>
      </c>
    </row>
    <row r="119" spans="1:26" x14ac:dyDescent="0.25">
      <c r="A119" s="37" t="s">
        <v>29</v>
      </c>
      <c r="B119" s="2">
        <f>SUM(B118:AA118)</f>
        <v>191.85000000000002</v>
      </c>
      <c r="I119" s="2"/>
      <c r="J119" s="2"/>
      <c r="K119" s="2"/>
      <c r="L119" s="2"/>
      <c r="M119" s="2"/>
    </row>
    <row r="120" spans="1:26" ht="18.75" x14ac:dyDescent="0.3">
      <c r="A120" s="47" t="s">
        <v>55</v>
      </c>
      <c r="B120" s="48">
        <f>B119-B118</f>
        <v>145.10000000000002</v>
      </c>
      <c r="C120" s="53"/>
      <c r="I120" s="2"/>
      <c r="J120" s="2"/>
      <c r="K120" s="2"/>
      <c r="L120" s="2"/>
      <c r="M120" s="2"/>
    </row>
    <row r="121" spans="1:26" ht="26.25" x14ac:dyDescent="0.4">
      <c r="A121" s="33" t="s">
        <v>134</v>
      </c>
      <c r="B121" s="34"/>
      <c r="C121" s="34"/>
      <c r="D121" s="34"/>
      <c r="E121" s="34"/>
      <c r="F121" s="34"/>
      <c r="G121" s="34"/>
      <c r="H121" s="34"/>
      <c r="I121" s="34"/>
      <c r="J121" s="35"/>
      <c r="K121" s="34"/>
      <c r="L121" s="34"/>
      <c r="M121" s="34"/>
    </row>
    <row r="122" spans="1:26" x14ac:dyDescent="0.25">
      <c r="A122" s="39" t="s">
        <v>14</v>
      </c>
      <c r="B122" s="39" t="s">
        <v>48</v>
      </c>
      <c r="C122" s="39" t="s">
        <v>52</v>
      </c>
      <c r="D122" s="39" t="s">
        <v>56</v>
      </c>
      <c r="E122" s="39" t="s">
        <v>57</v>
      </c>
      <c r="F122" s="39" t="s">
        <v>59</v>
      </c>
      <c r="G122" s="39" t="s">
        <v>61</v>
      </c>
      <c r="H122" s="39" t="s">
        <v>63</v>
      </c>
      <c r="I122" s="39" t="s">
        <v>52</v>
      </c>
      <c r="J122" s="39" t="s">
        <v>57</v>
      </c>
      <c r="K122" s="39" t="s">
        <v>56</v>
      </c>
      <c r="L122" s="39" t="s">
        <v>56</v>
      </c>
      <c r="M122" s="32" t="s">
        <v>109</v>
      </c>
      <c r="N122" s="54" t="s">
        <v>111</v>
      </c>
      <c r="O122" s="54" t="s">
        <v>136</v>
      </c>
      <c r="P122" s="54" t="s">
        <v>121</v>
      </c>
      <c r="Q122" s="54" t="s">
        <v>122</v>
      </c>
      <c r="R122" s="54" t="s">
        <v>123</v>
      </c>
      <c r="S122" s="54" t="s">
        <v>124</v>
      </c>
      <c r="T122" s="54" t="s">
        <v>100</v>
      </c>
      <c r="U122" s="54" t="s">
        <v>137</v>
      </c>
      <c r="V122" s="54" t="s">
        <v>128</v>
      </c>
      <c r="W122" s="54" t="s">
        <v>129</v>
      </c>
      <c r="X122" s="54" t="s">
        <v>122</v>
      </c>
      <c r="Y122" s="54" t="s">
        <v>130</v>
      </c>
      <c r="Z122" s="54" t="s">
        <v>135</v>
      </c>
    </row>
    <row r="123" spans="1:26" x14ac:dyDescent="0.25">
      <c r="A123" s="37" t="s">
        <v>51</v>
      </c>
      <c r="B123" s="37" t="s">
        <v>27</v>
      </c>
      <c r="C123" s="37" t="s">
        <v>53</v>
      </c>
      <c r="D123" s="37" t="s">
        <v>67</v>
      </c>
      <c r="E123" s="37" t="s">
        <v>58</v>
      </c>
      <c r="F123" s="37" t="s">
        <v>60</v>
      </c>
      <c r="G123" s="37" t="s">
        <v>62</v>
      </c>
      <c r="H123" s="37" t="s">
        <v>64</v>
      </c>
      <c r="I123" s="37" t="s">
        <v>65</v>
      </c>
      <c r="J123" s="37" t="s">
        <v>66</v>
      </c>
      <c r="K123" s="37" t="s">
        <v>69</v>
      </c>
      <c r="L123" s="37" t="s">
        <v>68</v>
      </c>
      <c r="M123" s="29"/>
    </row>
    <row r="124" spans="1:26" x14ac:dyDescent="0.25">
      <c r="A124" s="37" t="s">
        <v>49</v>
      </c>
      <c r="B124" s="31">
        <v>2125700685</v>
      </c>
      <c r="C124" s="31">
        <v>4869716748</v>
      </c>
      <c r="D124" s="31">
        <v>1932808</v>
      </c>
      <c r="E124" s="31">
        <v>500200631112</v>
      </c>
      <c r="F124" s="31">
        <v>1024507168</v>
      </c>
      <c r="G124" s="31">
        <v>5356115082</v>
      </c>
      <c r="H124" s="31">
        <v>5396881869</v>
      </c>
      <c r="I124" s="31">
        <v>4838474400</v>
      </c>
      <c r="J124" s="41">
        <v>500100806033</v>
      </c>
      <c r="K124" s="31">
        <v>8568776</v>
      </c>
      <c r="L124" s="52">
        <v>8571236</v>
      </c>
      <c r="M124" s="2"/>
    </row>
    <row r="125" spans="1:26" x14ac:dyDescent="0.25">
      <c r="A125" s="37" t="s">
        <v>13</v>
      </c>
      <c r="B125" s="2">
        <v>11</v>
      </c>
      <c r="C125" s="2">
        <v>19</v>
      </c>
      <c r="D125" s="2">
        <v>2</v>
      </c>
      <c r="E125" s="2">
        <v>23</v>
      </c>
      <c r="F125" s="2">
        <v>23</v>
      </c>
      <c r="G125" s="2">
        <v>6</v>
      </c>
      <c r="H125" s="2">
        <v>1</v>
      </c>
      <c r="I125" s="2">
        <v>4</v>
      </c>
      <c r="J125" s="2">
        <v>27</v>
      </c>
      <c r="K125" s="2">
        <v>11</v>
      </c>
      <c r="L125" s="2">
        <v>11</v>
      </c>
      <c r="M125" s="2">
        <v>0</v>
      </c>
      <c r="N125" s="50"/>
    </row>
    <row r="126" spans="1:26" x14ac:dyDescent="0.25">
      <c r="A126" s="37" t="s">
        <v>50</v>
      </c>
      <c r="B126" s="2">
        <v>46.75</v>
      </c>
      <c r="C126" s="2">
        <v>223.6</v>
      </c>
      <c r="D126" s="2">
        <v>113</v>
      </c>
      <c r="E126" s="2">
        <v>278</v>
      </c>
      <c r="F126" s="2">
        <v>66.099999999999994</v>
      </c>
      <c r="G126" s="2">
        <v>63.1</v>
      </c>
      <c r="H126" s="2">
        <v>29.6</v>
      </c>
      <c r="I126" s="2">
        <v>0</v>
      </c>
      <c r="J126" s="2">
        <v>31</v>
      </c>
      <c r="K126" s="2"/>
      <c r="L126" s="2"/>
      <c r="M126" s="2">
        <v>70</v>
      </c>
      <c r="N126" s="50">
        <v>145.1</v>
      </c>
      <c r="O126">
        <v>108</v>
      </c>
      <c r="U126">
        <v>535</v>
      </c>
      <c r="X126">
        <v>9281</v>
      </c>
      <c r="Y126">
        <v>-2530</v>
      </c>
      <c r="Z126">
        <v>-3200</v>
      </c>
    </row>
    <row r="127" spans="1:26" x14ac:dyDescent="0.25">
      <c r="A127" s="37" t="s">
        <v>29</v>
      </c>
      <c r="B127" s="2">
        <f>SUM(B126:AA126)</f>
        <v>5260.25</v>
      </c>
      <c r="I127" s="2"/>
      <c r="J127" s="2"/>
      <c r="K127" s="2"/>
      <c r="L127" s="2"/>
      <c r="M127" s="2"/>
    </row>
    <row r="128" spans="1:26" ht="18.75" x14ac:dyDescent="0.3">
      <c r="A128" s="47" t="s">
        <v>55</v>
      </c>
      <c r="B128" s="48">
        <v>0</v>
      </c>
      <c r="C128" s="53"/>
      <c r="I128" s="2"/>
      <c r="J128" s="2"/>
      <c r="K128" s="2"/>
      <c r="L128" s="2"/>
      <c r="M128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22" sqref="K22"/>
    </sheetView>
  </sheetViews>
  <sheetFormatPr defaultRowHeight="15" x14ac:dyDescent="0.25"/>
  <sheetData>
    <row r="1" spans="1:15" x14ac:dyDescent="0.25">
      <c r="A1" s="6" t="s">
        <v>14</v>
      </c>
      <c r="B1" s="6" t="s">
        <v>27</v>
      </c>
      <c r="C1" s="6" t="s">
        <v>10</v>
      </c>
      <c r="D1" s="6" t="s">
        <v>9</v>
      </c>
      <c r="E1" s="6" t="s">
        <v>5</v>
      </c>
      <c r="F1" s="6" t="s">
        <v>6</v>
      </c>
      <c r="G1" s="6" t="s">
        <v>2</v>
      </c>
      <c r="H1" s="6" t="s">
        <v>1</v>
      </c>
      <c r="I1" s="6" t="s">
        <v>16</v>
      </c>
      <c r="J1" s="7" t="s">
        <v>18</v>
      </c>
      <c r="K1" s="30"/>
      <c r="L1" s="30"/>
      <c r="M1" s="4"/>
      <c r="N1" s="4"/>
      <c r="O1" s="4"/>
    </row>
    <row r="2" spans="1:15" x14ac:dyDescent="0.25">
      <c r="A2" s="8" t="s">
        <v>15</v>
      </c>
      <c r="B2" s="9" t="s">
        <v>28</v>
      </c>
      <c r="C2" s="10" t="s">
        <v>11</v>
      </c>
      <c r="D2" s="10" t="s">
        <v>8</v>
      </c>
      <c r="E2" s="10" t="s">
        <v>4</v>
      </c>
      <c r="F2" s="10" t="s">
        <v>3</v>
      </c>
      <c r="G2" s="10" t="s">
        <v>7</v>
      </c>
      <c r="H2" s="10" t="s">
        <v>12</v>
      </c>
      <c r="I2" s="10" t="s">
        <v>17</v>
      </c>
      <c r="J2" s="11" t="s">
        <v>25</v>
      </c>
      <c r="K2" s="11"/>
      <c r="L2" s="11"/>
      <c r="M2" s="11" t="s">
        <v>24</v>
      </c>
      <c r="N2" s="11" t="s">
        <v>29</v>
      </c>
      <c r="O2" s="11" t="s">
        <v>30</v>
      </c>
    </row>
    <row r="3" spans="1:15" x14ac:dyDescent="0.25">
      <c r="A3" s="8" t="s">
        <v>13</v>
      </c>
      <c r="B3" s="10" t="s">
        <v>23</v>
      </c>
      <c r="C3" s="10" t="s">
        <v>26</v>
      </c>
      <c r="D3" s="10" t="s">
        <v>20</v>
      </c>
      <c r="E3" s="10" t="s">
        <v>21</v>
      </c>
      <c r="F3" s="10" t="s">
        <v>21</v>
      </c>
      <c r="G3" s="10" t="s">
        <v>22</v>
      </c>
      <c r="H3" s="10" t="s">
        <v>23</v>
      </c>
      <c r="I3" s="10"/>
      <c r="J3" s="11" t="s">
        <v>19</v>
      </c>
      <c r="K3" s="11"/>
      <c r="L3" s="11"/>
      <c r="M3" s="11" t="s">
        <v>19</v>
      </c>
      <c r="N3" s="11"/>
      <c r="O3" s="11"/>
    </row>
    <row r="4" spans="1:15" x14ac:dyDescent="0.25">
      <c r="A4" s="6" t="s">
        <v>0</v>
      </c>
      <c r="B4" s="12">
        <v>43</v>
      </c>
      <c r="C4" s="13">
        <v>129.94</v>
      </c>
      <c r="D4" s="13">
        <v>43</v>
      </c>
      <c r="E4" s="13">
        <v>64</v>
      </c>
      <c r="F4" s="13">
        <v>66</v>
      </c>
      <c r="G4" s="13">
        <v>55.5</v>
      </c>
      <c r="H4" s="13">
        <v>28.75</v>
      </c>
      <c r="I4" s="13">
        <v>0</v>
      </c>
      <c r="J4" s="14">
        <v>895</v>
      </c>
      <c r="K4" s="14"/>
      <c r="L4" s="14"/>
      <c r="M4" s="15">
        <v>338.8</v>
      </c>
      <c r="N4" s="16">
        <f>SUM(B4:M4)</f>
        <v>1663.99</v>
      </c>
      <c r="O4" s="17" t="s">
        <v>31</v>
      </c>
    </row>
    <row r="5" spans="1:15" x14ac:dyDescent="0.25">
      <c r="A5" s="5"/>
      <c r="B5" s="12"/>
      <c r="C5" s="12"/>
      <c r="D5" s="12"/>
      <c r="E5" s="12"/>
      <c r="F5" s="12"/>
      <c r="G5" s="12"/>
      <c r="H5" s="12"/>
      <c r="I5" s="12"/>
      <c r="J5" s="18"/>
      <c r="K5" s="18"/>
      <c r="L5" s="18"/>
      <c r="M5" s="18"/>
      <c r="N5" s="18">
        <v>1437</v>
      </c>
      <c r="O5" s="18" t="s">
        <v>32</v>
      </c>
    </row>
    <row r="6" spans="1:15" x14ac:dyDescent="0.25">
      <c r="A6" s="5"/>
      <c r="B6" s="12"/>
      <c r="C6" s="12"/>
      <c r="D6" s="12"/>
      <c r="E6" s="12"/>
      <c r="F6" s="12"/>
      <c r="G6" s="12"/>
      <c r="H6" s="12"/>
      <c r="I6" s="12"/>
      <c r="J6" s="19" t="s">
        <v>37</v>
      </c>
      <c r="K6" s="19"/>
      <c r="L6" s="19"/>
      <c r="M6" s="20">
        <v>44161</v>
      </c>
      <c r="N6" s="4" t="s">
        <v>33</v>
      </c>
      <c r="O6" s="18"/>
    </row>
    <row r="7" spans="1:15" x14ac:dyDescent="0.25">
      <c r="A7" s="5"/>
      <c r="B7" s="5"/>
      <c r="C7" s="5"/>
      <c r="D7" s="5"/>
      <c r="E7" s="5"/>
      <c r="F7" s="5"/>
      <c r="G7" s="5"/>
      <c r="H7" s="5"/>
      <c r="I7" s="5"/>
      <c r="J7" s="21" t="s">
        <v>34</v>
      </c>
      <c r="K7" s="21"/>
      <c r="L7" s="21"/>
      <c r="M7" s="4"/>
      <c r="N7" s="4"/>
      <c r="O7" s="4"/>
    </row>
    <row r="8" spans="1:15" x14ac:dyDescent="0.25">
      <c r="A8" s="5"/>
      <c r="B8" s="5"/>
      <c r="C8" s="5"/>
      <c r="D8" s="5"/>
      <c r="E8" s="5"/>
      <c r="F8" s="5"/>
      <c r="G8" s="5"/>
      <c r="H8" s="5"/>
      <c r="I8" s="5"/>
      <c r="J8" s="4">
        <v>117</v>
      </c>
      <c r="K8" s="4"/>
      <c r="L8" s="4"/>
      <c r="M8" s="4"/>
      <c r="N8" s="4"/>
      <c r="O8" s="4"/>
    </row>
    <row r="9" spans="1:15" x14ac:dyDescent="0.25">
      <c r="A9" s="6" t="s">
        <v>35</v>
      </c>
      <c r="B9" s="22">
        <v>44176</v>
      </c>
      <c r="C9" s="22">
        <v>44194</v>
      </c>
      <c r="D9" s="22">
        <v>44176</v>
      </c>
      <c r="E9" s="22">
        <v>44179</v>
      </c>
      <c r="F9" s="22">
        <v>44176</v>
      </c>
      <c r="G9" s="23">
        <v>44172</v>
      </c>
      <c r="H9" s="22">
        <v>44176</v>
      </c>
      <c r="I9" s="24" t="s">
        <v>40</v>
      </c>
      <c r="J9" s="21" t="s">
        <v>39</v>
      </c>
      <c r="K9" s="21"/>
      <c r="L9" s="21"/>
      <c r="M9" s="4" t="s">
        <v>41</v>
      </c>
      <c r="N9" s="4"/>
      <c r="O9" s="4" t="s">
        <v>42</v>
      </c>
    </row>
    <row r="10" spans="1:15" x14ac:dyDescent="0.25">
      <c r="A10" s="5"/>
      <c r="B10" s="5">
        <v>43.25</v>
      </c>
      <c r="C10" s="5" t="s">
        <v>43</v>
      </c>
      <c r="D10" s="5">
        <v>63</v>
      </c>
      <c r="E10" s="5">
        <v>171</v>
      </c>
      <c r="F10" s="5">
        <v>66</v>
      </c>
      <c r="G10" s="25">
        <v>58.6</v>
      </c>
      <c r="H10" s="5">
        <v>29</v>
      </c>
      <c r="I10" s="24">
        <v>780</v>
      </c>
      <c r="J10" s="26">
        <v>138</v>
      </c>
      <c r="K10" s="26"/>
      <c r="L10" s="26"/>
      <c r="M10" s="26">
        <v>430</v>
      </c>
      <c r="N10" s="4" t="e">
        <f>B10+C10+D10+E10+F10+G10+H10+I10+J10+M10</f>
        <v>#VALUE!</v>
      </c>
      <c r="O10" s="4">
        <v>185</v>
      </c>
    </row>
    <row r="11" spans="1:15" x14ac:dyDescent="0.25">
      <c r="A11" s="5"/>
      <c r="B11" s="5"/>
      <c r="C11" s="5"/>
      <c r="D11" s="5"/>
      <c r="E11" s="5"/>
      <c r="F11" s="5"/>
      <c r="G11" s="5"/>
      <c r="H11" s="5"/>
      <c r="I11" s="5"/>
      <c r="J11" s="4"/>
      <c r="K11" s="4"/>
      <c r="L11" s="4"/>
      <c r="M11" s="4"/>
      <c r="N11" s="4">
        <f>2378+1437</f>
        <v>3815</v>
      </c>
      <c r="O11" s="4">
        <f>3815+185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BSB04956</dc:creator>
  <cp:lastModifiedBy>BSB04956</cp:lastModifiedBy>
  <dcterms:created xsi:type="dcterms:W3CDTF">2020-11-03T05:34:04Z</dcterms:created>
  <dcterms:modified xsi:type="dcterms:W3CDTF">2022-04-04T07:57:57Z</dcterms:modified>
</cp:coreProperties>
</file>