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coskun/Desktop/BOUN/2023-2024 Spring/IE 306/"/>
    </mc:Choice>
  </mc:AlternateContent>
  <xr:revisionPtr revIDLastSave="0" documentId="8_{6F90684E-872C-D24B-95B1-231F9CCB89E3}" xr6:coauthVersionLast="47" xr6:coauthVersionMax="47" xr10:uidLastSave="{00000000-0000-0000-0000-000000000000}"/>
  <bookViews>
    <workbookView xWindow="2080" yWindow="740" windowWidth="25920" windowHeight="15860" activeTab="3" xr2:uid="{90959CC3-1F48-4640-BD66-ADE8FC92CF1D}"/>
  </bookViews>
  <sheets>
    <sheet name="Q2-a&amp;b" sheetId="3" r:id="rId1"/>
    <sheet name="Q2-c" sheetId="4" r:id="rId2"/>
    <sheet name="Q2-d" sheetId="5" r:id="rId3"/>
    <sheet name="Q7" sheetId="2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W20" i="5" l="1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B23" i="5" s="1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B22" i="5" s="1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B8" i="5" s="1"/>
  <c r="CW4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B7" i="5" s="1"/>
  <c r="B9" i="5" s="1"/>
  <c r="I15" i="4"/>
  <c r="B3" i="3"/>
  <c r="E77" i="3" s="1"/>
  <c r="F2" i="3"/>
  <c r="B24" i="5" l="1"/>
  <c r="E78" i="3"/>
  <c r="F77" i="3"/>
  <c r="E3" i="3"/>
  <c r="F39" i="3"/>
  <c r="E40" i="3"/>
  <c r="F76" i="3"/>
  <c r="E4" i="3" l="1"/>
  <c r="F3" i="3"/>
  <c r="E41" i="3"/>
  <c r="F40" i="3"/>
  <c r="E79" i="3"/>
  <c r="F78" i="3"/>
  <c r="F41" i="3" l="1"/>
  <c r="E42" i="3"/>
  <c r="F79" i="3"/>
  <c r="E80" i="3"/>
  <c r="F4" i="3"/>
  <c r="E5" i="3"/>
  <c r="E6" i="3" l="1"/>
  <c r="F5" i="3"/>
  <c r="E43" i="3"/>
  <c r="F42" i="3"/>
  <c r="E81" i="3"/>
  <c r="F80" i="3"/>
  <c r="E82" i="3" l="1"/>
  <c r="F81" i="3"/>
  <c r="E44" i="3"/>
  <c r="F43" i="3"/>
  <c r="E7" i="3"/>
  <c r="F6" i="3"/>
  <c r="E8" i="3" l="1"/>
  <c r="F7" i="3"/>
  <c r="E45" i="3"/>
  <c r="F44" i="3"/>
  <c r="E83" i="3"/>
  <c r="F82" i="3"/>
  <c r="F45" i="3" l="1"/>
  <c r="E46" i="3"/>
  <c r="E84" i="3"/>
  <c r="F83" i="3"/>
  <c r="F8" i="3"/>
  <c r="E9" i="3"/>
  <c r="E10" i="3" l="1"/>
  <c r="F9" i="3"/>
  <c r="E85" i="3"/>
  <c r="F84" i="3"/>
  <c r="F46" i="3"/>
  <c r="E47" i="3"/>
  <c r="E48" i="3" l="1"/>
  <c r="F47" i="3"/>
  <c r="F85" i="3"/>
  <c r="E86" i="3"/>
  <c r="F10" i="3"/>
  <c r="E11" i="3"/>
  <c r="E12" i="3" l="1"/>
  <c r="F11" i="3"/>
  <c r="E87" i="3"/>
  <c r="F86" i="3"/>
  <c r="E49" i="3"/>
  <c r="F48" i="3"/>
  <c r="F49" i="3" l="1"/>
  <c r="E50" i="3"/>
  <c r="F87" i="3"/>
  <c r="E88" i="3"/>
  <c r="F12" i="3"/>
  <c r="E13" i="3"/>
  <c r="E14" i="3" l="1"/>
  <c r="F13" i="3"/>
  <c r="E89" i="3"/>
  <c r="F88" i="3"/>
  <c r="E51" i="3"/>
  <c r="F50" i="3"/>
  <c r="E52" i="3" l="1"/>
  <c r="F51" i="3"/>
  <c r="F89" i="3"/>
  <c r="E90" i="3"/>
  <c r="E15" i="3"/>
  <c r="F14" i="3"/>
  <c r="E16" i="3" l="1"/>
  <c r="F15" i="3"/>
  <c r="E91" i="3"/>
  <c r="F90" i="3"/>
  <c r="E53" i="3"/>
  <c r="F52" i="3"/>
  <c r="F53" i="3" l="1"/>
  <c r="E54" i="3"/>
  <c r="E92" i="3"/>
  <c r="F91" i="3"/>
  <c r="E17" i="3"/>
  <c r="F16" i="3"/>
  <c r="E93" i="3" l="1"/>
  <c r="F92" i="3"/>
  <c r="E18" i="3"/>
  <c r="F17" i="3"/>
  <c r="F54" i="3"/>
  <c r="E55" i="3"/>
  <c r="E56" i="3" l="1"/>
  <c r="F55" i="3"/>
  <c r="F18" i="3"/>
  <c r="E19" i="3"/>
  <c r="E94" i="3"/>
  <c r="F93" i="3"/>
  <c r="F94" i="3" l="1"/>
  <c r="E95" i="3"/>
  <c r="E20" i="3"/>
  <c r="F19" i="3"/>
  <c r="E57" i="3"/>
  <c r="F56" i="3"/>
  <c r="F20" i="3" l="1"/>
  <c r="E21" i="3"/>
  <c r="E58" i="3"/>
  <c r="F57" i="3"/>
  <c r="F95" i="3"/>
  <c r="E96" i="3"/>
  <c r="E97" i="3" l="1"/>
  <c r="F96" i="3"/>
  <c r="E59" i="3"/>
  <c r="F58" i="3"/>
  <c r="E22" i="3"/>
  <c r="F21" i="3"/>
  <c r="E60" i="3" l="1"/>
  <c r="F59" i="3"/>
  <c r="E23" i="3"/>
  <c r="F22" i="3"/>
  <c r="E98" i="3"/>
  <c r="F97" i="3"/>
  <c r="E99" i="3" l="1"/>
  <c r="F98" i="3"/>
  <c r="E24" i="3"/>
  <c r="F23" i="3"/>
  <c r="O2" i="4"/>
  <c r="E61" i="3"/>
  <c r="F60" i="3"/>
  <c r="F61" i="3" l="1"/>
  <c r="E62" i="3"/>
  <c r="F10" i="4"/>
  <c r="H10" i="4" s="1"/>
  <c r="I10" i="4" s="1"/>
  <c r="F7" i="4"/>
  <c r="H7" i="4" s="1"/>
  <c r="I7" i="4" s="1"/>
  <c r="F9" i="4"/>
  <c r="H9" i="4" s="1"/>
  <c r="I9" i="4" s="1"/>
  <c r="F12" i="4"/>
  <c r="H12" i="4" s="1"/>
  <c r="I12" i="4" s="1"/>
  <c r="F4" i="4"/>
  <c r="H4" i="4" s="1"/>
  <c r="I4" i="4" s="1"/>
  <c r="F3" i="4"/>
  <c r="H3" i="4" s="1"/>
  <c r="I3" i="4" s="1"/>
  <c r="F6" i="4"/>
  <c r="H6" i="4" s="1"/>
  <c r="I6" i="4" s="1"/>
  <c r="F11" i="4"/>
  <c r="H11" i="4" s="1"/>
  <c r="I11" i="4" s="1"/>
  <c r="F8" i="4"/>
  <c r="H8" i="4" s="1"/>
  <c r="I8" i="4" s="1"/>
  <c r="F5" i="4"/>
  <c r="H5" i="4" s="1"/>
  <c r="I5" i="4" s="1"/>
  <c r="F24" i="3"/>
  <c r="E25" i="3"/>
  <c r="E100" i="3"/>
  <c r="F99" i="3"/>
  <c r="I14" i="4" l="1"/>
  <c r="E101" i="3"/>
  <c r="F100" i="3"/>
  <c r="E26" i="3"/>
  <c r="F25" i="3"/>
  <c r="F62" i="3"/>
  <c r="E63" i="3"/>
  <c r="E64" i="3" l="1"/>
  <c r="F63" i="3"/>
  <c r="F26" i="3"/>
  <c r="E27" i="3"/>
  <c r="E102" i="3"/>
  <c r="F102" i="3" s="1"/>
  <c r="F101" i="3"/>
  <c r="E28" i="3" l="1"/>
  <c r="F27" i="3"/>
  <c r="E65" i="3"/>
  <c r="F64" i="3"/>
  <c r="F65" i="3" l="1"/>
  <c r="E66" i="3"/>
  <c r="F28" i="3"/>
  <c r="E29" i="3"/>
  <c r="F66" i="3" l="1"/>
  <c r="E67" i="3"/>
  <c r="E30" i="3"/>
  <c r="F29" i="3"/>
  <c r="F30" i="3" l="1"/>
  <c r="E31" i="3"/>
  <c r="E68" i="3"/>
  <c r="F67" i="3"/>
  <c r="E69" i="3" l="1"/>
  <c r="F68" i="3"/>
  <c r="E32" i="3"/>
  <c r="F31" i="3"/>
  <c r="F32" i="3" l="1"/>
  <c r="E33" i="3"/>
  <c r="F69" i="3"/>
  <c r="E70" i="3"/>
  <c r="E71" i="3" l="1"/>
  <c r="F70" i="3"/>
  <c r="E34" i="3"/>
  <c r="F33" i="3"/>
  <c r="E35" i="3" l="1"/>
  <c r="F34" i="3"/>
  <c r="E72" i="3"/>
  <c r="F71" i="3"/>
  <c r="E73" i="3" l="1"/>
  <c r="F72" i="3"/>
  <c r="E36" i="3"/>
  <c r="F35" i="3"/>
  <c r="E37" i="3" l="1"/>
  <c r="F36" i="3"/>
  <c r="E74" i="3"/>
  <c r="F73" i="3"/>
  <c r="E75" i="3" l="1"/>
  <c r="F75" i="3" s="1"/>
  <c r="F74" i="3"/>
  <c r="E38" i="3"/>
  <c r="F38" i="3" s="1"/>
  <c r="F37" i="3"/>
  <c r="G29" i="2" l="1"/>
  <c r="F27" i="2"/>
  <c r="G27" i="2" s="1"/>
  <c r="F26" i="2"/>
  <c r="G26" i="2" s="1"/>
  <c r="G25" i="2"/>
  <c r="F25" i="2"/>
  <c r="G24" i="2"/>
  <c r="F24" i="2"/>
  <c r="F23" i="2"/>
  <c r="G23" i="2" s="1"/>
  <c r="F22" i="2"/>
  <c r="G22" i="2" s="1"/>
  <c r="B22" i="2" a="1"/>
  <c r="B24" i="2" s="1"/>
  <c r="N16" i="2"/>
  <c r="N17" i="2" s="1"/>
  <c r="B10" i="2"/>
  <c r="B9" i="2"/>
  <c r="B8" i="2"/>
  <c r="B7" i="2"/>
  <c r="B6" i="2"/>
  <c r="G28" i="2" l="1"/>
  <c r="B25" i="2"/>
  <c r="B26" i="2"/>
  <c r="B27" i="2"/>
  <c r="B23" i="2"/>
  <c r="B22" i="2"/>
</calcChain>
</file>

<file path=xl/sharedStrings.xml><?xml version="1.0" encoding="utf-8"?>
<sst xmlns="http://schemas.openxmlformats.org/spreadsheetml/2006/main" count="93" uniqueCount="67">
  <si>
    <t>CHI-SQUARE TEST FOR EXPONENTIAL DISTRIBUTION</t>
  </si>
  <si>
    <r>
      <t xml:space="preserve">We have k=6 classes (6 intervals). To find the endpoints of the intervals, we should solve for ai in F(ai)=i*p = 1-exp(-λ*ai) because we want the probability for a number to lie in any interval to be equal (where ai is the endpoint of the ith interval). Since we have 6 classes, we have p=1/6. In order to determine these endpoints, we should estimate λ using the data. The estimator for λ is 1/Xbar, where Xbar is the mean interarrival time. Finally, we should solve for </t>
    </r>
    <r>
      <rPr>
        <b/>
        <sz val="12"/>
        <color theme="1"/>
        <rFont val="Cambria"/>
        <family val="1"/>
        <charset val="162"/>
      </rPr>
      <t>ai = -(1/λ)ln(1-i*p)</t>
    </r>
  </si>
  <si>
    <t>i</t>
  </si>
  <si>
    <t xml:space="preserve">ai </t>
  </si>
  <si>
    <t>Employee</t>
  </si>
  <si>
    <t>Time (Minutes)</t>
  </si>
  <si>
    <t>Data array</t>
  </si>
  <si>
    <t>∞</t>
  </si>
  <si>
    <t>Class #</t>
  </si>
  <si>
    <t>Intervals</t>
  </si>
  <si>
    <t>0 - 0,219879903</t>
  </si>
  <si>
    <t>0,219879903 - 0,488991154</t>
  </si>
  <si>
    <t>0,488991154 - 0,835935899</t>
  </si>
  <si>
    <t>Xbar=</t>
  </si>
  <si>
    <t>0,835935899 - 1,324927053</t>
  </si>
  <si>
    <t>λ=</t>
  </si>
  <si>
    <t>1,324927053 - 2,160862953</t>
  </si>
  <si>
    <t>2,160862953 - ∞</t>
  </si>
  <si>
    <t>Chi-square test</t>
  </si>
  <si>
    <t>Frequency</t>
  </si>
  <si>
    <t>Oi</t>
  </si>
  <si>
    <t>Ei</t>
  </si>
  <si>
    <t>(Oi-Ei)^2/Ei</t>
  </si>
  <si>
    <t>Totals</t>
  </si>
  <si>
    <r>
      <t>our test statistic X</t>
    </r>
    <r>
      <rPr>
        <sz val="8"/>
        <color theme="1"/>
        <rFont val="Cambria"/>
        <family val="1"/>
        <charset val="162"/>
      </rPr>
      <t>0</t>
    </r>
    <r>
      <rPr>
        <sz val="12"/>
        <color theme="1"/>
        <rFont val="Cambria"/>
        <family val="1"/>
        <charset val="162"/>
      </rPr>
      <t>^2</t>
    </r>
  </si>
  <si>
    <t>H0: Data are exponentially distributed</t>
  </si>
  <si>
    <t>critical value X^2(0.05)</t>
  </si>
  <si>
    <t>H1: Data are not exponentially distributed</t>
  </si>
  <si>
    <t>DO NOT REJECT H0!</t>
  </si>
  <si>
    <t>a=</t>
  </si>
  <si>
    <t>Xi</t>
  </si>
  <si>
    <t>Ri</t>
  </si>
  <si>
    <t>c=</t>
  </si>
  <si>
    <t>m=</t>
  </si>
  <si>
    <t>Bin</t>
  </si>
  <si>
    <t>Frekans</t>
  </si>
  <si>
    <t>H0: R  ~ Uniform(0,1)</t>
  </si>
  <si>
    <t>H1: R ~/~ Uniform(0,1)</t>
  </si>
  <si>
    <t>Interval</t>
  </si>
  <si>
    <t>(Oi-Ei)^2</t>
  </si>
  <si>
    <t>n=100</t>
  </si>
  <si>
    <t>0.0-0.1</t>
  </si>
  <si>
    <t>0.1-0.2</t>
  </si>
  <si>
    <t>0.2-0.3</t>
  </si>
  <si>
    <t>0.3-.04</t>
  </si>
  <si>
    <t>0.4-0.5</t>
  </si>
  <si>
    <t>0.5-0.6</t>
  </si>
  <si>
    <t>0.6-0.7</t>
  </si>
  <si>
    <t>0.7-0.8</t>
  </si>
  <si>
    <t>0.8-0.9</t>
  </si>
  <si>
    <t>0.9-1.0</t>
  </si>
  <si>
    <t>Χ²_obs=</t>
  </si>
  <si>
    <t>10-0-1</t>
  </si>
  <si>
    <t>d.o.f</t>
  </si>
  <si>
    <t>Since 10.8 &lt; 16.92 ==&gt; We fail to reject Ho</t>
  </si>
  <si>
    <t>Χ²_crit=</t>
  </si>
  <si>
    <t>Ranked Ri</t>
  </si>
  <si>
    <t>F_o(x)</t>
  </si>
  <si>
    <t>F_e(x)</t>
  </si>
  <si>
    <t>F_o(x)-F_e(x)</t>
  </si>
  <si>
    <t>F_e(x)-F_o(x-1)</t>
  </si>
  <si>
    <t>D+=</t>
  </si>
  <si>
    <t>D-=</t>
  </si>
  <si>
    <t>D=</t>
  </si>
  <si>
    <t>Since D &lt; D_cric we fail to reject H0</t>
  </si>
  <si>
    <t>D_cric=</t>
  </si>
  <si>
    <t>We can try the absolute values as well, but since this is a Uniform distribution, it won't change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</si>
</sst>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charset val="162"/>
    </font>
    <font>
      <b/>
      <sz val="16"/>
      <color theme="1"/>
      <name val="Calibri"/>
      <family val="2"/>
      <scheme val="minor"/>
    </font>
    <font>
      <sz val="12"/>
      <color theme="1"/>
      <name val="Cambria"/>
      <family val="1"/>
      <charset val="162"/>
    </font>
    <font>
      <b/>
      <u/>
      <sz val="16"/>
      <color theme="1"/>
      <name val="Cambria"/>
      <family val="1"/>
      <charset val="162"/>
    </font>
    <font>
      <b/>
      <u/>
      <sz val="16"/>
      <color theme="1"/>
      <name val="Calibri"/>
      <family val="2"/>
      <scheme val="minor"/>
    </font>
    <font>
      <b/>
      <sz val="12"/>
      <color theme="1"/>
      <name val="Cambria"/>
      <family val="1"/>
      <charset val="162"/>
    </font>
    <font>
      <b/>
      <i/>
      <sz val="12"/>
      <color theme="1"/>
      <name val="Cambria"/>
      <family val="1"/>
      <charset val="162"/>
    </font>
    <font>
      <i/>
      <sz val="10"/>
      <color theme="1"/>
      <name val="Cambria"/>
      <family val="1"/>
      <charset val="162"/>
    </font>
    <font>
      <sz val="10"/>
      <color theme="1"/>
      <name val="Cambria"/>
      <family val="1"/>
      <charset val="162"/>
    </font>
    <font>
      <sz val="12"/>
      <color rgb="FF000000"/>
      <name val="Cambria"/>
      <family val="1"/>
      <charset val="162"/>
    </font>
    <font>
      <b/>
      <i/>
      <sz val="10"/>
      <color theme="1"/>
      <name val="Cambria"/>
      <family val="1"/>
      <charset val="162"/>
    </font>
    <font>
      <sz val="8"/>
      <color theme="1"/>
      <name val="Cambria"/>
      <family val="1"/>
      <charset val="16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50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0" fontId="8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2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2" fontId="10" fillId="0" borderId="11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2" fontId="10" fillId="0" borderId="15" xfId="1" applyNumberFormat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2" fontId="10" fillId="0" borderId="16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2" fontId="7" fillId="0" borderId="0" xfId="1" applyNumberFormat="1" applyFont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2" fontId="12" fillId="0" borderId="0" xfId="1" applyNumberFormat="1" applyFont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164" fontId="7" fillId="2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7" fillId="2" borderId="0" xfId="1" applyNumberFormat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4" fillId="0" borderId="0" xfId="2" applyAlignment="1">
      <alignment horizontal="right"/>
    </xf>
    <xf numFmtId="0" fontId="14" fillId="0" borderId="0" xfId="2"/>
    <xf numFmtId="0" fontId="15" fillId="0" borderId="18" xfId="2" applyFont="1" applyBorder="1" applyAlignment="1">
      <alignment horizontal="center"/>
    </xf>
    <xf numFmtId="0" fontId="15" fillId="0" borderId="0" xfId="2" applyFont="1" applyAlignment="1">
      <alignment horizontal="center"/>
    </xf>
    <xf numFmtId="0" fontId="14" fillId="0" borderId="1" xfId="2" applyBorder="1"/>
    <xf numFmtId="0" fontId="16" fillId="3" borderId="2" xfId="2" applyFont="1" applyFill="1" applyBorder="1"/>
    <xf numFmtId="0" fontId="17" fillId="0" borderId="0" xfId="2" applyFont="1"/>
    <xf numFmtId="164" fontId="14" fillId="0" borderId="0" xfId="2" applyNumberFormat="1"/>
    <xf numFmtId="164" fontId="14" fillId="4" borderId="0" xfId="2" applyNumberFormat="1" applyFill="1"/>
    <xf numFmtId="0" fontId="17" fillId="0" borderId="0" xfId="2" applyFont="1" applyAlignment="1">
      <alignment horizontal="right"/>
    </xf>
  </cellXfs>
  <cellStyles count="3">
    <cellStyle name="Normal" xfId="0" builtinId="0"/>
    <cellStyle name="Normal 2" xfId="1" xr:uid="{552B5314-CD76-9745-A8D7-ACE7D0054AA0}"/>
    <cellStyle name="Normal 3" xfId="2" xr:uid="{349EE591-A822-DA4E-A2E3-4546C1134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Frekans</c:v>
          </c:tx>
          <c:invertIfNegative val="0"/>
          <c:cat>
            <c:numRef>
              <c:f>'Q2-a&amp;b'!$L$8:$L$18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'Q2-a&amp;b'!$M$8:$M$18</c:f>
              <c:numCache>
                <c:formatCode>General</c:formatCode>
                <c:ptCount val="11"/>
                <c:pt idx="0">
                  <c:v>8</c:v>
                </c:pt>
                <c:pt idx="1">
                  <c:v>17</c:v>
                </c:pt>
                <c:pt idx="2">
                  <c:v>7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12</c:v>
                </c:pt>
                <c:pt idx="7">
                  <c:v>7</c:v>
                </c:pt>
                <c:pt idx="8">
                  <c:v>10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9-584B-98A7-591DC338A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40749744"/>
        <c:axId val="-1051870416"/>
      </c:barChart>
      <c:catAx>
        <c:axId val="-124074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51870416"/>
        <c:crosses val="autoZero"/>
        <c:auto val="1"/>
        <c:lblAlgn val="ctr"/>
        <c:lblOffset val="100"/>
        <c:noMultiLvlLbl val="0"/>
      </c:catAx>
      <c:valAx>
        <c:axId val="-105187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Frekans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24074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6</xdr:row>
      <xdr:rowOff>180975</xdr:rowOff>
    </xdr:from>
    <xdr:to>
      <xdr:col>19</xdr:col>
      <xdr:colOff>238125</xdr:colOff>
      <xdr:row>16</xdr:row>
      <xdr:rowOff>180975</xdr:rowOff>
    </xdr:to>
    <xdr:graphicFrame macro="">
      <xdr:nvGraphicFramePr>
        <xdr:cNvPr id="2" name="Grafik 5">
          <a:extLst>
            <a:ext uri="{FF2B5EF4-FFF2-40B4-BE49-F238E27FC236}">
              <a16:creationId xmlns:a16="http://schemas.microsoft.com/office/drawing/2014/main" id="{9D956AD0-5B02-854E-BCB2-7026626F2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</xdr:row>
      <xdr:rowOff>23812</xdr:rowOff>
    </xdr:from>
    <xdr:ext cx="453009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451D4083-2430-5443-AA71-4D80750681C6}"/>
                </a:ext>
              </a:extLst>
            </xdr:cNvPr>
            <xdr:cNvSpPr txBox="1"/>
          </xdr:nvSpPr>
          <xdr:spPr>
            <a:xfrm>
              <a:off x="19050" y="595312"/>
              <a:ext cx="453009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rad>
                </m:oMath>
              </a14:m>
              <a:r>
                <a:rPr lang="en-US" sz="1100"/>
                <a:t> </a:t>
              </a:r>
              <a:r>
                <a:rPr lang="en-US" sz="1100" baseline="0"/>
                <a:t> =10</a:t>
              </a:r>
              <a:endParaRPr lang="en-US" sz="1100"/>
            </a:p>
          </xdr:txBody>
        </xdr:sp>
      </mc:Choice>
      <mc:Fallback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451D4083-2430-5443-AA71-4D80750681C6}"/>
                </a:ext>
              </a:extLst>
            </xdr:cNvPr>
            <xdr:cNvSpPr txBox="1"/>
          </xdr:nvSpPr>
          <xdr:spPr>
            <a:xfrm>
              <a:off x="19050" y="595312"/>
              <a:ext cx="453009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/>
                <a:t> </a:t>
              </a:r>
              <a:r>
                <a:rPr lang="en-US" sz="1100" baseline="0"/>
                <a:t> =10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272831</xdr:colOff>
      <xdr:row>28</xdr:row>
      <xdr:rowOff>177978</xdr:rowOff>
    </xdr:from>
    <xdr:to>
      <xdr:col>2</xdr:col>
      <xdr:colOff>161577</xdr:colOff>
      <xdr:row>53</xdr:row>
      <xdr:rowOff>30352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90E292-708D-8146-B981-EE3D4FEC8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131" y="7759878"/>
          <a:ext cx="5032246" cy="49323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zgecoskun/Desktop/BOUN/2023-2024%20Spring/IE%20306/PS/PS6-Random%20Numbers%20&amp;%20Random%20Variates/PS6/PS6-%20Q2.xlsx" TargetMode="External"/><Relationship Id="rId1" Type="http://schemas.openxmlformats.org/officeDocument/2006/relationships/externalLinkPath" Target="PS/PS6-Random%20Numbers%20&amp;%20Random%20Variates/PS6/PS6-%20Q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2-a&amp;b"/>
      <sheetName val="Q2-c"/>
      <sheetName val="Q2-d"/>
    </sheetNames>
    <sheetDataSet>
      <sheetData sheetId="0">
        <row r="8">
          <cell r="L8">
            <v>0.1</v>
          </cell>
          <cell r="M8">
            <v>8</v>
          </cell>
        </row>
        <row r="9">
          <cell r="L9">
            <v>0.2</v>
          </cell>
          <cell r="M9">
            <v>17</v>
          </cell>
        </row>
        <row r="10">
          <cell r="L10">
            <v>0.3</v>
          </cell>
          <cell r="M10">
            <v>7</v>
          </cell>
        </row>
        <row r="11">
          <cell r="L11">
            <v>0.4</v>
          </cell>
          <cell r="M11">
            <v>5</v>
          </cell>
        </row>
        <row r="12">
          <cell r="L12">
            <v>0.5</v>
          </cell>
          <cell r="M12">
            <v>9</v>
          </cell>
        </row>
        <row r="13">
          <cell r="L13">
            <v>0.6</v>
          </cell>
          <cell r="M13">
            <v>14</v>
          </cell>
        </row>
        <row r="14">
          <cell r="L14">
            <v>0.7</v>
          </cell>
          <cell r="M14">
            <v>12</v>
          </cell>
        </row>
        <row r="15">
          <cell r="L15">
            <v>0.8</v>
          </cell>
          <cell r="M15">
            <v>7</v>
          </cell>
        </row>
        <row r="16">
          <cell r="L16">
            <v>0.9</v>
          </cell>
          <cell r="M16">
            <v>10</v>
          </cell>
        </row>
        <row r="17">
          <cell r="L17">
            <v>1</v>
          </cell>
          <cell r="M17">
            <v>12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9892-E17A-0441-BCC6-F4A94E7E903C}">
  <dimension ref="A1:M102"/>
  <sheetViews>
    <sheetView topLeftCell="B1" workbookViewId="0">
      <selection activeCell="Q20" sqref="Q20"/>
    </sheetView>
  </sheetViews>
  <sheetFormatPr baseColWidth="10" defaultColWidth="8.83203125" defaultRowHeight="15" x14ac:dyDescent="0.2"/>
  <cols>
    <col min="1" max="1" width="8.83203125" style="41"/>
    <col min="2" max="2" width="12" style="41" bestFit="1" customWidth="1"/>
    <col min="3" max="16384" width="8.83203125" style="41"/>
  </cols>
  <sheetData>
    <row r="1" spans="1:13" x14ac:dyDescent="0.2">
      <c r="A1" s="40" t="s">
        <v>29</v>
      </c>
      <c r="B1" s="41">
        <v>41</v>
      </c>
      <c r="D1" s="41" t="s">
        <v>2</v>
      </c>
      <c r="E1" s="41" t="s">
        <v>30</v>
      </c>
      <c r="F1" s="41" t="s">
        <v>31</v>
      </c>
    </row>
    <row r="2" spans="1:13" x14ac:dyDescent="0.2">
      <c r="A2" s="40" t="s">
        <v>32</v>
      </c>
      <c r="B2" s="41">
        <v>13</v>
      </c>
      <c r="D2" s="41">
        <v>0</v>
      </c>
      <c r="E2" s="41">
        <v>27</v>
      </c>
      <c r="F2" s="41">
        <f t="shared" ref="F2:F65" si="0">$E2/$B$3</f>
        <v>0.10546875</v>
      </c>
    </row>
    <row r="3" spans="1:13" x14ac:dyDescent="0.2">
      <c r="A3" s="40" t="s">
        <v>33</v>
      </c>
      <c r="B3" s="41">
        <f>2^8</f>
        <v>256</v>
      </c>
      <c r="D3" s="41">
        <v>1</v>
      </c>
      <c r="E3" s="41">
        <f>MOD(($B$1*$E2+$B$2), $B$3)</f>
        <v>96</v>
      </c>
      <c r="F3" s="41">
        <f t="shared" si="0"/>
        <v>0.375</v>
      </c>
    </row>
    <row r="4" spans="1:13" ht="16" thickBot="1" x14ac:dyDescent="0.25">
      <c r="A4" s="40"/>
      <c r="D4" s="41">
        <v>2</v>
      </c>
      <c r="E4" s="41">
        <f>MOD(($B$1*$E3+$B$2),$B$3)</f>
        <v>109</v>
      </c>
      <c r="F4" s="41">
        <f t="shared" si="0"/>
        <v>0.42578125</v>
      </c>
    </row>
    <row r="5" spans="1:13" x14ac:dyDescent="0.2">
      <c r="D5" s="41">
        <v>3</v>
      </c>
      <c r="E5" s="41">
        <f>MOD(($B$1*$E4+$B$2), $B$3)</f>
        <v>130</v>
      </c>
      <c r="F5" s="41">
        <f t="shared" si="0"/>
        <v>0.5078125</v>
      </c>
      <c r="H5" s="42" t="s">
        <v>34</v>
      </c>
      <c r="K5" s="43"/>
      <c r="L5" s="43"/>
    </row>
    <row r="6" spans="1:13" ht="16" thickBot="1" x14ac:dyDescent="0.25">
      <c r="D6" s="41">
        <v>4</v>
      </c>
      <c r="E6" s="41">
        <f>MOD(($B$1*$E5+$B$2),$B$3)</f>
        <v>223</v>
      </c>
      <c r="F6" s="41">
        <f t="shared" si="0"/>
        <v>0.87109375</v>
      </c>
      <c r="H6" s="41">
        <v>0.1</v>
      </c>
    </row>
    <row r="7" spans="1:13" x14ac:dyDescent="0.2">
      <c r="D7" s="41">
        <v>5</v>
      </c>
      <c r="E7" s="41">
        <f>MOD(($B$1*$E6+$B$2), $B$3)</f>
        <v>196</v>
      </c>
      <c r="F7" s="41">
        <f t="shared" si="0"/>
        <v>0.765625</v>
      </c>
      <c r="H7" s="41">
        <v>0.2</v>
      </c>
      <c r="L7" s="42" t="s">
        <v>34</v>
      </c>
      <c r="M7" s="42" t="s">
        <v>35</v>
      </c>
    </row>
    <row r="8" spans="1:13" x14ac:dyDescent="0.2">
      <c r="D8" s="41">
        <v>6</v>
      </c>
      <c r="E8" s="41">
        <f>MOD(($B$1*$E7+$B$2),$B$3)</f>
        <v>113</v>
      </c>
      <c r="F8" s="41">
        <f t="shared" si="0"/>
        <v>0.44140625</v>
      </c>
      <c r="H8" s="41">
        <v>0.3</v>
      </c>
      <c r="L8" s="41">
        <v>0.1</v>
      </c>
      <c r="M8" s="41">
        <v>8</v>
      </c>
    </row>
    <row r="9" spans="1:13" x14ac:dyDescent="0.2">
      <c r="D9" s="41">
        <v>7</v>
      </c>
      <c r="E9" s="41">
        <f>MOD(($B$1*$E8+$B$2), $B$3)</f>
        <v>38</v>
      </c>
      <c r="F9" s="41">
        <f t="shared" si="0"/>
        <v>0.1484375</v>
      </c>
      <c r="H9" s="41">
        <v>0.4</v>
      </c>
      <c r="L9" s="41">
        <v>0.2</v>
      </c>
      <c r="M9" s="41">
        <v>17</v>
      </c>
    </row>
    <row r="10" spans="1:13" x14ac:dyDescent="0.2">
      <c r="D10" s="41">
        <v>8</v>
      </c>
      <c r="E10" s="41">
        <f>MOD(($B$1*$E9+$B$2),$B$3)</f>
        <v>35</v>
      </c>
      <c r="F10" s="41">
        <f t="shared" si="0"/>
        <v>0.13671875</v>
      </c>
      <c r="H10" s="41">
        <v>0.5</v>
      </c>
      <c r="L10" s="41">
        <v>0.3</v>
      </c>
      <c r="M10" s="41">
        <v>7</v>
      </c>
    </row>
    <row r="11" spans="1:13" x14ac:dyDescent="0.2">
      <c r="D11" s="41">
        <v>9</v>
      </c>
      <c r="E11" s="41">
        <f>MOD(($B$1*$E10+$B$2), $B$3)</f>
        <v>168</v>
      </c>
      <c r="F11" s="41">
        <f t="shared" si="0"/>
        <v>0.65625</v>
      </c>
      <c r="H11" s="41">
        <v>0.6</v>
      </c>
      <c r="L11" s="41">
        <v>0.4</v>
      </c>
      <c r="M11" s="41">
        <v>5</v>
      </c>
    </row>
    <row r="12" spans="1:13" x14ac:dyDescent="0.2">
      <c r="D12" s="41">
        <v>10</v>
      </c>
      <c r="E12" s="41">
        <f>MOD(($B$1*$E11+$B$2),$B$3)</f>
        <v>245</v>
      </c>
      <c r="F12" s="41">
        <f t="shared" si="0"/>
        <v>0.95703125</v>
      </c>
      <c r="H12" s="41">
        <v>0.7</v>
      </c>
      <c r="L12" s="41">
        <v>0.5</v>
      </c>
      <c r="M12" s="41">
        <v>9</v>
      </c>
    </row>
    <row r="13" spans="1:13" x14ac:dyDescent="0.2">
      <c r="D13" s="41">
        <v>11</v>
      </c>
      <c r="E13" s="41">
        <f>MOD(($B$1*$E12+$B$2), $B$3)</f>
        <v>74</v>
      </c>
      <c r="F13" s="41">
        <f t="shared" si="0"/>
        <v>0.2890625</v>
      </c>
      <c r="H13" s="41">
        <v>0.8</v>
      </c>
      <c r="L13" s="41">
        <v>0.6</v>
      </c>
      <c r="M13" s="41">
        <v>14</v>
      </c>
    </row>
    <row r="14" spans="1:13" x14ac:dyDescent="0.2">
      <c r="D14" s="41">
        <v>12</v>
      </c>
      <c r="E14" s="41">
        <f>MOD(($B$1*$E13+$B$2),$B$3)</f>
        <v>231</v>
      </c>
      <c r="F14" s="41">
        <f t="shared" si="0"/>
        <v>0.90234375</v>
      </c>
      <c r="H14" s="41">
        <v>0.9</v>
      </c>
      <c r="L14" s="41">
        <v>0.7</v>
      </c>
      <c r="M14" s="41">
        <v>12</v>
      </c>
    </row>
    <row r="15" spans="1:13" ht="16" thickBot="1" x14ac:dyDescent="0.25">
      <c r="D15" s="41">
        <v>13</v>
      </c>
      <c r="E15" s="41">
        <f>MOD(($B$1*$E14+$B$2), $B$3)</f>
        <v>12</v>
      </c>
      <c r="F15" s="41">
        <f t="shared" si="0"/>
        <v>4.6875E-2</v>
      </c>
      <c r="H15" s="44">
        <v>1</v>
      </c>
      <c r="L15" s="41">
        <v>0.8</v>
      </c>
      <c r="M15" s="41">
        <v>7</v>
      </c>
    </row>
    <row r="16" spans="1:13" x14ac:dyDescent="0.2">
      <c r="D16" s="41">
        <v>14</v>
      </c>
      <c r="E16" s="41">
        <f>MOD(($B$1*$E15+$B$2),$B$3)</f>
        <v>249</v>
      </c>
      <c r="F16" s="41">
        <f t="shared" si="0"/>
        <v>0.97265625</v>
      </c>
      <c r="L16" s="41">
        <v>0.9</v>
      </c>
      <c r="M16" s="41">
        <v>10</v>
      </c>
    </row>
    <row r="17" spans="4:13" x14ac:dyDescent="0.2">
      <c r="D17" s="41">
        <v>15</v>
      </c>
      <c r="E17" s="41">
        <f>MOD(($B$1*$E16+$B$2), $B$3)</f>
        <v>238</v>
      </c>
      <c r="F17" s="41">
        <f t="shared" si="0"/>
        <v>0.9296875</v>
      </c>
      <c r="L17" s="41">
        <v>1</v>
      </c>
      <c r="M17" s="41">
        <v>12</v>
      </c>
    </row>
    <row r="18" spans="4:13" ht="16" thickBot="1" x14ac:dyDescent="0.25">
      <c r="D18" s="41">
        <v>16</v>
      </c>
      <c r="E18" s="41">
        <f>MOD(($B$1*$E17+$B$2),$B$3)</f>
        <v>43</v>
      </c>
      <c r="F18" s="41">
        <f t="shared" si="0"/>
        <v>0.16796875</v>
      </c>
      <c r="L18" s="44"/>
      <c r="M18" s="44"/>
    </row>
    <row r="19" spans="4:13" x14ac:dyDescent="0.2">
      <c r="D19" s="41">
        <v>17</v>
      </c>
      <c r="E19" s="41">
        <f>MOD(($B$1*$E18+$B$2), $B$3)</f>
        <v>240</v>
      </c>
      <c r="F19" s="41">
        <f t="shared" si="0"/>
        <v>0.9375</v>
      </c>
    </row>
    <row r="20" spans="4:13" x14ac:dyDescent="0.2">
      <c r="D20" s="41">
        <v>18</v>
      </c>
      <c r="E20" s="41">
        <f>MOD(($B$1*$E19+$B$2),$B$3)</f>
        <v>125</v>
      </c>
      <c r="F20" s="41">
        <f t="shared" si="0"/>
        <v>0.48828125</v>
      </c>
    </row>
    <row r="21" spans="4:13" x14ac:dyDescent="0.2">
      <c r="D21" s="41">
        <v>19</v>
      </c>
      <c r="E21" s="41">
        <f>MOD(($B$1*$E20+$B$2), $B$3)</f>
        <v>18</v>
      </c>
      <c r="F21" s="41">
        <f t="shared" si="0"/>
        <v>7.03125E-2</v>
      </c>
    </row>
    <row r="22" spans="4:13" x14ac:dyDescent="0.2">
      <c r="D22" s="41">
        <v>20</v>
      </c>
      <c r="E22" s="41">
        <f>MOD(($B$1*$E21+$B$2),$B$3)</f>
        <v>239</v>
      </c>
      <c r="F22" s="41">
        <f t="shared" si="0"/>
        <v>0.93359375</v>
      </c>
    </row>
    <row r="23" spans="4:13" x14ac:dyDescent="0.2">
      <c r="D23" s="41">
        <v>21</v>
      </c>
      <c r="E23" s="41">
        <f>MOD(($B$1*$E22+$B$2), $B$3)</f>
        <v>84</v>
      </c>
      <c r="F23" s="41">
        <f t="shared" si="0"/>
        <v>0.328125</v>
      </c>
    </row>
    <row r="24" spans="4:13" x14ac:dyDescent="0.2">
      <c r="D24" s="41">
        <v>22</v>
      </c>
      <c r="E24" s="41">
        <f>MOD(($B$1*$E23+$B$2),$B$3)</f>
        <v>129</v>
      </c>
      <c r="F24" s="41">
        <f t="shared" si="0"/>
        <v>0.50390625</v>
      </c>
    </row>
    <row r="25" spans="4:13" x14ac:dyDescent="0.2">
      <c r="D25" s="41">
        <v>23</v>
      </c>
      <c r="E25" s="41">
        <f>MOD(($B$1*$E24+$B$2), $B$3)</f>
        <v>182</v>
      </c>
      <c r="F25" s="41">
        <f t="shared" si="0"/>
        <v>0.7109375</v>
      </c>
    </row>
    <row r="26" spans="4:13" x14ac:dyDescent="0.2">
      <c r="D26" s="41">
        <v>24</v>
      </c>
      <c r="E26" s="41">
        <f>MOD(($B$1*$E25+$B$2),$B$3)</f>
        <v>51</v>
      </c>
      <c r="F26" s="41">
        <f t="shared" si="0"/>
        <v>0.19921875</v>
      </c>
    </row>
    <row r="27" spans="4:13" x14ac:dyDescent="0.2">
      <c r="D27" s="41">
        <v>25</v>
      </c>
      <c r="E27" s="41">
        <f>MOD(($B$1*$E26+$B$2), $B$3)</f>
        <v>56</v>
      </c>
      <c r="F27" s="41">
        <f t="shared" si="0"/>
        <v>0.21875</v>
      </c>
    </row>
    <row r="28" spans="4:13" x14ac:dyDescent="0.2">
      <c r="D28" s="41">
        <v>26</v>
      </c>
      <c r="E28" s="41">
        <f>MOD(($B$1*$E27+$B$2),$B$3)</f>
        <v>5</v>
      </c>
      <c r="F28" s="41">
        <f t="shared" si="0"/>
        <v>1.953125E-2</v>
      </c>
    </row>
    <row r="29" spans="4:13" x14ac:dyDescent="0.2">
      <c r="D29" s="41">
        <v>27</v>
      </c>
      <c r="E29" s="41">
        <f>MOD(($B$1*$E28+$B$2), $B$3)</f>
        <v>218</v>
      </c>
      <c r="F29" s="41">
        <f t="shared" si="0"/>
        <v>0.8515625</v>
      </c>
    </row>
    <row r="30" spans="4:13" x14ac:dyDescent="0.2">
      <c r="D30" s="41">
        <v>28</v>
      </c>
      <c r="E30" s="41">
        <f>MOD(($B$1*$E29+$B$2),$B$3)</f>
        <v>247</v>
      </c>
      <c r="F30" s="41">
        <f t="shared" si="0"/>
        <v>0.96484375</v>
      </c>
    </row>
    <row r="31" spans="4:13" x14ac:dyDescent="0.2">
      <c r="D31" s="41">
        <v>29</v>
      </c>
      <c r="E31" s="41">
        <f>MOD(($B$1*$E30+$B$2), $B$3)</f>
        <v>156</v>
      </c>
      <c r="F31" s="41">
        <f t="shared" si="0"/>
        <v>0.609375</v>
      </c>
    </row>
    <row r="32" spans="4:13" x14ac:dyDescent="0.2">
      <c r="D32" s="41">
        <v>30</v>
      </c>
      <c r="E32" s="41">
        <f>MOD(($B$1*$E31+$B$2),$B$3)</f>
        <v>9</v>
      </c>
      <c r="F32" s="41">
        <f t="shared" si="0"/>
        <v>3.515625E-2</v>
      </c>
    </row>
    <row r="33" spans="4:6" x14ac:dyDescent="0.2">
      <c r="D33" s="41">
        <v>31</v>
      </c>
      <c r="E33" s="41">
        <f>MOD(($B$1*$E32+$B$2), $B$3)</f>
        <v>126</v>
      </c>
      <c r="F33" s="41">
        <f t="shared" si="0"/>
        <v>0.4921875</v>
      </c>
    </row>
    <row r="34" spans="4:6" x14ac:dyDescent="0.2">
      <c r="D34" s="41">
        <v>32</v>
      </c>
      <c r="E34" s="41">
        <f>MOD(($B$1*$E33+$B$2),$B$3)</f>
        <v>59</v>
      </c>
      <c r="F34" s="41">
        <f t="shared" si="0"/>
        <v>0.23046875</v>
      </c>
    </row>
    <row r="35" spans="4:6" x14ac:dyDescent="0.2">
      <c r="D35" s="41">
        <v>33</v>
      </c>
      <c r="E35" s="41">
        <f>MOD(($B$1*$E34+$B$2), $B$3)</f>
        <v>128</v>
      </c>
      <c r="F35" s="41">
        <f t="shared" si="0"/>
        <v>0.5</v>
      </c>
    </row>
    <row r="36" spans="4:6" x14ac:dyDescent="0.2">
      <c r="D36" s="41">
        <v>34</v>
      </c>
      <c r="E36" s="41">
        <f>MOD(($B$1*$E35+$B$2),$B$3)</f>
        <v>141</v>
      </c>
      <c r="F36" s="41">
        <f t="shared" si="0"/>
        <v>0.55078125</v>
      </c>
    </row>
    <row r="37" spans="4:6" x14ac:dyDescent="0.2">
      <c r="D37" s="41">
        <v>35</v>
      </c>
      <c r="E37" s="41">
        <f>MOD(($B$1*$E36+$B$2), $B$3)</f>
        <v>162</v>
      </c>
      <c r="F37" s="41">
        <f t="shared" si="0"/>
        <v>0.6328125</v>
      </c>
    </row>
    <row r="38" spans="4:6" x14ac:dyDescent="0.2">
      <c r="D38" s="41">
        <v>36</v>
      </c>
      <c r="E38" s="41">
        <f>MOD(($B$1*$E37+$B$2),$B$3)</f>
        <v>255</v>
      </c>
      <c r="F38" s="41">
        <f t="shared" si="0"/>
        <v>0.99609375</v>
      </c>
    </row>
    <row r="39" spans="4:6" x14ac:dyDescent="0.2">
      <c r="D39" s="41">
        <v>37</v>
      </c>
      <c r="E39" s="41">
        <v>28</v>
      </c>
      <c r="F39" s="41">
        <f t="shared" si="0"/>
        <v>0.109375</v>
      </c>
    </row>
    <row r="40" spans="4:6" x14ac:dyDescent="0.2">
      <c r="D40" s="41">
        <v>38</v>
      </c>
      <c r="E40" s="41">
        <f>MOD(($B$1*$E39+$B$2), $B$3)</f>
        <v>137</v>
      </c>
      <c r="F40" s="41">
        <f t="shared" si="0"/>
        <v>0.53515625</v>
      </c>
    </row>
    <row r="41" spans="4:6" x14ac:dyDescent="0.2">
      <c r="D41" s="41">
        <v>39</v>
      </c>
      <c r="E41" s="41">
        <f>MOD(($B$1*$E40+$B$2),$B$3)</f>
        <v>254</v>
      </c>
      <c r="F41" s="41">
        <f t="shared" si="0"/>
        <v>0.9921875</v>
      </c>
    </row>
    <row r="42" spans="4:6" x14ac:dyDescent="0.2">
      <c r="D42" s="41">
        <v>40</v>
      </c>
      <c r="E42" s="41">
        <f>MOD(($B$1*$E41+$B$2), $B$3)</f>
        <v>187</v>
      </c>
      <c r="F42" s="41">
        <f t="shared" si="0"/>
        <v>0.73046875</v>
      </c>
    </row>
    <row r="43" spans="4:6" x14ac:dyDescent="0.2">
      <c r="D43" s="41">
        <v>41</v>
      </c>
      <c r="E43" s="41">
        <f>MOD(($B$1*$E42+$B$2),$B$3)</f>
        <v>0</v>
      </c>
      <c r="F43" s="41">
        <f t="shared" si="0"/>
        <v>0</v>
      </c>
    </row>
    <row r="44" spans="4:6" x14ac:dyDescent="0.2">
      <c r="D44" s="41">
        <v>42</v>
      </c>
      <c r="E44" s="41">
        <f>MOD(($B$1*$E43+$B$2), $B$3)</f>
        <v>13</v>
      </c>
      <c r="F44" s="41">
        <f t="shared" si="0"/>
        <v>5.078125E-2</v>
      </c>
    </row>
    <row r="45" spans="4:6" x14ac:dyDescent="0.2">
      <c r="D45" s="41">
        <v>43</v>
      </c>
      <c r="E45" s="41">
        <f>MOD(($B$1*$E44+$B$2),$B$3)</f>
        <v>34</v>
      </c>
      <c r="F45" s="41">
        <f t="shared" si="0"/>
        <v>0.1328125</v>
      </c>
    </row>
    <row r="46" spans="4:6" x14ac:dyDescent="0.2">
      <c r="D46" s="41">
        <v>44</v>
      </c>
      <c r="E46" s="41">
        <f>MOD(($B$1*$E45+$B$2), $B$3)</f>
        <v>127</v>
      </c>
      <c r="F46" s="41">
        <f t="shared" si="0"/>
        <v>0.49609375</v>
      </c>
    </row>
    <row r="47" spans="4:6" x14ac:dyDescent="0.2">
      <c r="D47" s="41">
        <v>45</v>
      </c>
      <c r="E47" s="41">
        <f>MOD(($B$1*$E46+$B$2),$B$3)</f>
        <v>100</v>
      </c>
      <c r="F47" s="41">
        <f t="shared" si="0"/>
        <v>0.390625</v>
      </c>
    </row>
    <row r="48" spans="4:6" x14ac:dyDescent="0.2">
      <c r="D48" s="41">
        <v>46</v>
      </c>
      <c r="E48" s="41">
        <f>MOD(($B$1*$E47+$B$2), $B$3)</f>
        <v>17</v>
      </c>
      <c r="F48" s="41">
        <f t="shared" si="0"/>
        <v>6.640625E-2</v>
      </c>
    </row>
    <row r="49" spans="4:6" x14ac:dyDescent="0.2">
      <c r="D49" s="41">
        <v>47</v>
      </c>
      <c r="E49" s="41">
        <f>MOD(($B$1*$E48+$B$2),$B$3)</f>
        <v>198</v>
      </c>
      <c r="F49" s="41">
        <f t="shared" si="0"/>
        <v>0.7734375</v>
      </c>
    </row>
    <row r="50" spans="4:6" x14ac:dyDescent="0.2">
      <c r="D50" s="41">
        <v>48</v>
      </c>
      <c r="E50" s="41">
        <f>MOD(($B$1*$E49+$B$2), $B$3)</f>
        <v>195</v>
      </c>
      <c r="F50" s="41">
        <f t="shared" si="0"/>
        <v>0.76171875</v>
      </c>
    </row>
    <row r="51" spans="4:6" x14ac:dyDescent="0.2">
      <c r="D51" s="41">
        <v>49</v>
      </c>
      <c r="E51" s="41">
        <f>MOD(($B$1*$E50+$B$2),$B$3)</f>
        <v>72</v>
      </c>
      <c r="F51" s="41">
        <f t="shared" si="0"/>
        <v>0.28125</v>
      </c>
    </row>
    <row r="52" spans="4:6" x14ac:dyDescent="0.2">
      <c r="D52" s="41">
        <v>50</v>
      </c>
      <c r="E52" s="41">
        <f>MOD(($B$1*$E51+$B$2), $B$3)</f>
        <v>149</v>
      </c>
      <c r="F52" s="41">
        <f t="shared" si="0"/>
        <v>0.58203125</v>
      </c>
    </row>
    <row r="53" spans="4:6" x14ac:dyDescent="0.2">
      <c r="D53" s="41">
        <v>51</v>
      </c>
      <c r="E53" s="41">
        <f>MOD(($B$1*$E52+$B$2),$B$3)</f>
        <v>234</v>
      </c>
      <c r="F53" s="41">
        <f t="shared" si="0"/>
        <v>0.9140625</v>
      </c>
    </row>
    <row r="54" spans="4:6" x14ac:dyDescent="0.2">
      <c r="D54" s="41">
        <v>52</v>
      </c>
      <c r="E54" s="41">
        <f>MOD(($B$1*$E53+$B$2), $B$3)</f>
        <v>135</v>
      </c>
      <c r="F54" s="41">
        <f t="shared" si="0"/>
        <v>0.52734375</v>
      </c>
    </row>
    <row r="55" spans="4:6" x14ac:dyDescent="0.2">
      <c r="D55" s="41">
        <v>53</v>
      </c>
      <c r="E55" s="41">
        <f>MOD(($B$1*$E54+$B$2),$B$3)</f>
        <v>172</v>
      </c>
      <c r="F55" s="41">
        <f t="shared" si="0"/>
        <v>0.671875</v>
      </c>
    </row>
    <row r="56" spans="4:6" x14ac:dyDescent="0.2">
      <c r="D56" s="41">
        <v>54</v>
      </c>
      <c r="E56" s="41">
        <f>MOD(($B$1*$E55+$B$2), $B$3)</f>
        <v>153</v>
      </c>
      <c r="F56" s="41">
        <f t="shared" si="0"/>
        <v>0.59765625</v>
      </c>
    </row>
    <row r="57" spans="4:6" x14ac:dyDescent="0.2">
      <c r="D57" s="41">
        <v>55</v>
      </c>
      <c r="E57" s="41">
        <f>MOD(($B$1*$E56+$B$2),$B$3)</f>
        <v>142</v>
      </c>
      <c r="F57" s="41">
        <f t="shared" si="0"/>
        <v>0.5546875</v>
      </c>
    </row>
    <row r="58" spans="4:6" x14ac:dyDescent="0.2">
      <c r="D58" s="41">
        <v>56</v>
      </c>
      <c r="E58" s="41">
        <f>MOD(($B$1*$E57+$B$2), $B$3)</f>
        <v>203</v>
      </c>
      <c r="F58" s="41">
        <f t="shared" si="0"/>
        <v>0.79296875</v>
      </c>
    </row>
    <row r="59" spans="4:6" x14ac:dyDescent="0.2">
      <c r="D59" s="41">
        <v>57</v>
      </c>
      <c r="E59" s="41">
        <f>MOD(($B$1*$E58+$B$2),$B$3)</f>
        <v>144</v>
      </c>
      <c r="F59" s="41">
        <f t="shared" si="0"/>
        <v>0.5625</v>
      </c>
    </row>
    <row r="60" spans="4:6" x14ac:dyDescent="0.2">
      <c r="D60" s="41">
        <v>58</v>
      </c>
      <c r="E60" s="41">
        <f>MOD(($B$1*$E59+$B$2), $B$3)</f>
        <v>29</v>
      </c>
      <c r="F60" s="41">
        <f t="shared" si="0"/>
        <v>0.11328125</v>
      </c>
    </row>
    <row r="61" spans="4:6" x14ac:dyDescent="0.2">
      <c r="D61" s="41">
        <v>59</v>
      </c>
      <c r="E61" s="41">
        <f>MOD(($B$1*$E60+$B$2),$B$3)</f>
        <v>178</v>
      </c>
      <c r="F61" s="41">
        <f t="shared" si="0"/>
        <v>0.6953125</v>
      </c>
    </row>
    <row r="62" spans="4:6" x14ac:dyDescent="0.2">
      <c r="D62" s="41">
        <v>60</v>
      </c>
      <c r="E62" s="41">
        <f>MOD(($B$1*$E61+$B$2), $B$3)</f>
        <v>143</v>
      </c>
      <c r="F62" s="41">
        <f t="shared" si="0"/>
        <v>0.55859375</v>
      </c>
    </row>
    <row r="63" spans="4:6" x14ac:dyDescent="0.2">
      <c r="D63" s="41">
        <v>61</v>
      </c>
      <c r="E63" s="41">
        <f>MOD(($B$1*$E62+$B$2),$B$3)</f>
        <v>244</v>
      </c>
      <c r="F63" s="41">
        <f t="shared" si="0"/>
        <v>0.953125</v>
      </c>
    </row>
    <row r="64" spans="4:6" x14ac:dyDescent="0.2">
      <c r="D64" s="41">
        <v>62</v>
      </c>
      <c r="E64" s="41">
        <f>MOD(($B$1*$E63+$B$2), $B$3)</f>
        <v>33</v>
      </c>
      <c r="F64" s="41">
        <f t="shared" si="0"/>
        <v>0.12890625</v>
      </c>
    </row>
    <row r="65" spans="4:6" x14ac:dyDescent="0.2">
      <c r="D65" s="41">
        <v>63</v>
      </c>
      <c r="E65" s="41">
        <f>MOD(($B$1*$E64+$B$2),$B$3)</f>
        <v>86</v>
      </c>
      <c r="F65" s="41">
        <f t="shared" si="0"/>
        <v>0.3359375</v>
      </c>
    </row>
    <row r="66" spans="4:6" x14ac:dyDescent="0.2">
      <c r="D66" s="41">
        <v>64</v>
      </c>
      <c r="E66" s="41">
        <f>MOD(($B$1*$E65+$B$2), $B$3)</f>
        <v>211</v>
      </c>
      <c r="F66" s="41">
        <f t="shared" ref="F66:F102" si="1">$E66/$B$3</f>
        <v>0.82421875</v>
      </c>
    </row>
    <row r="67" spans="4:6" x14ac:dyDescent="0.2">
      <c r="D67" s="41">
        <v>65</v>
      </c>
      <c r="E67" s="41">
        <f>MOD(($B$1*$E66+$B$2),$B$3)</f>
        <v>216</v>
      </c>
      <c r="F67" s="41">
        <f t="shared" si="1"/>
        <v>0.84375</v>
      </c>
    </row>
    <row r="68" spans="4:6" x14ac:dyDescent="0.2">
      <c r="D68" s="41">
        <v>66</v>
      </c>
      <c r="E68" s="41">
        <f>MOD(($B$1*$E67+$B$2), $B$3)</f>
        <v>165</v>
      </c>
      <c r="F68" s="41">
        <f t="shared" si="1"/>
        <v>0.64453125</v>
      </c>
    </row>
    <row r="69" spans="4:6" x14ac:dyDescent="0.2">
      <c r="D69" s="41">
        <v>67</v>
      </c>
      <c r="E69" s="41">
        <f>MOD(($B$1*$E68+$B$2),$B$3)</f>
        <v>122</v>
      </c>
      <c r="F69" s="41">
        <f t="shared" si="1"/>
        <v>0.4765625</v>
      </c>
    </row>
    <row r="70" spans="4:6" x14ac:dyDescent="0.2">
      <c r="D70" s="41">
        <v>68</v>
      </c>
      <c r="E70" s="41">
        <f>MOD(($B$1*$E69+$B$2), $B$3)</f>
        <v>151</v>
      </c>
      <c r="F70" s="41">
        <f t="shared" si="1"/>
        <v>0.58984375</v>
      </c>
    </row>
    <row r="71" spans="4:6" x14ac:dyDescent="0.2">
      <c r="D71" s="41">
        <v>69</v>
      </c>
      <c r="E71" s="41">
        <f>MOD(($B$1*$E70+$B$2),$B$3)</f>
        <v>60</v>
      </c>
      <c r="F71" s="41">
        <f t="shared" si="1"/>
        <v>0.234375</v>
      </c>
    </row>
    <row r="72" spans="4:6" x14ac:dyDescent="0.2">
      <c r="D72" s="41">
        <v>70</v>
      </c>
      <c r="E72" s="41">
        <f>MOD(($B$1*$E71+$B$2), $B$3)</f>
        <v>169</v>
      </c>
      <c r="F72" s="41">
        <f t="shared" si="1"/>
        <v>0.66015625</v>
      </c>
    </row>
    <row r="73" spans="4:6" x14ac:dyDescent="0.2">
      <c r="D73" s="41">
        <v>71</v>
      </c>
      <c r="E73" s="41">
        <f>MOD(($B$1*$E72+$B$2),$B$3)</f>
        <v>30</v>
      </c>
      <c r="F73" s="41">
        <f t="shared" si="1"/>
        <v>0.1171875</v>
      </c>
    </row>
    <row r="74" spans="4:6" x14ac:dyDescent="0.2">
      <c r="D74" s="41">
        <v>72</v>
      </c>
      <c r="E74" s="41">
        <f>MOD(($B$1*$E73+$B$2), $B$3)</f>
        <v>219</v>
      </c>
      <c r="F74" s="41">
        <f t="shared" si="1"/>
        <v>0.85546875</v>
      </c>
    </row>
    <row r="75" spans="4:6" x14ac:dyDescent="0.2">
      <c r="D75" s="41">
        <v>73</v>
      </c>
      <c r="E75" s="41">
        <f>MOD(($B$1*$E74+$B$2),$B$3)</f>
        <v>32</v>
      </c>
      <c r="F75" s="41">
        <f t="shared" si="1"/>
        <v>0.125</v>
      </c>
    </row>
    <row r="76" spans="4:6" x14ac:dyDescent="0.2">
      <c r="D76" s="41">
        <v>74</v>
      </c>
      <c r="E76" s="41">
        <v>29</v>
      </c>
      <c r="F76" s="41">
        <f t="shared" si="1"/>
        <v>0.11328125</v>
      </c>
    </row>
    <row r="77" spans="4:6" x14ac:dyDescent="0.2">
      <c r="D77" s="41">
        <v>75</v>
      </c>
      <c r="E77" s="41">
        <f>MOD(($B$1*$E76+$B$2), $B$3)</f>
        <v>178</v>
      </c>
      <c r="F77" s="41">
        <f t="shared" si="1"/>
        <v>0.6953125</v>
      </c>
    </row>
    <row r="78" spans="4:6" x14ac:dyDescent="0.2">
      <c r="D78" s="41">
        <v>76</v>
      </c>
      <c r="E78" s="41">
        <f>MOD(($B$1*$E77+$B$2),$B$3)</f>
        <v>143</v>
      </c>
      <c r="F78" s="41">
        <f t="shared" si="1"/>
        <v>0.55859375</v>
      </c>
    </row>
    <row r="79" spans="4:6" x14ac:dyDescent="0.2">
      <c r="D79" s="41">
        <v>77</v>
      </c>
      <c r="E79" s="41">
        <f>MOD(($B$1*$E78+$B$2), $B$3)</f>
        <v>244</v>
      </c>
      <c r="F79" s="41">
        <f t="shared" si="1"/>
        <v>0.953125</v>
      </c>
    </row>
    <row r="80" spans="4:6" x14ac:dyDescent="0.2">
      <c r="D80" s="41">
        <v>78</v>
      </c>
      <c r="E80" s="41">
        <f>MOD(($B$1*$E79+$B$2),$B$3)</f>
        <v>33</v>
      </c>
      <c r="F80" s="41">
        <f t="shared" si="1"/>
        <v>0.12890625</v>
      </c>
    </row>
    <row r="81" spans="4:6" x14ac:dyDescent="0.2">
      <c r="D81" s="41">
        <v>79</v>
      </c>
      <c r="E81" s="41">
        <f>MOD(($B$1*$E80+$B$2), $B$3)</f>
        <v>86</v>
      </c>
      <c r="F81" s="41">
        <f t="shared" si="1"/>
        <v>0.3359375</v>
      </c>
    </row>
    <row r="82" spans="4:6" x14ac:dyDescent="0.2">
      <c r="D82" s="41">
        <v>80</v>
      </c>
      <c r="E82" s="41">
        <f>MOD(($B$1*$E81+$B$2),$B$3)</f>
        <v>211</v>
      </c>
      <c r="F82" s="41">
        <f t="shared" si="1"/>
        <v>0.82421875</v>
      </c>
    </row>
    <row r="83" spans="4:6" x14ac:dyDescent="0.2">
      <c r="D83" s="41">
        <v>81</v>
      </c>
      <c r="E83" s="41">
        <f>MOD(($B$1*$E82+$B$2), $B$3)</f>
        <v>216</v>
      </c>
      <c r="F83" s="41">
        <f t="shared" si="1"/>
        <v>0.84375</v>
      </c>
    </row>
    <row r="84" spans="4:6" x14ac:dyDescent="0.2">
      <c r="D84" s="41">
        <v>82</v>
      </c>
      <c r="E84" s="41">
        <f>MOD(($B$1*$E83+$B$2),$B$3)</f>
        <v>165</v>
      </c>
      <c r="F84" s="41">
        <f t="shared" si="1"/>
        <v>0.64453125</v>
      </c>
    </row>
    <row r="85" spans="4:6" x14ac:dyDescent="0.2">
      <c r="D85" s="41">
        <v>83</v>
      </c>
      <c r="E85" s="41">
        <f>MOD(($B$1*$E84+$B$2), $B$3)</f>
        <v>122</v>
      </c>
      <c r="F85" s="41">
        <f t="shared" si="1"/>
        <v>0.4765625</v>
      </c>
    </row>
    <row r="86" spans="4:6" x14ac:dyDescent="0.2">
      <c r="D86" s="41">
        <v>84</v>
      </c>
      <c r="E86" s="41">
        <f>MOD(($B$1*$E85+$B$2),$B$3)</f>
        <v>151</v>
      </c>
      <c r="F86" s="41">
        <f t="shared" si="1"/>
        <v>0.58984375</v>
      </c>
    </row>
    <row r="87" spans="4:6" x14ac:dyDescent="0.2">
      <c r="D87" s="41">
        <v>85</v>
      </c>
      <c r="E87" s="41">
        <f>MOD(($B$1*$E86+$B$2), $B$3)</f>
        <v>60</v>
      </c>
      <c r="F87" s="41">
        <f t="shared" si="1"/>
        <v>0.234375</v>
      </c>
    </row>
    <row r="88" spans="4:6" x14ac:dyDescent="0.2">
      <c r="D88" s="41">
        <v>86</v>
      </c>
      <c r="E88" s="41">
        <f>MOD(($B$1*$E87+$B$2),$B$3)</f>
        <v>169</v>
      </c>
      <c r="F88" s="41">
        <f t="shared" si="1"/>
        <v>0.66015625</v>
      </c>
    </row>
    <row r="89" spans="4:6" x14ac:dyDescent="0.2">
      <c r="D89" s="41">
        <v>87</v>
      </c>
      <c r="E89" s="41">
        <f>MOD(($B$1*$E88+$B$2), $B$3)</f>
        <v>30</v>
      </c>
      <c r="F89" s="41">
        <f t="shared" si="1"/>
        <v>0.1171875</v>
      </c>
    </row>
    <row r="90" spans="4:6" x14ac:dyDescent="0.2">
      <c r="D90" s="41">
        <v>88</v>
      </c>
      <c r="E90" s="41">
        <f>MOD(($B$1*$E89+$B$2),$B$3)</f>
        <v>219</v>
      </c>
      <c r="F90" s="41">
        <f t="shared" si="1"/>
        <v>0.85546875</v>
      </c>
    </row>
    <row r="91" spans="4:6" x14ac:dyDescent="0.2">
      <c r="D91" s="41">
        <v>89</v>
      </c>
      <c r="E91" s="41">
        <f>MOD(($B$1*$E90+$B$2), $B$3)</f>
        <v>32</v>
      </c>
      <c r="F91" s="41">
        <f t="shared" si="1"/>
        <v>0.125</v>
      </c>
    </row>
    <row r="92" spans="4:6" x14ac:dyDescent="0.2">
      <c r="D92" s="41">
        <v>90</v>
      </c>
      <c r="E92" s="41">
        <f>MOD(($B$1*$E91+$B$2),$B$3)</f>
        <v>45</v>
      </c>
      <c r="F92" s="41">
        <f t="shared" si="1"/>
        <v>0.17578125</v>
      </c>
    </row>
    <row r="93" spans="4:6" x14ac:dyDescent="0.2">
      <c r="D93" s="41">
        <v>91</v>
      </c>
      <c r="E93" s="41">
        <f>MOD(($B$1*$E92+$B$2), $B$3)</f>
        <v>66</v>
      </c>
      <c r="F93" s="41">
        <f t="shared" si="1"/>
        <v>0.2578125</v>
      </c>
    </row>
    <row r="94" spans="4:6" x14ac:dyDescent="0.2">
      <c r="D94" s="41">
        <v>92</v>
      </c>
      <c r="E94" s="41">
        <f>MOD(($B$1*$E93+$B$2),$B$3)</f>
        <v>159</v>
      </c>
      <c r="F94" s="41">
        <f t="shared" si="1"/>
        <v>0.62109375</v>
      </c>
    </row>
    <row r="95" spans="4:6" x14ac:dyDescent="0.2">
      <c r="D95" s="41">
        <v>93</v>
      </c>
      <c r="E95" s="41">
        <f>MOD(($B$1*$E94+$B$2), $B$3)</f>
        <v>132</v>
      </c>
      <c r="F95" s="41">
        <f t="shared" si="1"/>
        <v>0.515625</v>
      </c>
    </row>
    <row r="96" spans="4:6" x14ac:dyDescent="0.2">
      <c r="D96" s="41">
        <v>94</v>
      </c>
      <c r="E96" s="41">
        <f>MOD(($B$1*$E95+$B$2),$B$3)</f>
        <v>49</v>
      </c>
      <c r="F96" s="41">
        <f t="shared" si="1"/>
        <v>0.19140625</v>
      </c>
    </row>
    <row r="97" spans="4:6" x14ac:dyDescent="0.2">
      <c r="D97" s="41">
        <v>95</v>
      </c>
      <c r="E97" s="41">
        <f>MOD(($B$1*$E96+$B$2), $B$3)</f>
        <v>230</v>
      </c>
      <c r="F97" s="41">
        <f t="shared" si="1"/>
        <v>0.8984375</v>
      </c>
    </row>
    <row r="98" spans="4:6" x14ac:dyDescent="0.2">
      <c r="D98" s="41">
        <v>96</v>
      </c>
      <c r="E98" s="41">
        <f>MOD(($B$1*$E97+$B$2),$B$3)</f>
        <v>227</v>
      </c>
      <c r="F98" s="41">
        <f t="shared" si="1"/>
        <v>0.88671875</v>
      </c>
    </row>
    <row r="99" spans="4:6" x14ac:dyDescent="0.2">
      <c r="D99" s="41">
        <v>97</v>
      </c>
      <c r="E99" s="41">
        <f>MOD(($B$1*$E98+$B$2), $B$3)</f>
        <v>104</v>
      </c>
      <c r="F99" s="41">
        <f t="shared" si="1"/>
        <v>0.40625</v>
      </c>
    </row>
    <row r="100" spans="4:6" x14ac:dyDescent="0.2">
      <c r="D100" s="41">
        <v>98</v>
      </c>
      <c r="E100" s="41">
        <f>MOD(($B$1*$E99+$B$2),$B$3)</f>
        <v>181</v>
      </c>
      <c r="F100" s="41">
        <f t="shared" si="1"/>
        <v>0.70703125</v>
      </c>
    </row>
    <row r="101" spans="4:6" x14ac:dyDescent="0.2">
      <c r="D101" s="41">
        <v>99</v>
      </c>
      <c r="E101" s="41">
        <f>MOD(($B$1*$E100+$B$2), $B$3)</f>
        <v>10</v>
      </c>
      <c r="F101" s="41">
        <f t="shared" si="1"/>
        <v>3.90625E-2</v>
      </c>
    </row>
    <row r="102" spans="4:6" x14ac:dyDescent="0.2">
      <c r="D102" s="41">
        <v>100</v>
      </c>
      <c r="E102" s="41">
        <f>MOD(($B$1*$E101+$B$2),$B$3)</f>
        <v>167</v>
      </c>
      <c r="F102" s="41">
        <f t="shared" si="1"/>
        <v>0.65234375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CCCD-A20C-EA4B-91EF-F4B81795231D}">
  <dimension ref="A1:V16"/>
  <sheetViews>
    <sheetView zoomScaleNormal="100" workbookViewId="0">
      <selection activeCell="Q20" sqref="Q20"/>
    </sheetView>
  </sheetViews>
  <sheetFormatPr baseColWidth="10" defaultColWidth="8.83203125" defaultRowHeight="15" x14ac:dyDescent="0.2"/>
  <cols>
    <col min="1" max="8" width="8.83203125" style="41"/>
    <col min="9" max="9" width="11.1640625" style="41" bestFit="1" customWidth="1"/>
    <col min="10" max="16384" width="8.83203125" style="41"/>
  </cols>
  <sheetData>
    <row r="1" spans="1:22" x14ac:dyDescent="0.2">
      <c r="A1" s="41" t="s">
        <v>36</v>
      </c>
    </row>
    <row r="2" spans="1:22" x14ac:dyDescent="0.2">
      <c r="A2" s="41" t="s">
        <v>37</v>
      </c>
      <c r="E2" s="45" t="s">
        <v>38</v>
      </c>
      <c r="F2" s="45" t="s">
        <v>20</v>
      </c>
      <c r="G2" s="45" t="s">
        <v>21</v>
      </c>
      <c r="H2" s="45" t="s">
        <v>39</v>
      </c>
      <c r="I2" s="45" t="s">
        <v>22</v>
      </c>
      <c r="M2" s="41">
        <v>0.375</v>
      </c>
      <c r="N2" s="41">
        <v>0.2890625</v>
      </c>
      <c r="O2" s="41">
        <f>'Q2-a&amp;b'!$E23/'Q2-a&amp;b'!$B$3</f>
        <v>0.328125</v>
      </c>
      <c r="P2" s="41">
        <v>0.4921875</v>
      </c>
      <c r="Q2" s="41">
        <v>0</v>
      </c>
      <c r="R2" s="41">
        <v>0.9140625</v>
      </c>
      <c r="S2" s="41">
        <v>0.953125</v>
      </c>
      <c r="T2" s="41">
        <v>0.1171875</v>
      </c>
      <c r="U2" s="41">
        <v>0.84375</v>
      </c>
      <c r="V2" s="41">
        <v>0.2578125</v>
      </c>
    </row>
    <row r="3" spans="1:22" x14ac:dyDescent="0.2">
      <c r="A3" s="41" t="s">
        <v>40</v>
      </c>
      <c r="E3" s="41" t="s">
        <v>41</v>
      </c>
      <c r="F3" s="41">
        <f>COUNTIF(M2:V11,"&lt;= 0.1")</f>
        <v>0</v>
      </c>
      <c r="G3" s="41">
        <v>10</v>
      </c>
      <c r="H3" s="41">
        <f>($F3-$G3)^2</f>
        <v>100</v>
      </c>
      <c r="I3" s="41">
        <f>$H3/$G3</f>
        <v>10</v>
      </c>
      <c r="M3" s="41">
        <v>0.42578125</v>
      </c>
      <c r="N3" s="41">
        <v>0.90234375</v>
      </c>
      <c r="O3" s="41">
        <v>0.50390625</v>
      </c>
      <c r="P3" s="41">
        <v>0.23046875</v>
      </c>
      <c r="Q3" s="41">
        <v>5.078125E-2</v>
      </c>
      <c r="R3" s="41">
        <v>0.52734375</v>
      </c>
      <c r="S3" s="41">
        <v>0.12890625</v>
      </c>
      <c r="T3" s="41">
        <v>0.85546875</v>
      </c>
      <c r="U3" s="41">
        <v>0.64453125</v>
      </c>
      <c r="V3" s="41">
        <v>0.62109375</v>
      </c>
    </row>
    <row r="4" spans="1:22" x14ac:dyDescent="0.2">
      <c r="E4" s="41" t="s">
        <v>42</v>
      </c>
      <c r="F4" s="41">
        <f>COUNTIFS(M2:V11,"&gt;0.1",M2:V11,"&lt;=0.2")</f>
        <v>0</v>
      </c>
      <c r="G4" s="41">
        <v>10</v>
      </c>
      <c r="H4" s="41">
        <f t="shared" ref="H4:H12" si="0">($F4-$G4)^2</f>
        <v>100</v>
      </c>
      <c r="I4" s="41">
        <f t="shared" ref="I4:I12" si="1">$H4/$G4</f>
        <v>10</v>
      </c>
      <c r="M4" s="41">
        <v>0.5078125</v>
      </c>
      <c r="N4" s="41">
        <v>4.6875E-2</v>
      </c>
      <c r="O4" s="41">
        <v>0.7109375</v>
      </c>
      <c r="P4" s="41">
        <v>0.5</v>
      </c>
      <c r="Q4" s="41">
        <v>0.1328125</v>
      </c>
      <c r="R4" s="41">
        <v>0.671875</v>
      </c>
      <c r="S4" s="41">
        <v>0.3359375</v>
      </c>
      <c r="T4" s="41">
        <v>0.125</v>
      </c>
      <c r="U4" s="41">
        <v>0.4765625</v>
      </c>
      <c r="V4" s="41">
        <v>0.515625</v>
      </c>
    </row>
    <row r="5" spans="1:22" x14ac:dyDescent="0.2">
      <c r="E5" s="41" t="s">
        <v>43</v>
      </c>
      <c r="F5" s="41">
        <f>COUNTIFS(M2:V11,"&gt;0.2",M2:V11,"&lt;=0.3")</f>
        <v>0</v>
      </c>
      <c r="G5" s="41">
        <v>10</v>
      </c>
      <c r="H5" s="41">
        <f t="shared" si="0"/>
        <v>100</v>
      </c>
      <c r="I5" s="41">
        <f t="shared" si="1"/>
        <v>10</v>
      </c>
      <c r="M5" s="41">
        <v>0.87109375</v>
      </c>
      <c r="N5" s="41">
        <v>0.97265625</v>
      </c>
      <c r="O5" s="41">
        <v>0.19921875</v>
      </c>
      <c r="P5" s="41">
        <v>0.55078125</v>
      </c>
      <c r="Q5" s="41">
        <v>0.49609375</v>
      </c>
      <c r="R5" s="41">
        <v>0.59765625</v>
      </c>
      <c r="S5" s="41">
        <v>0.82421875</v>
      </c>
      <c r="T5" s="41">
        <v>0.11328125</v>
      </c>
      <c r="U5" s="41">
        <v>0.58984375</v>
      </c>
      <c r="V5" s="41">
        <v>0.19140625</v>
      </c>
    </row>
    <row r="6" spans="1:22" x14ac:dyDescent="0.2">
      <c r="E6" s="41" t="s">
        <v>44</v>
      </c>
      <c r="F6" s="41">
        <f>COUNTIFS(M2:V11,"&gt;0.3",M2:V11,"&lt;=0.4")</f>
        <v>0</v>
      </c>
      <c r="G6" s="41">
        <v>10</v>
      </c>
      <c r="H6" s="41">
        <f t="shared" si="0"/>
        <v>100</v>
      </c>
      <c r="I6" s="41">
        <f t="shared" si="1"/>
        <v>10</v>
      </c>
      <c r="M6" s="41">
        <v>0.765625</v>
      </c>
      <c r="N6" s="41">
        <v>0.9296875</v>
      </c>
      <c r="O6" s="41">
        <v>0.21875</v>
      </c>
      <c r="P6" s="41">
        <v>0.6328125</v>
      </c>
      <c r="Q6" s="41">
        <v>0.390625</v>
      </c>
      <c r="R6" s="41">
        <v>0.5546875</v>
      </c>
      <c r="S6" s="41">
        <v>0.84375</v>
      </c>
      <c r="T6" s="41">
        <v>0.6953125</v>
      </c>
      <c r="U6" s="41">
        <v>0.234375</v>
      </c>
      <c r="V6" s="41">
        <v>0.8984375</v>
      </c>
    </row>
    <row r="7" spans="1:22" x14ac:dyDescent="0.2">
      <c r="E7" s="41" t="s">
        <v>45</v>
      </c>
      <c r="F7" s="41">
        <f>COUNTIFS(M2:V11,"&gt;0.4",M2:V11,"&lt;=0.5")</f>
        <v>0</v>
      </c>
      <c r="G7" s="41">
        <v>10</v>
      </c>
      <c r="H7" s="41">
        <f t="shared" si="0"/>
        <v>100</v>
      </c>
      <c r="I7" s="41">
        <f t="shared" si="1"/>
        <v>10</v>
      </c>
      <c r="M7" s="41">
        <v>0.44140625</v>
      </c>
      <c r="N7" s="41">
        <v>0.16796875</v>
      </c>
      <c r="O7" s="41">
        <v>1.953125E-2</v>
      </c>
      <c r="P7" s="41">
        <v>0.99609375</v>
      </c>
      <c r="Q7" s="41">
        <v>6.640625E-2</v>
      </c>
      <c r="R7" s="41">
        <v>0.79296875</v>
      </c>
      <c r="S7" s="41">
        <v>0.64453125</v>
      </c>
      <c r="T7" s="41">
        <v>0.55859375</v>
      </c>
      <c r="U7" s="41">
        <v>0.66015625</v>
      </c>
      <c r="V7" s="41">
        <v>0.88671875</v>
      </c>
    </row>
    <row r="8" spans="1:22" x14ac:dyDescent="0.2">
      <c r="E8" s="41" t="s">
        <v>46</v>
      </c>
      <c r="F8" s="41">
        <f>COUNTIFS(M2:V11,"&gt;0.5",M2:V11,"&lt;=0.6")</f>
        <v>0</v>
      </c>
      <c r="G8" s="41">
        <v>10</v>
      </c>
      <c r="H8" s="41">
        <f t="shared" si="0"/>
        <v>100</v>
      </c>
      <c r="I8" s="41">
        <f t="shared" si="1"/>
        <v>10</v>
      </c>
      <c r="M8" s="41">
        <v>0.1484375</v>
      </c>
      <c r="N8" s="41">
        <v>0.9375</v>
      </c>
      <c r="O8" s="41">
        <v>0.8515625</v>
      </c>
      <c r="P8" s="41">
        <v>0.109375</v>
      </c>
      <c r="Q8" s="41">
        <v>0.7734375</v>
      </c>
      <c r="R8" s="41">
        <v>0.5625</v>
      </c>
      <c r="S8" s="41">
        <v>0.4765625</v>
      </c>
      <c r="T8" s="41">
        <v>0.953125</v>
      </c>
      <c r="U8" s="41">
        <v>0.1171875</v>
      </c>
      <c r="V8" s="41">
        <v>0.40625</v>
      </c>
    </row>
    <row r="9" spans="1:22" x14ac:dyDescent="0.2">
      <c r="E9" s="41" t="s">
        <v>47</v>
      </c>
      <c r="F9" s="41">
        <f>COUNTIFS(M2:V11,"&gt;0.6",M2:V11,"&lt;=0.7")</f>
        <v>0</v>
      </c>
      <c r="G9" s="41">
        <v>10</v>
      </c>
      <c r="H9" s="41">
        <f t="shared" si="0"/>
        <v>100</v>
      </c>
      <c r="I9" s="41">
        <f t="shared" si="1"/>
        <v>10</v>
      </c>
      <c r="M9" s="41">
        <v>0.13671875</v>
      </c>
      <c r="N9" s="41">
        <v>0.48828125</v>
      </c>
      <c r="O9" s="41">
        <v>0.96484375</v>
      </c>
      <c r="P9" s="41">
        <v>0.53515625</v>
      </c>
      <c r="Q9" s="41">
        <v>0.76171875</v>
      </c>
      <c r="R9" s="41">
        <v>0.11328125</v>
      </c>
      <c r="S9" s="41">
        <v>0.58984375</v>
      </c>
      <c r="T9" s="41">
        <v>0.12890625</v>
      </c>
      <c r="U9" s="41">
        <v>0.85546875</v>
      </c>
      <c r="V9" s="41">
        <v>0.70703125</v>
      </c>
    </row>
    <row r="10" spans="1:22" x14ac:dyDescent="0.2">
      <c r="E10" s="41" t="s">
        <v>48</v>
      </c>
      <c r="F10" s="41">
        <f>COUNTIFS(M2:V11,"&gt;0.7",M2:V11,"&lt;=0.8")</f>
        <v>0</v>
      </c>
      <c r="G10" s="41">
        <v>10</v>
      </c>
      <c r="H10" s="41">
        <f t="shared" si="0"/>
        <v>100</v>
      </c>
      <c r="I10" s="41">
        <f t="shared" si="1"/>
        <v>10</v>
      </c>
      <c r="M10" s="41">
        <v>0.65625</v>
      </c>
      <c r="N10" s="41">
        <v>7.03125E-2</v>
      </c>
      <c r="O10" s="41">
        <v>0.609375</v>
      </c>
      <c r="P10" s="41">
        <v>0.9921875</v>
      </c>
      <c r="Q10" s="41">
        <v>0.28125</v>
      </c>
      <c r="R10" s="41">
        <v>0.6953125</v>
      </c>
      <c r="S10" s="41">
        <v>0.234375</v>
      </c>
      <c r="T10" s="41">
        <v>0.3359375</v>
      </c>
      <c r="U10" s="41">
        <v>0.125</v>
      </c>
      <c r="V10" s="41">
        <v>3.90625E-2</v>
      </c>
    </row>
    <row r="11" spans="1:22" x14ac:dyDescent="0.2">
      <c r="E11" s="41" t="s">
        <v>49</v>
      </c>
      <c r="F11" s="41">
        <f>COUNTIFS(M2:V11,"&gt;0.8",M2:V11,"&lt;=0.9")</f>
        <v>0</v>
      </c>
      <c r="G11" s="41">
        <v>10</v>
      </c>
      <c r="H11" s="41">
        <f t="shared" si="0"/>
        <v>100</v>
      </c>
      <c r="I11" s="41">
        <f t="shared" si="1"/>
        <v>10</v>
      </c>
      <c r="M11" s="41">
        <v>0.95703125</v>
      </c>
      <c r="N11" s="41">
        <v>0.93359375</v>
      </c>
      <c r="O11" s="41">
        <v>3.515625E-2</v>
      </c>
      <c r="P11" s="41">
        <v>0.73046875</v>
      </c>
      <c r="Q11" s="41">
        <v>0.58203125</v>
      </c>
      <c r="R11" s="41">
        <v>0.55859375</v>
      </c>
      <c r="S11" s="41">
        <v>0.66015625</v>
      </c>
      <c r="T11" s="41">
        <v>0.82421875</v>
      </c>
      <c r="U11" s="41">
        <v>0.17578125</v>
      </c>
      <c r="V11" s="41">
        <v>0.65234375</v>
      </c>
    </row>
    <row r="12" spans="1:22" x14ac:dyDescent="0.2">
      <c r="E12" s="41" t="s">
        <v>50</v>
      </c>
      <c r="F12" s="41">
        <f>COUNTIF(M2:V11,"&gt;0.9")</f>
        <v>0</v>
      </c>
      <c r="G12" s="41">
        <v>10</v>
      </c>
      <c r="H12" s="41">
        <f t="shared" si="0"/>
        <v>100</v>
      </c>
      <c r="I12" s="41">
        <f t="shared" si="1"/>
        <v>10</v>
      </c>
    </row>
    <row r="14" spans="1:22" x14ac:dyDescent="0.2">
      <c r="H14" s="40" t="s">
        <v>51</v>
      </c>
      <c r="I14" s="41">
        <f>SUM(I3:I12)</f>
        <v>100</v>
      </c>
    </row>
    <row r="15" spans="1:22" x14ac:dyDescent="0.2">
      <c r="C15" s="41" t="s">
        <v>52</v>
      </c>
      <c r="H15" s="41" t="s">
        <v>53</v>
      </c>
      <c r="I15" s="41">
        <f>10-0-1</f>
        <v>9</v>
      </c>
      <c r="K15" s="41" t="s">
        <v>54</v>
      </c>
    </row>
    <row r="16" spans="1:22" x14ac:dyDescent="0.2">
      <c r="H16" s="40" t="s">
        <v>55</v>
      </c>
      <c r="I16" s="41">
        <v>16.920000000000002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0A56-85C6-7343-99AE-5FEF189763E8}">
  <dimension ref="A1:CW115"/>
  <sheetViews>
    <sheetView topLeftCell="A4" workbookViewId="0">
      <selection activeCell="Q20" sqref="Q20"/>
    </sheetView>
  </sheetViews>
  <sheetFormatPr baseColWidth="10" defaultColWidth="8.83203125" defaultRowHeight="15" x14ac:dyDescent="0.2"/>
  <cols>
    <col min="1" max="1" width="14.6640625" style="41" bestFit="1" customWidth="1"/>
    <col min="2" max="16384" width="8.83203125" style="41"/>
  </cols>
  <sheetData>
    <row r="1" spans="1:101" x14ac:dyDescent="0.2">
      <c r="A1" s="46" t="s">
        <v>56</v>
      </c>
      <c r="B1" s="47">
        <v>0</v>
      </c>
      <c r="C1" s="47">
        <v>1.953125E-2</v>
      </c>
      <c r="D1" s="47">
        <v>3.515625E-2</v>
      </c>
      <c r="E1" s="47">
        <v>3.90625E-2</v>
      </c>
      <c r="F1" s="47">
        <v>4.6875E-2</v>
      </c>
      <c r="G1" s="47">
        <v>5.078125E-2</v>
      </c>
      <c r="H1" s="47">
        <v>6.640625E-2</v>
      </c>
      <c r="I1" s="47">
        <v>7.03125E-2</v>
      </c>
      <c r="J1" s="47">
        <v>0.109375</v>
      </c>
      <c r="K1" s="47">
        <v>0.11328125</v>
      </c>
      <c r="L1" s="47">
        <v>0.11328125</v>
      </c>
      <c r="M1" s="47">
        <v>0.1171875</v>
      </c>
      <c r="N1" s="47">
        <v>0.1171875</v>
      </c>
      <c r="O1" s="47">
        <v>0.125</v>
      </c>
      <c r="P1" s="47">
        <v>0.125</v>
      </c>
      <c r="Q1" s="47">
        <v>0.12890625</v>
      </c>
      <c r="R1" s="47">
        <v>0.12890625</v>
      </c>
      <c r="S1" s="47">
        <v>0.1328125</v>
      </c>
      <c r="T1" s="47">
        <v>0.13671875</v>
      </c>
      <c r="U1" s="47">
        <v>0.1484375</v>
      </c>
      <c r="V1" s="47">
        <v>0.16796875</v>
      </c>
      <c r="W1" s="47">
        <v>0.17578125</v>
      </c>
      <c r="X1" s="47">
        <v>0.19140625</v>
      </c>
      <c r="Y1" s="47">
        <v>0.19921875</v>
      </c>
      <c r="Z1" s="47">
        <v>0.21875</v>
      </c>
      <c r="AA1" s="47">
        <v>0.23046875</v>
      </c>
      <c r="AB1" s="47">
        <v>0.234375</v>
      </c>
      <c r="AC1" s="47">
        <v>0.234375</v>
      </c>
      <c r="AD1" s="47">
        <v>0.2578125</v>
      </c>
      <c r="AE1" s="47">
        <v>0.28125</v>
      </c>
      <c r="AF1" s="47">
        <v>0.2890625</v>
      </c>
      <c r="AG1" s="47">
        <v>0.328125</v>
      </c>
      <c r="AH1" s="47">
        <v>0.3359375</v>
      </c>
      <c r="AI1" s="47">
        <v>0.3359375</v>
      </c>
      <c r="AJ1" s="47">
        <v>0.375</v>
      </c>
      <c r="AK1" s="47">
        <v>0.390625</v>
      </c>
      <c r="AL1" s="47">
        <v>0.40625</v>
      </c>
      <c r="AM1" s="47">
        <v>0.42578125</v>
      </c>
      <c r="AN1" s="47">
        <v>0.44140625</v>
      </c>
      <c r="AO1" s="47">
        <v>0.4765625</v>
      </c>
      <c r="AP1" s="47">
        <v>0.4765625</v>
      </c>
      <c r="AQ1" s="47">
        <v>0.48828125</v>
      </c>
      <c r="AR1" s="47">
        <v>0.4921875</v>
      </c>
      <c r="AS1" s="47">
        <v>0.49609375</v>
      </c>
      <c r="AT1" s="47">
        <v>0.5</v>
      </c>
      <c r="AU1" s="47">
        <v>0.50390625</v>
      </c>
      <c r="AV1" s="47">
        <v>0.5078125</v>
      </c>
      <c r="AW1" s="47">
        <v>0.515625</v>
      </c>
      <c r="AX1" s="47">
        <v>0.52734375</v>
      </c>
      <c r="AY1" s="47">
        <v>0.53515625</v>
      </c>
      <c r="AZ1" s="47">
        <v>0.55078125</v>
      </c>
      <c r="BA1" s="47">
        <v>0.5546875</v>
      </c>
      <c r="BB1" s="47">
        <v>0.55859375</v>
      </c>
      <c r="BC1" s="47">
        <v>0.55859375</v>
      </c>
      <c r="BD1" s="47">
        <v>0.5625</v>
      </c>
      <c r="BE1" s="47">
        <v>0.58203125</v>
      </c>
      <c r="BF1" s="47">
        <v>0.58984375</v>
      </c>
      <c r="BG1" s="47">
        <v>0.58984375</v>
      </c>
      <c r="BH1" s="47">
        <v>0.59765625</v>
      </c>
      <c r="BI1" s="47">
        <v>0.609375</v>
      </c>
      <c r="BJ1" s="47">
        <v>0.62109375</v>
      </c>
      <c r="BK1" s="47">
        <v>0.6328125</v>
      </c>
      <c r="BL1" s="47">
        <v>0.64453125</v>
      </c>
      <c r="BM1" s="47">
        <v>0.64453125</v>
      </c>
      <c r="BN1" s="47">
        <v>0.65234375</v>
      </c>
      <c r="BO1" s="47">
        <v>0.65625</v>
      </c>
      <c r="BP1" s="47">
        <v>0.66015625</v>
      </c>
      <c r="BQ1" s="47">
        <v>0.66015625</v>
      </c>
      <c r="BR1" s="47">
        <v>0.671875</v>
      </c>
      <c r="BS1" s="47">
        <v>0.6953125</v>
      </c>
      <c r="BT1" s="47">
        <v>0.6953125</v>
      </c>
      <c r="BU1" s="47">
        <v>0.70703125</v>
      </c>
      <c r="BV1" s="47">
        <v>0.7109375</v>
      </c>
      <c r="BW1" s="47">
        <v>0.73046875</v>
      </c>
      <c r="BX1" s="47">
        <v>0.76171875</v>
      </c>
      <c r="BY1" s="47">
        <v>0.765625</v>
      </c>
      <c r="BZ1" s="47">
        <v>0.7734375</v>
      </c>
      <c r="CA1" s="47">
        <v>0.79296875</v>
      </c>
      <c r="CB1" s="47">
        <v>0.82421875</v>
      </c>
      <c r="CC1" s="47">
        <v>0.82421875</v>
      </c>
      <c r="CD1" s="47">
        <v>0.84375</v>
      </c>
      <c r="CE1" s="47">
        <v>0.84375</v>
      </c>
      <c r="CF1" s="47">
        <v>0.8515625</v>
      </c>
      <c r="CG1" s="47">
        <v>0.85546875</v>
      </c>
      <c r="CH1" s="47">
        <v>0.85546875</v>
      </c>
      <c r="CI1" s="47">
        <v>0.87109375</v>
      </c>
      <c r="CJ1" s="47">
        <v>0.88671875</v>
      </c>
      <c r="CK1" s="47">
        <v>0.8984375</v>
      </c>
      <c r="CL1" s="47">
        <v>0.90234375</v>
      </c>
      <c r="CM1" s="47">
        <v>0.9140625</v>
      </c>
      <c r="CN1" s="47">
        <v>0.9296875</v>
      </c>
      <c r="CO1" s="47">
        <v>0.93359375</v>
      </c>
      <c r="CP1" s="47">
        <v>0.9375</v>
      </c>
      <c r="CQ1" s="47">
        <v>0.953125</v>
      </c>
      <c r="CR1" s="47">
        <v>0.953125</v>
      </c>
      <c r="CS1" s="47">
        <v>0.95703125</v>
      </c>
      <c r="CT1" s="47">
        <v>0.96484375</v>
      </c>
      <c r="CU1" s="47">
        <v>0.97265625</v>
      </c>
      <c r="CV1" s="47">
        <v>0.9921875</v>
      </c>
      <c r="CW1" s="47">
        <v>0.99609375</v>
      </c>
    </row>
    <row r="2" spans="1:101" x14ac:dyDescent="0.2">
      <c r="A2" s="46" t="s">
        <v>57</v>
      </c>
      <c r="B2" s="41">
        <v>0.01</v>
      </c>
      <c r="C2" s="41">
        <v>0.02</v>
      </c>
      <c r="D2" s="41">
        <v>0.03</v>
      </c>
      <c r="E2" s="41">
        <v>0.04</v>
      </c>
      <c r="F2" s="41">
        <v>0.05</v>
      </c>
      <c r="G2" s="41">
        <v>0.06</v>
      </c>
      <c r="H2" s="41">
        <v>7.0000000000000007E-2</v>
      </c>
      <c r="I2" s="41">
        <v>0.08</v>
      </c>
      <c r="J2" s="41">
        <v>0.09</v>
      </c>
      <c r="K2" s="41">
        <v>0.1</v>
      </c>
      <c r="L2" s="41">
        <v>0.11</v>
      </c>
      <c r="M2" s="41">
        <v>0.12</v>
      </c>
      <c r="N2" s="41">
        <v>0.13</v>
      </c>
      <c r="O2" s="41">
        <v>0.14000000000000001</v>
      </c>
      <c r="P2" s="41">
        <v>0.15</v>
      </c>
      <c r="Q2" s="41">
        <v>0.16</v>
      </c>
      <c r="R2" s="41">
        <v>0.17</v>
      </c>
      <c r="S2" s="41">
        <v>0.18</v>
      </c>
      <c r="T2" s="41">
        <v>0.19</v>
      </c>
      <c r="U2" s="41">
        <v>0.2</v>
      </c>
      <c r="V2" s="41">
        <v>0.21</v>
      </c>
      <c r="W2" s="41">
        <v>0.22</v>
      </c>
      <c r="X2" s="41">
        <v>0.23</v>
      </c>
      <c r="Y2" s="41">
        <v>0.24</v>
      </c>
      <c r="Z2" s="41">
        <v>0.25</v>
      </c>
      <c r="AA2" s="41">
        <v>0.26</v>
      </c>
      <c r="AB2" s="41">
        <v>0.27</v>
      </c>
      <c r="AC2" s="41">
        <v>0.28000000000000003</v>
      </c>
      <c r="AD2" s="41">
        <v>0.28999999999999998</v>
      </c>
      <c r="AE2" s="41">
        <v>0.3</v>
      </c>
      <c r="AF2" s="41">
        <v>0.31</v>
      </c>
      <c r="AG2" s="41">
        <v>0.32</v>
      </c>
      <c r="AH2" s="41">
        <v>0.33</v>
      </c>
      <c r="AI2" s="41">
        <v>0.34</v>
      </c>
      <c r="AJ2" s="41">
        <v>0.35</v>
      </c>
      <c r="AK2" s="41">
        <v>0.36</v>
      </c>
      <c r="AL2" s="41">
        <v>0.37</v>
      </c>
      <c r="AM2" s="41">
        <v>0.38</v>
      </c>
      <c r="AN2" s="41">
        <v>0.39</v>
      </c>
      <c r="AO2" s="41">
        <v>0.4</v>
      </c>
      <c r="AP2" s="41">
        <v>0.41</v>
      </c>
      <c r="AQ2" s="41">
        <v>0.42</v>
      </c>
      <c r="AR2" s="41">
        <v>0.43</v>
      </c>
      <c r="AS2" s="41">
        <v>0.44</v>
      </c>
      <c r="AT2" s="41">
        <v>0.45</v>
      </c>
      <c r="AU2" s="41">
        <v>0.46</v>
      </c>
      <c r="AV2" s="41">
        <v>0.47</v>
      </c>
      <c r="AW2" s="41">
        <v>0.48</v>
      </c>
      <c r="AX2" s="41">
        <v>0.49</v>
      </c>
      <c r="AY2" s="41">
        <v>0.5</v>
      </c>
      <c r="AZ2" s="41">
        <v>0.51</v>
      </c>
      <c r="BA2" s="41">
        <v>0.52</v>
      </c>
      <c r="BB2" s="41">
        <v>0.53</v>
      </c>
      <c r="BC2" s="41">
        <v>0.54</v>
      </c>
      <c r="BD2" s="41">
        <v>0.55000000000000004</v>
      </c>
      <c r="BE2" s="41">
        <v>0.56000000000000005</v>
      </c>
      <c r="BF2" s="41">
        <v>0.56999999999999995</v>
      </c>
      <c r="BG2" s="41">
        <v>0.57999999999999996</v>
      </c>
      <c r="BH2" s="41">
        <v>0.59</v>
      </c>
      <c r="BI2" s="41">
        <v>0.6</v>
      </c>
      <c r="BJ2" s="41">
        <v>0.61</v>
      </c>
      <c r="BK2" s="41">
        <v>0.62</v>
      </c>
      <c r="BL2" s="41">
        <v>0.63</v>
      </c>
      <c r="BM2" s="41">
        <v>0.64</v>
      </c>
      <c r="BN2" s="41">
        <v>0.65</v>
      </c>
      <c r="BO2" s="41">
        <v>0.66</v>
      </c>
      <c r="BP2" s="41">
        <v>0.67</v>
      </c>
      <c r="BQ2" s="41">
        <v>0.68</v>
      </c>
      <c r="BR2" s="41">
        <v>0.69</v>
      </c>
      <c r="BS2" s="41">
        <v>0.7</v>
      </c>
      <c r="BT2" s="41">
        <v>0.71</v>
      </c>
      <c r="BU2" s="41">
        <v>0.72</v>
      </c>
      <c r="BV2" s="41">
        <v>0.73</v>
      </c>
      <c r="BW2" s="41">
        <v>0.74</v>
      </c>
      <c r="BX2" s="41">
        <v>0.75</v>
      </c>
      <c r="BY2" s="41">
        <v>0.76</v>
      </c>
      <c r="BZ2" s="41">
        <v>0.77</v>
      </c>
      <c r="CA2" s="41">
        <v>0.78</v>
      </c>
      <c r="CB2" s="41">
        <v>0.79</v>
      </c>
      <c r="CC2" s="41">
        <v>0.8</v>
      </c>
      <c r="CD2" s="41">
        <v>0.81</v>
      </c>
      <c r="CE2" s="41">
        <v>0.82</v>
      </c>
      <c r="CF2" s="41">
        <v>0.83</v>
      </c>
      <c r="CG2" s="41">
        <v>0.84</v>
      </c>
      <c r="CH2" s="41">
        <v>0.85</v>
      </c>
      <c r="CI2" s="41">
        <v>0.86</v>
      </c>
      <c r="CJ2" s="41">
        <v>0.87</v>
      </c>
      <c r="CK2" s="41">
        <v>0.88</v>
      </c>
      <c r="CL2" s="41">
        <v>0.89</v>
      </c>
      <c r="CM2" s="41">
        <v>0.9</v>
      </c>
      <c r="CN2" s="41">
        <v>0.91</v>
      </c>
      <c r="CO2" s="41">
        <v>0.92</v>
      </c>
      <c r="CP2" s="41">
        <v>0.93</v>
      </c>
      <c r="CQ2" s="41">
        <v>0.94</v>
      </c>
      <c r="CR2" s="41">
        <v>0.95</v>
      </c>
      <c r="CS2" s="41">
        <v>0.96</v>
      </c>
      <c r="CT2" s="41">
        <v>0.97</v>
      </c>
      <c r="CU2" s="41">
        <v>0.98</v>
      </c>
      <c r="CV2" s="41">
        <v>0.99</v>
      </c>
      <c r="CW2" s="41">
        <v>1</v>
      </c>
    </row>
    <row r="3" spans="1:101" x14ac:dyDescent="0.2">
      <c r="A3" s="46" t="s">
        <v>58</v>
      </c>
      <c r="B3" s="47">
        <v>0</v>
      </c>
      <c r="C3" s="47">
        <v>1.953125E-2</v>
      </c>
      <c r="D3" s="47">
        <v>3.515625E-2</v>
      </c>
      <c r="E3" s="47">
        <v>3.90625E-2</v>
      </c>
      <c r="F3" s="47">
        <v>4.6875E-2</v>
      </c>
      <c r="G3" s="47">
        <v>5.078125E-2</v>
      </c>
      <c r="H3" s="47">
        <v>6.640625E-2</v>
      </c>
      <c r="I3" s="47">
        <v>7.03125E-2</v>
      </c>
      <c r="J3" s="47">
        <v>0.109375</v>
      </c>
      <c r="K3" s="47">
        <v>0.11328125</v>
      </c>
      <c r="L3" s="47">
        <v>0.11328125</v>
      </c>
      <c r="M3" s="47">
        <v>0.1171875</v>
      </c>
      <c r="N3" s="47">
        <v>0.1171875</v>
      </c>
      <c r="O3" s="47">
        <v>0.125</v>
      </c>
      <c r="P3" s="47">
        <v>0.125</v>
      </c>
      <c r="Q3" s="47">
        <v>0.12890625</v>
      </c>
      <c r="R3" s="47">
        <v>0.12890625</v>
      </c>
      <c r="S3" s="47">
        <v>0.1328125</v>
      </c>
      <c r="T3" s="47">
        <v>0.13671875</v>
      </c>
      <c r="U3" s="47">
        <v>0.1484375</v>
      </c>
      <c r="V3" s="47">
        <v>0.16796875</v>
      </c>
      <c r="W3" s="47">
        <v>0.17578125</v>
      </c>
      <c r="X3" s="47">
        <v>0.19140625</v>
      </c>
      <c r="Y3" s="47">
        <v>0.19921875</v>
      </c>
      <c r="Z3" s="47">
        <v>0.21875</v>
      </c>
      <c r="AA3" s="47">
        <v>0.23046875</v>
      </c>
      <c r="AB3" s="47">
        <v>0.234375</v>
      </c>
      <c r="AC3" s="47">
        <v>0.234375</v>
      </c>
      <c r="AD3" s="47">
        <v>0.2578125</v>
      </c>
      <c r="AE3" s="47">
        <v>0.28125</v>
      </c>
      <c r="AF3" s="47">
        <v>0.2890625</v>
      </c>
      <c r="AG3" s="47">
        <v>0.328125</v>
      </c>
      <c r="AH3" s="47">
        <v>0.3359375</v>
      </c>
      <c r="AI3" s="47">
        <v>0.3359375</v>
      </c>
      <c r="AJ3" s="47">
        <v>0.375</v>
      </c>
      <c r="AK3" s="47">
        <v>0.390625</v>
      </c>
      <c r="AL3" s="47">
        <v>0.40625</v>
      </c>
      <c r="AM3" s="47">
        <v>0.42578125</v>
      </c>
      <c r="AN3" s="47">
        <v>0.44140625</v>
      </c>
      <c r="AO3" s="47">
        <v>0.4765625</v>
      </c>
      <c r="AP3" s="47">
        <v>0.4765625</v>
      </c>
      <c r="AQ3" s="47">
        <v>0.48828125</v>
      </c>
      <c r="AR3" s="47">
        <v>0.4921875</v>
      </c>
      <c r="AS3" s="47">
        <v>0.49609375</v>
      </c>
      <c r="AT3" s="47">
        <v>0.5</v>
      </c>
      <c r="AU3" s="47">
        <v>0.50390625</v>
      </c>
      <c r="AV3" s="47">
        <v>0.5078125</v>
      </c>
      <c r="AW3" s="47">
        <v>0.515625</v>
      </c>
      <c r="AX3" s="47">
        <v>0.52734375</v>
      </c>
      <c r="AY3" s="47">
        <v>0.53515625</v>
      </c>
      <c r="AZ3" s="47">
        <v>0.55078125</v>
      </c>
      <c r="BA3" s="47">
        <v>0.5546875</v>
      </c>
      <c r="BB3" s="47">
        <v>0.55859375</v>
      </c>
      <c r="BC3" s="47">
        <v>0.55859375</v>
      </c>
      <c r="BD3" s="47">
        <v>0.5625</v>
      </c>
      <c r="BE3" s="47">
        <v>0.58203125</v>
      </c>
      <c r="BF3" s="47">
        <v>0.58984375</v>
      </c>
      <c r="BG3" s="47">
        <v>0.58984375</v>
      </c>
      <c r="BH3" s="47">
        <v>0.59765625</v>
      </c>
      <c r="BI3" s="47">
        <v>0.609375</v>
      </c>
      <c r="BJ3" s="47">
        <v>0.62109375</v>
      </c>
      <c r="BK3" s="47">
        <v>0.6328125</v>
      </c>
      <c r="BL3" s="47">
        <v>0.64453125</v>
      </c>
      <c r="BM3" s="47">
        <v>0.64453125</v>
      </c>
      <c r="BN3" s="47">
        <v>0.65234375</v>
      </c>
      <c r="BO3" s="47">
        <v>0.65625</v>
      </c>
      <c r="BP3" s="47">
        <v>0.66015625</v>
      </c>
      <c r="BQ3" s="47">
        <v>0.66015625</v>
      </c>
      <c r="BR3" s="47">
        <v>0.671875</v>
      </c>
      <c r="BS3" s="47">
        <v>0.6953125</v>
      </c>
      <c r="BT3" s="47">
        <v>0.6953125</v>
      </c>
      <c r="BU3" s="47">
        <v>0.70703125</v>
      </c>
      <c r="BV3" s="47">
        <v>0.7109375</v>
      </c>
      <c r="BW3" s="47">
        <v>0.73046875</v>
      </c>
      <c r="BX3" s="47">
        <v>0.76171875</v>
      </c>
      <c r="BY3" s="47">
        <v>0.765625</v>
      </c>
      <c r="BZ3" s="47">
        <v>0.7734375</v>
      </c>
      <c r="CA3" s="47">
        <v>0.79296875</v>
      </c>
      <c r="CB3" s="47">
        <v>0.82421875</v>
      </c>
      <c r="CC3" s="47">
        <v>0.82421875</v>
      </c>
      <c r="CD3" s="47">
        <v>0.84375</v>
      </c>
      <c r="CE3" s="47">
        <v>0.84375</v>
      </c>
      <c r="CF3" s="47">
        <v>0.8515625</v>
      </c>
      <c r="CG3" s="47">
        <v>0.85546875</v>
      </c>
      <c r="CH3" s="47">
        <v>0.85546875</v>
      </c>
      <c r="CI3" s="47">
        <v>0.87109375</v>
      </c>
      <c r="CJ3" s="47">
        <v>0.88671875</v>
      </c>
      <c r="CK3" s="47">
        <v>0.8984375</v>
      </c>
      <c r="CL3" s="47">
        <v>0.90234375</v>
      </c>
      <c r="CM3" s="47">
        <v>0.9140625</v>
      </c>
      <c r="CN3" s="47">
        <v>0.9296875</v>
      </c>
      <c r="CO3" s="47">
        <v>0.93359375</v>
      </c>
      <c r="CP3" s="47">
        <v>0.9375</v>
      </c>
      <c r="CQ3" s="47">
        <v>0.953125</v>
      </c>
      <c r="CR3" s="47">
        <v>0.953125</v>
      </c>
      <c r="CS3" s="47">
        <v>0.95703125</v>
      </c>
      <c r="CT3" s="47">
        <v>0.96484375</v>
      </c>
      <c r="CU3" s="47">
        <v>0.97265625</v>
      </c>
      <c r="CV3" s="47">
        <v>0.9921875</v>
      </c>
      <c r="CW3" s="47">
        <v>0.99609375</v>
      </c>
    </row>
    <row r="4" spans="1:101" x14ac:dyDescent="0.2">
      <c r="A4" s="46" t="s">
        <v>59</v>
      </c>
      <c r="B4" s="47">
        <f>B$2-B$3</f>
        <v>0.01</v>
      </c>
      <c r="C4" s="47">
        <f>C$2-C$3</f>
        <v>4.6875000000000042E-4</v>
      </c>
      <c r="D4" s="48">
        <f t="shared" ref="D4:BO4" si="0">D$2-D$3</f>
        <v>-5.1562500000000011E-3</v>
      </c>
      <c r="E4" s="47">
        <f t="shared" si="0"/>
        <v>9.3750000000000083E-4</v>
      </c>
      <c r="F4" s="47">
        <f t="shared" si="0"/>
        <v>3.1250000000000028E-3</v>
      </c>
      <c r="G4" s="47">
        <f t="shared" si="0"/>
        <v>9.2187499999999978E-3</v>
      </c>
      <c r="H4" s="47">
        <f t="shared" si="0"/>
        <v>3.5937500000000067E-3</v>
      </c>
      <c r="I4" s="47">
        <f t="shared" si="0"/>
        <v>9.6875000000000017E-3</v>
      </c>
      <c r="J4" s="48">
        <f t="shared" si="0"/>
        <v>-1.9375000000000003E-2</v>
      </c>
      <c r="K4" s="48">
        <f t="shared" si="0"/>
        <v>-1.3281249999999994E-2</v>
      </c>
      <c r="L4" s="48">
        <f t="shared" si="0"/>
        <v>-3.2812499999999994E-3</v>
      </c>
      <c r="M4" s="47">
        <f t="shared" si="0"/>
        <v>2.8124999999999956E-3</v>
      </c>
      <c r="N4" s="47">
        <f t="shared" si="0"/>
        <v>1.2812500000000004E-2</v>
      </c>
      <c r="O4" s="47">
        <f t="shared" si="0"/>
        <v>1.5000000000000013E-2</v>
      </c>
      <c r="P4" s="47">
        <f t="shared" si="0"/>
        <v>2.4999999999999994E-2</v>
      </c>
      <c r="Q4" s="47">
        <f t="shared" si="0"/>
        <v>3.1093750000000003E-2</v>
      </c>
      <c r="R4" s="47">
        <f t="shared" si="0"/>
        <v>4.1093750000000012E-2</v>
      </c>
      <c r="S4" s="47">
        <f t="shared" si="0"/>
        <v>4.7187499999999993E-2</v>
      </c>
      <c r="T4" s="47">
        <f t="shared" si="0"/>
        <v>5.3281250000000002E-2</v>
      </c>
      <c r="U4" s="47">
        <f t="shared" si="0"/>
        <v>5.1562500000000011E-2</v>
      </c>
      <c r="V4" s="47">
        <f t="shared" si="0"/>
        <v>4.2031249999999992E-2</v>
      </c>
      <c r="W4" s="47">
        <f t="shared" si="0"/>
        <v>4.4218750000000001E-2</v>
      </c>
      <c r="X4" s="47">
        <f t="shared" si="0"/>
        <v>3.859375000000001E-2</v>
      </c>
      <c r="Y4" s="47">
        <f t="shared" si="0"/>
        <v>4.0781249999999991E-2</v>
      </c>
      <c r="Z4" s="47">
        <f t="shared" si="0"/>
        <v>3.125E-2</v>
      </c>
      <c r="AA4" s="47">
        <f t="shared" si="0"/>
        <v>2.9531250000000009E-2</v>
      </c>
      <c r="AB4" s="47">
        <f t="shared" si="0"/>
        <v>3.5625000000000018E-2</v>
      </c>
      <c r="AC4" s="47">
        <f t="shared" si="0"/>
        <v>4.5625000000000027E-2</v>
      </c>
      <c r="AD4" s="47">
        <f t="shared" si="0"/>
        <v>3.218749999999998E-2</v>
      </c>
      <c r="AE4" s="47">
        <f t="shared" si="0"/>
        <v>1.8749999999999989E-2</v>
      </c>
      <c r="AF4" s="47">
        <f t="shared" si="0"/>
        <v>2.0937499999999998E-2</v>
      </c>
      <c r="AG4" s="48">
        <f t="shared" si="0"/>
        <v>-8.1249999999999933E-3</v>
      </c>
      <c r="AH4" s="48">
        <f t="shared" si="0"/>
        <v>-5.9374999999999845E-3</v>
      </c>
      <c r="AI4" s="47">
        <f t="shared" si="0"/>
        <v>4.0625000000000244E-3</v>
      </c>
      <c r="AJ4" s="48">
        <f t="shared" si="0"/>
        <v>-2.5000000000000022E-2</v>
      </c>
      <c r="AK4" s="48">
        <f t="shared" si="0"/>
        <v>-3.0625000000000013E-2</v>
      </c>
      <c r="AL4" s="48">
        <f t="shared" si="0"/>
        <v>-3.6250000000000004E-2</v>
      </c>
      <c r="AM4" s="48">
        <f t="shared" si="0"/>
        <v>-4.5781249999999996E-2</v>
      </c>
      <c r="AN4" s="48">
        <f t="shared" si="0"/>
        <v>-5.1406249999999987E-2</v>
      </c>
      <c r="AO4" s="48">
        <f t="shared" si="0"/>
        <v>-7.6562499999999978E-2</v>
      </c>
      <c r="AP4" s="48">
        <f t="shared" si="0"/>
        <v>-6.6562500000000024E-2</v>
      </c>
      <c r="AQ4" s="48">
        <f t="shared" si="0"/>
        <v>-6.8281250000000016E-2</v>
      </c>
      <c r="AR4" s="48">
        <f t="shared" si="0"/>
        <v>-6.2187500000000007E-2</v>
      </c>
      <c r="AS4" s="48">
        <f t="shared" si="0"/>
        <v>-5.6093749999999998E-2</v>
      </c>
      <c r="AT4" s="48">
        <f t="shared" si="0"/>
        <v>-4.9999999999999989E-2</v>
      </c>
      <c r="AU4" s="48">
        <f t="shared" si="0"/>
        <v>-4.390624999999998E-2</v>
      </c>
      <c r="AV4" s="48">
        <f t="shared" si="0"/>
        <v>-3.7812500000000027E-2</v>
      </c>
      <c r="AW4" s="48">
        <f t="shared" si="0"/>
        <v>-3.5625000000000018E-2</v>
      </c>
      <c r="AX4" s="48">
        <f t="shared" si="0"/>
        <v>-3.7343750000000009E-2</v>
      </c>
      <c r="AY4" s="48">
        <f t="shared" si="0"/>
        <v>-3.515625E-2</v>
      </c>
      <c r="AZ4" s="48">
        <f t="shared" si="0"/>
        <v>-4.0781249999999991E-2</v>
      </c>
      <c r="BA4" s="48">
        <f t="shared" si="0"/>
        <v>-3.4687499999999982E-2</v>
      </c>
      <c r="BB4" s="48">
        <f t="shared" si="0"/>
        <v>-2.8593749999999973E-2</v>
      </c>
      <c r="BC4" s="48">
        <f t="shared" si="0"/>
        <v>-1.8593749999999964E-2</v>
      </c>
      <c r="BD4" s="48">
        <f t="shared" si="0"/>
        <v>-1.2499999999999956E-2</v>
      </c>
      <c r="BE4" s="48">
        <f t="shared" si="0"/>
        <v>-2.2031249999999947E-2</v>
      </c>
      <c r="BF4" s="48">
        <f t="shared" si="0"/>
        <v>-1.9843750000000049E-2</v>
      </c>
      <c r="BG4" s="48">
        <f t="shared" si="0"/>
        <v>-9.84375000000004E-3</v>
      </c>
      <c r="BH4" s="48">
        <f t="shared" si="0"/>
        <v>-7.6562500000000311E-3</v>
      </c>
      <c r="BI4" s="48">
        <f t="shared" si="0"/>
        <v>-9.3750000000000222E-3</v>
      </c>
      <c r="BJ4" s="48">
        <f t="shared" si="0"/>
        <v>-1.1093750000000013E-2</v>
      </c>
      <c r="BK4" s="48">
        <f t="shared" si="0"/>
        <v>-1.2812500000000004E-2</v>
      </c>
      <c r="BL4" s="48">
        <f t="shared" si="0"/>
        <v>-1.4531249999999996E-2</v>
      </c>
      <c r="BM4" s="48">
        <f t="shared" si="0"/>
        <v>-4.5312499999999867E-3</v>
      </c>
      <c r="BN4" s="48">
        <f t="shared" si="0"/>
        <v>-2.3437499999999778E-3</v>
      </c>
      <c r="BO4" s="47">
        <f t="shared" si="0"/>
        <v>3.7500000000000311E-3</v>
      </c>
      <c r="BP4" s="47">
        <f t="shared" ref="BP4:CW4" si="1">BP$2-BP$3</f>
        <v>9.84375000000004E-3</v>
      </c>
      <c r="BQ4" s="47">
        <f t="shared" si="1"/>
        <v>1.9843750000000049E-2</v>
      </c>
      <c r="BR4" s="47">
        <f t="shared" si="1"/>
        <v>1.8124999999999947E-2</v>
      </c>
      <c r="BS4" s="47">
        <f t="shared" si="1"/>
        <v>4.6874999999999556E-3</v>
      </c>
      <c r="BT4" s="47">
        <f t="shared" si="1"/>
        <v>1.4687499999999964E-2</v>
      </c>
      <c r="BU4" s="47">
        <f t="shared" si="1"/>
        <v>1.2968749999999973E-2</v>
      </c>
      <c r="BV4" s="47">
        <f t="shared" si="1"/>
        <v>1.9062499999999982E-2</v>
      </c>
      <c r="BW4" s="47">
        <f t="shared" si="1"/>
        <v>9.5312499999999911E-3</v>
      </c>
      <c r="BX4" s="48">
        <f t="shared" si="1"/>
        <v>-1.171875E-2</v>
      </c>
      <c r="BY4" s="48">
        <f t="shared" si="1"/>
        <v>-5.6249999999999911E-3</v>
      </c>
      <c r="BZ4" s="48">
        <f t="shared" si="1"/>
        <v>-3.4374999999999822E-3</v>
      </c>
      <c r="CA4" s="48">
        <f t="shared" si="1"/>
        <v>-1.2968749999999973E-2</v>
      </c>
      <c r="CB4" s="48">
        <f t="shared" si="1"/>
        <v>-3.4218749999999964E-2</v>
      </c>
      <c r="CC4" s="48">
        <f t="shared" si="1"/>
        <v>-2.4218749999999956E-2</v>
      </c>
      <c r="CD4" s="48">
        <f t="shared" si="1"/>
        <v>-3.3749999999999947E-2</v>
      </c>
      <c r="CE4" s="48">
        <f t="shared" si="1"/>
        <v>-2.3750000000000049E-2</v>
      </c>
      <c r="CF4" s="48">
        <f t="shared" si="1"/>
        <v>-2.156250000000004E-2</v>
      </c>
      <c r="CG4" s="48">
        <f t="shared" si="1"/>
        <v>-1.5468750000000031E-2</v>
      </c>
      <c r="CH4" s="48">
        <f t="shared" si="1"/>
        <v>-5.4687500000000222E-3</v>
      </c>
      <c r="CI4" s="48">
        <f t="shared" si="1"/>
        <v>-1.1093750000000013E-2</v>
      </c>
      <c r="CJ4" s="48">
        <f t="shared" si="1"/>
        <v>-1.6718750000000004E-2</v>
      </c>
      <c r="CK4" s="48">
        <f t="shared" si="1"/>
        <v>-1.8437499999999996E-2</v>
      </c>
      <c r="CL4" s="48">
        <f t="shared" si="1"/>
        <v>-1.2343749999999987E-2</v>
      </c>
      <c r="CM4" s="48">
        <f t="shared" si="1"/>
        <v>-1.4062499999999978E-2</v>
      </c>
      <c r="CN4" s="48">
        <f t="shared" si="1"/>
        <v>-1.9687499999999969E-2</v>
      </c>
      <c r="CO4" s="48">
        <f t="shared" si="1"/>
        <v>-1.359374999999996E-2</v>
      </c>
      <c r="CP4" s="48">
        <f t="shared" si="1"/>
        <v>-7.4999999999999512E-3</v>
      </c>
      <c r="CQ4" s="48">
        <f t="shared" si="1"/>
        <v>-1.3125000000000053E-2</v>
      </c>
      <c r="CR4" s="48">
        <f t="shared" si="1"/>
        <v>-3.1250000000000444E-3</v>
      </c>
      <c r="CS4" s="47">
        <f t="shared" si="1"/>
        <v>2.9687499999999645E-3</v>
      </c>
      <c r="CT4" s="47">
        <f t="shared" si="1"/>
        <v>5.1562499999999734E-3</v>
      </c>
      <c r="CU4" s="47">
        <f t="shared" si="1"/>
        <v>7.3437499999999822E-3</v>
      </c>
      <c r="CV4" s="47">
        <f t="shared" si="1"/>
        <v>-2.1875000000000089E-3</v>
      </c>
      <c r="CW4" s="47">
        <f t="shared" si="1"/>
        <v>3.90625E-3</v>
      </c>
    </row>
    <row r="5" spans="1:101" x14ac:dyDescent="0.2">
      <c r="A5" s="46" t="s">
        <v>60</v>
      </c>
      <c r="B5" s="47">
        <f>B3-0</f>
        <v>0</v>
      </c>
      <c r="C5" s="47">
        <f>C$3-B$2</f>
        <v>9.5312499999999998E-3</v>
      </c>
      <c r="D5" s="47">
        <f>D$3-C$2</f>
        <v>1.515625E-2</v>
      </c>
      <c r="E5" s="47">
        <f t="shared" ref="E5:BP5" si="2">E$3-D$2</f>
        <v>9.0625000000000011E-3</v>
      </c>
      <c r="F5" s="47">
        <f t="shared" si="2"/>
        <v>6.8749999999999992E-3</v>
      </c>
      <c r="G5" s="47">
        <f t="shared" si="2"/>
        <v>7.8124999999999722E-4</v>
      </c>
      <c r="H5" s="47">
        <f t="shared" si="2"/>
        <v>6.4062500000000022E-3</v>
      </c>
      <c r="I5" s="47">
        <f t="shared" si="2"/>
        <v>3.1249999999999334E-4</v>
      </c>
      <c r="J5" s="47">
        <f t="shared" si="2"/>
        <v>2.9374999999999998E-2</v>
      </c>
      <c r="K5" s="47">
        <f t="shared" si="2"/>
        <v>2.3281250000000003E-2</v>
      </c>
      <c r="L5" s="47">
        <f t="shared" si="2"/>
        <v>1.3281249999999994E-2</v>
      </c>
      <c r="M5" s="47">
        <f t="shared" si="2"/>
        <v>7.1874999999999994E-3</v>
      </c>
      <c r="N5" s="47">
        <f t="shared" si="2"/>
        <v>-2.8124999999999956E-3</v>
      </c>
      <c r="O5" s="47">
        <f t="shared" si="2"/>
        <v>-5.0000000000000044E-3</v>
      </c>
      <c r="P5" s="47">
        <f t="shared" si="2"/>
        <v>-1.5000000000000013E-2</v>
      </c>
      <c r="Q5" s="47">
        <f t="shared" si="2"/>
        <v>-2.1093749999999994E-2</v>
      </c>
      <c r="R5" s="47">
        <f t="shared" si="2"/>
        <v>-3.1093750000000003E-2</v>
      </c>
      <c r="S5" s="47">
        <f t="shared" si="2"/>
        <v>-3.7187500000000012E-2</v>
      </c>
      <c r="T5" s="47">
        <f t="shared" si="2"/>
        <v>-4.3281249999999993E-2</v>
      </c>
      <c r="U5" s="47">
        <f t="shared" si="2"/>
        <v>-4.1562500000000002E-2</v>
      </c>
      <c r="V5" s="47">
        <f t="shared" si="2"/>
        <v>-3.2031250000000011E-2</v>
      </c>
      <c r="W5" s="47">
        <f t="shared" si="2"/>
        <v>-3.4218749999999992E-2</v>
      </c>
      <c r="X5" s="47">
        <f t="shared" si="2"/>
        <v>-2.8593750000000001E-2</v>
      </c>
      <c r="Y5" s="47">
        <f t="shared" si="2"/>
        <v>-3.078125000000001E-2</v>
      </c>
      <c r="Z5" s="47">
        <f t="shared" si="2"/>
        <v>-2.1249999999999991E-2</v>
      </c>
      <c r="AA5" s="47">
        <f t="shared" si="2"/>
        <v>-1.953125E-2</v>
      </c>
      <c r="AB5" s="47">
        <f t="shared" si="2"/>
        <v>-2.5625000000000009E-2</v>
      </c>
      <c r="AC5" s="47">
        <f t="shared" si="2"/>
        <v>-3.5625000000000018E-2</v>
      </c>
      <c r="AD5" s="47">
        <f t="shared" si="2"/>
        <v>-2.2187500000000027E-2</v>
      </c>
      <c r="AE5" s="47">
        <f t="shared" si="2"/>
        <v>-8.74999999999998E-3</v>
      </c>
      <c r="AF5" s="47">
        <f t="shared" si="2"/>
        <v>-1.0937499999999989E-2</v>
      </c>
      <c r="AG5" s="47">
        <f t="shared" si="2"/>
        <v>1.8125000000000002E-2</v>
      </c>
      <c r="AH5" s="47">
        <f t="shared" si="2"/>
        <v>1.5937499999999993E-2</v>
      </c>
      <c r="AI5" s="47">
        <f t="shared" si="2"/>
        <v>5.9374999999999845E-3</v>
      </c>
      <c r="AJ5" s="47">
        <f t="shared" si="2"/>
        <v>3.4999999999999976E-2</v>
      </c>
      <c r="AK5" s="47">
        <f t="shared" si="2"/>
        <v>4.0625000000000022E-2</v>
      </c>
      <c r="AL5" s="47">
        <f t="shared" si="2"/>
        <v>4.6250000000000013E-2</v>
      </c>
      <c r="AM5" s="47">
        <f t="shared" si="2"/>
        <v>5.5781250000000004E-2</v>
      </c>
      <c r="AN5" s="47">
        <f t="shared" si="2"/>
        <v>6.1406249999999996E-2</v>
      </c>
      <c r="AO5" s="47">
        <f t="shared" si="2"/>
        <v>8.6562499999999987E-2</v>
      </c>
      <c r="AP5" s="47">
        <f t="shared" si="2"/>
        <v>7.6562499999999978E-2</v>
      </c>
      <c r="AQ5" s="47">
        <f t="shared" si="2"/>
        <v>7.8281250000000024E-2</v>
      </c>
      <c r="AR5" s="47">
        <f t="shared" si="2"/>
        <v>7.2187500000000016E-2</v>
      </c>
      <c r="AS5" s="47">
        <f t="shared" si="2"/>
        <v>6.6093750000000007E-2</v>
      </c>
      <c r="AT5" s="47">
        <f t="shared" si="2"/>
        <v>0.06</v>
      </c>
      <c r="AU5" s="47">
        <f t="shared" si="2"/>
        <v>5.3906249999999989E-2</v>
      </c>
      <c r="AV5" s="47">
        <f t="shared" si="2"/>
        <v>4.781249999999998E-2</v>
      </c>
      <c r="AW5" s="47">
        <f t="shared" si="2"/>
        <v>4.5625000000000027E-2</v>
      </c>
      <c r="AX5" s="47">
        <f t="shared" si="2"/>
        <v>4.7343750000000018E-2</v>
      </c>
      <c r="AY5" s="47">
        <f t="shared" si="2"/>
        <v>4.5156250000000009E-2</v>
      </c>
      <c r="AZ5" s="47">
        <f t="shared" si="2"/>
        <v>5.078125E-2</v>
      </c>
      <c r="BA5" s="47">
        <f t="shared" si="2"/>
        <v>4.4687499999999991E-2</v>
      </c>
      <c r="BB5" s="47">
        <f t="shared" si="2"/>
        <v>3.8593749999999982E-2</v>
      </c>
      <c r="BC5" s="47">
        <f t="shared" si="2"/>
        <v>2.8593749999999973E-2</v>
      </c>
      <c r="BD5" s="47">
        <f t="shared" si="2"/>
        <v>2.2499999999999964E-2</v>
      </c>
      <c r="BE5" s="47">
        <f t="shared" si="2"/>
        <v>3.2031249999999956E-2</v>
      </c>
      <c r="BF5" s="47">
        <f t="shared" si="2"/>
        <v>2.9843749999999947E-2</v>
      </c>
      <c r="BG5" s="47">
        <f t="shared" si="2"/>
        <v>1.9843750000000049E-2</v>
      </c>
      <c r="BH5" s="47">
        <f t="shared" si="2"/>
        <v>1.765625000000004E-2</v>
      </c>
      <c r="BI5" s="47">
        <f t="shared" si="2"/>
        <v>1.9375000000000031E-2</v>
      </c>
      <c r="BJ5" s="47">
        <f t="shared" si="2"/>
        <v>2.1093750000000022E-2</v>
      </c>
      <c r="BK5" s="47">
        <f t="shared" si="2"/>
        <v>2.2812500000000013E-2</v>
      </c>
      <c r="BL5" s="47">
        <f t="shared" si="2"/>
        <v>2.4531250000000004E-2</v>
      </c>
      <c r="BM5" s="47">
        <f t="shared" si="2"/>
        <v>1.4531249999999996E-2</v>
      </c>
      <c r="BN5" s="47">
        <f t="shared" si="2"/>
        <v>1.2343749999999987E-2</v>
      </c>
      <c r="BO5" s="47">
        <f t="shared" si="2"/>
        <v>6.2499999999999778E-3</v>
      </c>
      <c r="BP5" s="47">
        <f t="shared" si="2"/>
        <v>1.5624999999996891E-4</v>
      </c>
      <c r="BQ5" s="47">
        <f t="shared" ref="BQ5:CW5" si="3">BQ$3-BP$2</f>
        <v>-9.84375000000004E-3</v>
      </c>
      <c r="BR5" s="47">
        <f t="shared" si="3"/>
        <v>-8.1250000000000488E-3</v>
      </c>
      <c r="BS5" s="47">
        <f t="shared" si="3"/>
        <v>5.3125000000000533E-3</v>
      </c>
      <c r="BT5" s="47">
        <f t="shared" si="3"/>
        <v>-4.6874999999999556E-3</v>
      </c>
      <c r="BU5" s="47">
        <f t="shared" si="3"/>
        <v>-2.9687499999999645E-3</v>
      </c>
      <c r="BV5" s="47">
        <f t="shared" si="3"/>
        <v>-9.0624999999999734E-3</v>
      </c>
      <c r="BW5" s="47">
        <f t="shared" si="3"/>
        <v>4.6875000000001776E-4</v>
      </c>
      <c r="BX5" s="47">
        <f t="shared" si="3"/>
        <v>2.1718750000000009E-2</v>
      </c>
      <c r="BY5" s="47">
        <f t="shared" si="3"/>
        <v>1.5625E-2</v>
      </c>
      <c r="BZ5" s="47">
        <f t="shared" si="3"/>
        <v>1.3437499999999991E-2</v>
      </c>
      <c r="CA5" s="47">
        <f t="shared" si="3"/>
        <v>2.2968749999999982E-2</v>
      </c>
      <c r="CB5" s="47">
        <f t="shared" si="3"/>
        <v>4.4218749999999973E-2</v>
      </c>
      <c r="CC5" s="47">
        <f t="shared" si="3"/>
        <v>3.4218749999999964E-2</v>
      </c>
      <c r="CD5" s="47">
        <f t="shared" si="3"/>
        <v>4.3749999999999956E-2</v>
      </c>
      <c r="CE5" s="47">
        <f t="shared" si="3"/>
        <v>3.3749999999999947E-2</v>
      </c>
      <c r="CF5" s="47">
        <f t="shared" si="3"/>
        <v>3.1562500000000049E-2</v>
      </c>
      <c r="CG5" s="47">
        <f t="shared" si="3"/>
        <v>2.546875000000004E-2</v>
      </c>
      <c r="CH5" s="47">
        <f t="shared" si="3"/>
        <v>1.5468750000000031E-2</v>
      </c>
      <c r="CI5" s="47">
        <f t="shared" si="3"/>
        <v>2.1093750000000022E-2</v>
      </c>
      <c r="CJ5" s="47">
        <f t="shared" si="3"/>
        <v>2.6718750000000013E-2</v>
      </c>
      <c r="CK5" s="47">
        <f t="shared" si="3"/>
        <v>2.8437500000000004E-2</v>
      </c>
      <c r="CL5" s="47">
        <f t="shared" si="3"/>
        <v>2.2343749999999996E-2</v>
      </c>
      <c r="CM5" s="47">
        <f t="shared" si="3"/>
        <v>2.4062499999999987E-2</v>
      </c>
      <c r="CN5" s="47">
        <f t="shared" si="3"/>
        <v>2.9687499999999978E-2</v>
      </c>
      <c r="CO5" s="47">
        <f t="shared" si="3"/>
        <v>2.3593749999999969E-2</v>
      </c>
      <c r="CP5" s="47">
        <f t="shared" si="3"/>
        <v>1.749999999999996E-2</v>
      </c>
      <c r="CQ5" s="47">
        <f t="shared" si="3"/>
        <v>2.3124999999999951E-2</v>
      </c>
      <c r="CR5" s="47">
        <f t="shared" si="3"/>
        <v>1.3125000000000053E-2</v>
      </c>
      <c r="CS5" s="47">
        <f t="shared" si="3"/>
        <v>7.0312500000000444E-3</v>
      </c>
      <c r="CT5" s="47">
        <f t="shared" si="3"/>
        <v>4.8437500000000355E-3</v>
      </c>
      <c r="CU5" s="47">
        <f t="shared" si="3"/>
        <v>2.6562500000000266E-3</v>
      </c>
      <c r="CV5" s="47">
        <f t="shared" si="3"/>
        <v>1.2187500000000018E-2</v>
      </c>
      <c r="CW5" s="47">
        <f t="shared" si="3"/>
        <v>6.0937500000000089E-3</v>
      </c>
    </row>
    <row r="7" spans="1:101" x14ac:dyDescent="0.2">
      <c r="A7" s="49" t="s">
        <v>61</v>
      </c>
      <c r="B7" s="41">
        <f>MAX(4:4)</f>
        <v>5.3281250000000002E-2</v>
      </c>
    </row>
    <row r="8" spans="1:101" x14ac:dyDescent="0.2">
      <c r="A8" s="49" t="s">
        <v>62</v>
      </c>
      <c r="B8" s="41">
        <f>MAX(5:5)</f>
        <v>8.6562499999999987E-2</v>
      </c>
    </row>
    <row r="9" spans="1:101" x14ac:dyDescent="0.2">
      <c r="A9" s="49" t="s">
        <v>63</v>
      </c>
      <c r="B9" s="41">
        <f>MAX(B7:B8)</f>
        <v>8.6562499999999987E-2</v>
      </c>
      <c r="D9" s="41" t="s">
        <v>64</v>
      </c>
    </row>
    <row r="10" spans="1:101" x14ac:dyDescent="0.2">
      <c r="A10" s="49" t="s">
        <v>65</v>
      </c>
      <c r="B10" s="41">
        <v>0.13580999999999999</v>
      </c>
      <c r="D10" s="41" t="s">
        <v>36</v>
      </c>
    </row>
    <row r="11" spans="1:101" x14ac:dyDescent="0.2">
      <c r="D11" s="41" t="s">
        <v>37</v>
      </c>
    </row>
    <row r="14" spans="1:101" x14ac:dyDescent="0.2">
      <c r="A14" s="41" t="s">
        <v>66</v>
      </c>
    </row>
    <row r="15" spans="1:10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1" x14ac:dyDescent="0.2">
      <c r="A16" s="46" t="s">
        <v>56</v>
      </c>
      <c r="B16" s="47">
        <v>0</v>
      </c>
      <c r="C16" s="47">
        <v>1.953125E-2</v>
      </c>
      <c r="D16" s="47">
        <v>3.515625E-2</v>
      </c>
      <c r="E16" s="47">
        <v>3.90625E-2</v>
      </c>
      <c r="F16" s="47">
        <v>4.6875E-2</v>
      </c>
      <c r="G16" s="47">
        <v>5.078125E-2</v>
      </c>
      <c r="H16" s="47">
        <v>6.640625E-2</v>
      </c>
      <c r="I16" s="47">
        <v>7.03125E-2</v>
      </c>
      <c r="J16" s="47">
        <v>0.109375</v>
      </c>
      <c r="K16" s="47">
        <v>0.11328125</v>
      </c>
      <c r="L16" s="47">
        <v>0.11328125</v>
      </c>
      <c r="M16" s="47">
        <v>0.1171875</v>
      </c>
      <c r="N16" s="47">
        <v>0.1171875</v>
      </c>
      <c r="O16" s="47">
        <v>0.125</v>
      </c>
      <c r="P16" s="47">
        <v>0.125</v>
      </c>
      <c r="Q16" s="47">
        <v>0.12890625</v>
      </c>
      <c r="R16" s="47">
        <v>0.12890625</v>
      </c>
      <c r="S16" s="47">
        <v>0.1328125</v>
      </c>
      <c r="T16" s="47">
        <v>0.13671875</v>
      </c>
      <c r="U16" s="47">
        <v>0.1484375</v>
      </c>
      <c r="V16" s="47">
        <v>0.16796875</v>
      </c>
      <c r="W16" s="47">
        <v>0.17578125</v>
      </c>
      <c r="X16" s="47">
        <v>0.19140625</v>
      </c>
      <c r="Y16" s="47">
        <v>0.19921875</v>
      </c>
      <c r="Z16" s="47">
        <v>0.21875</v>
      </c>
      <c r="AA16" s="47">
        <v>0.23046875</v>
      </c>
      <c r="AB16" s="47">
        <v>0.234375</v>
      </c>
      <c r="AC16" s="47">
        <v>0.234375</v>
      </c>
      <c r="AD16" s="47">
        <v>0.2578125</v>
      </c>
      <c r="AE16" s="47">
        <v>0.28125</v>
      </c>
      <c r="AF16" s="47">
        <v>0.2890625</v>
      </c>
      <c r="AG16" s="47">
        <v>0.328125</v>
      </c>
      <c r="AH16" s="47">
        <v>0.3359375</v>
      </c>
      <c r="AI16" s="47">
        <v>0.3359375</v>
      </c>
      <c r="AJ16" s="47">
        <v>0.375</v>
      </c>
      <c r="AK16" s="47">
        <v>0.390625</v>
      </c>
      <c r="AL16" s="47">
        <v>0.40625</v>
      </c>
      <c r="AM16" s="47">
        <v>0.42578125</v>
      </c>
      <c r="AN16" s="47">
        <v>0.44140625</v>
      </c>
      <c r="AO16" s="47">
        <v>0.4765625</v>
      </c>
      <c r="AP16" s="47">
        <v>0.4765625</v>
      </c>
      <c r="AQ16" s="47">
        <v>0.48828125</v>
      </c>
      <c r="AR16" s="47">
        <v>0.4921875</v>
      </c>
      <c r="AS16" s="47">
        <v>0.49609375</v>
      </c>
      <c r="AT16" s="47">
        <v>0.5</v>
      </c>
      <c r="AU16" s="47">
        <v>0.50390625</v>
      </c>
      <c r="AV16" s="47">
        <v>0.5078125</v>
      </c>
      <c r="AW16" s="47">
        <v>0.515625</v>
      </c>
      <c r="AX16" s="47">
        <v>0.52734375</v>
      </c>
      <c r="AY16" s="47">
        <v>0.53515625</v>
      </c>
      <c r="AZ16" s="47">
        <v>0.55078125</v>
      </c>
      <c r="BA16" s="47">
        <v>0.5546875</v>
      </c>
      <c r="BB16" s="47">
        <v>0.55859375</v>
      </c>
      <c r="BC16" s="47">
        <v>0.55859375</v>
      </c>
      <c r="BD16" s="47">
        <v>0.5625</v>
      </c>
      <c r="BE16" s="47">
        <v>0.58203125</v>
      </c>
      <c r="BF16" s="47">
        <v>0.58984375</v>
      </c>
      <c r="BG16" s="47">
        <v>0.58984375</v>
      </c>
      <c r="BH16" s="47">
        <v>0.59765625</v>
      </c>
      <c r="BI16" s="47">
        <v>0.609375</v>
      </c>
      <c r="BJ16" s="47">
        <v>0.62109375</v>
      </c>
      <c r="BK16" s="47">
        <v>0.6328125</v>
      </c>
      <c r="BL16" s="47">
        <v>0.64453125</v>
      </c>
      <c r="BM16" s="47">
        <v>0.64453125</v>
      </c>
      <c r="BN16" s="47">
        <v>0.65234375</v>
      </c>
      <c r="BO16" s="47">
        <v>0.65625</v>
      </c>
      <c r="BP16" s="47">
        <v>0.66015625</v>
      </c>
      <c r="BQ16" s="47">
        <v>0.66015625</v>
      </c>
      <c r="BR16" s="47">
        <v>0.671875</v>
      </c>
      <c r="BS16" s="47">
        <v>0.6953125</v>
      </c>
      <c r="BT16" s="47">
        <v>0.6953125</v>
      </c>
      <c r="BU16" s="47">
        <v>0.70703125</v>
      </c>
      <c r="BV16" s="47">
        <v>0.7109375</v>
      </c>
      <c r="BW16" s="47">
        <v>0.73046875</v>
      </c>
      <c r="BX16" s="47">
        <v>0.76171875</v>
      </c>
      <c r="BY16" s="47">
        <v>0.765625</v>
      </c>
      <c r="BZ16" s="47">
        <v>0.7734375</v>
      </c>
      <c r="CA16" s="47">
        <v>0.79296875</v>
      </c>
      <c r="CB16" s="47">
        <v>0.82421875</v>
      </c>
      <c r="CC16" s="47">
        <v>0.82421875</v>
      </c>
      <c r="CD16" s="47">
        <v>0.84375</v>
      </c>
      <c r="CE16" s="47">
        <v>0.84375</v>
      </c>
      <c r="CF16" s="47">
        <v>0.8515625</v>
      </c>
      <c r="CG16" s="47">
        <v>0.85546875</v>
      </c>
      <c r="CH16" s="47">
        <v>0.85546875</v>
      </c>
      <c r="CI16" s="47">
        <v>0.87109375</v>
      </c>
      <c r="CJ16" s="47">
        <v>0.88671875</v>
      </c>
      <c r="CK16" s="47">
        <v>0.8984375</v>
      </c>
      <c r="CL16" s="47">
        <v>0.90234375</v>
      </c>
      <c r="CM16" s="47">
        <v>0.9140625</v>
      </c>
      <c r="CN16" s="47">
        <v>0.9296875</v>
      </c>
      <c r="CO16" s="47">
        <v>0.93359375</v>
      </c>
      <c r="CP16" s="47">
        <v>0.9375</v>
      </c>
      <c r="CQ16" s="47">
        <v>0.953125</v>
      </c>
      <c r="CR16" s="47">
        <v>0.953125</v>
      </c>
      <c r="CS16" s="47">
        <v>0.95703125</v>
      </c>
      <c r="CT16" s="47">
        <v>0.96484375</v>
      </c>
      <c r="CU16" s="47">
        <v>0.97265625</v>
      </c>
      <c r="CV16" s="47">
        <v>0.9921875</v>
      </c>
      <c r="CW16" s="47">
        <v>0.99609375</v>
      </c>
    </row>
    <row r="17" spans="1:101" x14ac:dyDescent="0.2">
      <c r="A17" s="46" t="s">
        <v>57</v>
      </c>
      <c r="B17" s="41">
        <v>0.01</v>
      </c>
      <c r="C17" s="41">
        <v>0.02</v>
      </c>
      <c r="D17" s="41">
        <v>0.03</v>
      </c>
      <c r="E17" s="41">
        <v>0.04</v>
      </c>
      <c r="F17" s="41">
        <v>0.05</v>
      </c>
      <c r="G17" s="41">
        <v>0.06</v>
      </c>
      <c r="H17" s="41">
        <v>7.0000000000000007E-2</v>
      </c>
      <c r="I17" s="41">
        <v>0.08</v>
      </c>
      <c r="J17" s="41">
        <v>0.09</v>
      </c>
      <c r="K17" s="41">
        <v>0.1</v>
      </c>
      <c r="L17" s="41">
        <v>0.11</v>
      </c>
      <c r="M17" s="41">
        <v>0.12</v>
      </c>
      <c r="N17" s="41">
        <v>0.13</v>
      </c>
      <c r="O17" s="41">
        <v>0.14000000000000001</v>
      </c>
      <c r="P17" s="41">
        <v>0.15</v>
      </c>
      <c r="Q17" s="41">
        <v>0.16</v>
      </c>
      <c r="R17" s="41">
        <v>0.17</v>
      </c>
      <c r="S17" s="41">
        <v>0.18</v>
      </c>
      <c r="T17" s="41">
        <v>0.19</v>
      </c>
      <c r="U17" s="41">
        <v>0.2</v>
      </c>
      <c r="V17" s="41">
        <v>0.21</v>
      </c>
      <c r="W17" s="41">
        <v>0.22</v>
      </c>
      <c r="X17" s="41">
        <v>0.23</v>
      </c>
      <c r="Y17" s="41">
        <v>0.24</v>
      </c>
      <c r="Z17" s="41">
        <v>0.25</v>
      </c>
      <c r="AA17" s="41">
        <v>0.26</v>
      </c>
      <c r="AB17" s="41">
        <v>0.27</v>
      </c>
      <c r="AC17" s="41">
        <v>0.28000000000000003</v>
      </c>
      <c r="AD17" s="41">
        <v>0.28999999999999998</v>
      </c>
      <c r="AE17" s="41">
        <v>0.3</v>
      </c>
      <c r="AF17" s="41">
        <v>0.31</v>
      </c>
      <c r="AG17" s="41">
        <v>0.32</v>
      </c>
      <c r="AH17" s="41">
        <v>0.33</v>
      </c>
      <c r="AI17" s="41">
        <v>0.34</v>
      </c>
      <c r="AJ17" s="41">
        <v>0.35</v>
      </c>
      <c r="AK17" s="41">
        <v>0.36</v>
      </c>
      <c r="AL17" s="41">
        <v>0.37</v>
      </c>
      <c r="AM17" s="41">
        <v>0.38</v>
      </c>
      <c r="AN17" s="41">
        <v>0.39</v>
      </c>
      <c r="AO17" s="41">
        <v>0.4</v>
      </c>
      <c r="AP17" s="41">
        <v>0.41</v>
      </c>
      <c r="AQ17" s="41">
        <v>0.42</v>
      </c>
      <c r="AR17" s="41">
        <v>0.43</v>
      </c>
      <c r="AS17" s="41">
        <v>0.44</v>
      </c>
      <c r="AT17" s="41">
        <v>0.45</v>
      </c>
      <c r="AU17" s="41">
        <v>0.46</v>
      </c>
      <c r="AV17" s="41">
        <v>0.47</v>
      </c>
      <c r="AW17" s="41">
        <v>0.48</v>
      </c>
      <c r="AX17" s="41">
        <v>0.49</v>
      </c>
      <c r="AY17" s="41">
        <v>0.5</v>
      </c>
      <c r="AZ17" s="41">
        <v>0.51</v>
      </c>
      <c r="BA17" s="41">
        <v>0.52</v>
      </c>
      <c r="BB17" s="41">
        <v>0.53</v>
      </c>
      <c r="BC17" s="41">
        <v>0.54</v>
      </c>
      <c r="BD17" s="41">
        <v>0.55000000000000004</v>
      </c>
      <c r="BE17" s="41">
        <v>0.56000000000000005</v>
      </c>
      <c r="BF17" s="41">
        <v>0.56999999999999995</v>
      </c>
      <c r="BG17" s="41">
        <v>0.57999999999999996</v>
      </c>
      <c r="BH17" s="41">
        <v>0.59</v>
      </c>
      <c r="BI17" s="41">
        <v>0.6</v>
      </c>
      <c r="BJ17" s="41">
        <v>0.61</v>
      </c>
      <c r="BK17" s="41">
        <v>0.62</v>
      </c>
      <c r="BL17" s="41">
        <v>0.63</v>
      </c>
      <c r="BM17" s="41">
        <v>0.64</v>
      </c>
      <c r="BN17" s="41">
        <v>0.65</v>
      </c>
      <c r="BO17" s="41">
        <v>0.66</v>
      </c>
      <c r="BP17" s="41">
        <v>0.67</v>
      </c>
      <c r="BQ17" s="41">
        <v>0.68</v>
      </c>
      <c r="BR17" s="41">
        <v>0.69</v>
      </c>
      <c r="BS17" s="41">
        <v>0.7</v>
      </c>
      <c r="BT17" s="41">
        <v>0.71</v>
      </c>
      <c r="BU17" s="41">
        <v>0.72</v>
      </c>
      <c r="BV17" s="41">
        <v>0.73</v>
      </c>
      <c r="BW17" s="41">
        <v>0.74</v>
      </c>
      <c r="BX17" s="41">
        <v>0.75</v>
      </c>
      <c r="BY17" s="41">
        <v>0.76</v>
      </c>
      <c r="BZ17" s="41">
        <v>0.77</v>
      </c>
      <c r="CA17" s="41">
        <v>0.78</v>
      </c>
      <c r="CB17" s="41">
        <v>0.79</v>
      </c>
      <c r="CC17" s="41">
        <v>0.8</v>
      </c>
      <c r="CD17" s="41">
        <v>0.81</v>
      </c>
      <c r="CE17" s="41">
        <v>0.82</v>
      </c>
      <c r="CF17" s="41">
        <v>0.83</v>
      </c>
      <c r="CG17" s="41">
        <v>0.84</v>
      </c>
      <c r="CH17" s="41">
        <v>0.85</v>
      </c>
      <c r="CI17" s="41">
        <v>0.86</v>
      </c>
      <c r="CJ17" s="41">
        <v>0.87</v>
      </c>
      <c r="CK17" s="41">
        <v>0.88</v>
      </c>
      <c r="CL17" s="41">
        <v>0.89</v>
      </c>
      <c r="CM17" s="41">
        <v>0.9</v>
      </c>
      <c r="CN17" s="41">
        <v>0.91</v>
      </c>
      <c r="CO17" s="41">
        <v>0.92</v>
      </c>
      <c r="CP17" s="41">
        <v>0.93</v>
      </c>
      <c r="CQ17" s="41">
        <v>0.94</v>
      </c>
      <c r="CR17" s="41">
        <v>0.95</v>
      </c>
      <c r="CS17" s="41">
        <v>0.96</v>
      </c>
      <c r="CT17" s="41">
        <v>0.97</v>
      </c>
      <c r="CU17" s="41">
        <v>0.98</v>
      </c>
      <c r="CV17" s="41">
        <v>0.99</v>
      </c>
      <c r="CW17" s="41">
        <v>1</v>
      </c>
    </row>
    <row r="18" spans="1:101" x14ac:dyDescent="0.2">
      <c r="A18" s="46" t="s">
        <v>58</v>
      </c>
      <c r="B18" s="47">
        <v>0</v>
      </c>
      <c r="C18" s="47">
        <v>1.953125E-2</v>
      </c>
      <c r="D18" s="47">
        <v>3.515625E-2</v>
      </c>
      <c r="E18" s="47">
        <v>3.90625E-2</v>
      </c>
      <c r="F18" s="47">
        <v>4.6875E-2</v>
      </c>
      <c r="G18" s="47">
        <v>5.078125E-2</v>
      </c>
      <c r="H18" s="47">
        <v>6.640625E-2</v>
      </c>
      <c r="I18" s="47">
        <v>7.03125E-2</v>
      </c>
      <c r="J18" s="47">
        <v>0.109375</v>
      </c>
      <c r="K18" s="47">
        <v>0.11328125</v>
      </c>
      <c r="L18" s="47">
        <v>0.11328125</v>
      </c>
      <c r="M18" s="47">
        <v>0.1171875</v>
      </c>
      <c r="N18" s="47">
        <v>0.1171875</v>
      </c>
      <c r="O18" s="47">
        <v>0.125</v>
      </c>
      <c r="P18" s="47">
        <v>0.125</v>
      </c>
      <c r="Q18" s="47">
        <v>0.12890625</v>
      </c>
      <c r="R18" s="47">
        <v>0.12890625</v>
      </c>
      <c r="S18" s="47">
        <v>0.1328125</v>
      </c>
      <c r="T18" s="47">
        <v>0.13671875</v>
      </c>
      <c r="U18" s="47">
        <v>0.1484375</v>
      </c>
      <c r="V18" s="47">
        <v>0.16796875</v>
      </c>
      <c r="W18" s="47">
        <v>0.17578125</v>
      </c>
      <c r="X18" s="47">
        <v>0.19140625</v>
      </c>
      <c r="Y18" s="47">
        <v>0.19921875</v>
      </c>
      <c r="Z18" s="47">
        <v>0.21875</v>
      </c>
      <c r="AA18" s="47">
        <v>0.23046875</v>
      </c>
      <c r="AB18" s="47">
        <v>0.234375</v>
      </c>
      <c r="AC18" s="47">
        <v>0.234375</v>
      </c>
      <c r="AD18" s="47">
        <v>0.2578125</v>
      </c>
      <c r="AE18" s="47">
        <v>0.28125</v>
      </c>
      <c r="AF18" s="47">
        <v>0.2890625</v>
      </c>
      <c r="AG18" s="47">
        <v>0.328125</v>
      </c>
      <c r="AH18" s="47">
        <v>0.3359375</v>
      </c>
      <c r="AI18" s="47">
        <v>0.3359375</v>
      </c>
      <c r="AJ18" s="47">
        <v>0.375</v>
      </c>
      <c r="AK18" s="47">
        <v>0.390625</v>
      </c>
      <c r="AL18" s="47">
        <v>0.40625</v>
      </c>
      <c r="AM18" s="47">
        <v>0.42578125</v>
      </c>
      <c r="AN18" s="47">
        <v>0.44140625</v>
      </c>
      <c r="AO18" s="47">
        <v>0.4765625</v>
      </c>
      <c r="AP18" s="47">
        <v>0.4765625</v>
      </c>
      <c r="AQ18" s="47">
        <v>0.48828125</v>
      </c>
      <c r="AR18" s="47">
        <v>0.4921875</v>
      </c>
      <c r="AS18" s="47">
        <v>0.49609375</v>
      </c>
      <c r="AT18" s="47">
        <v>0.5</v>
      </c>
      <c r="AU18" s="47">
        <v>0.50390625</v>
      </c>
      <c r="AV18" s="47">
        <v>0.5078125</v>
      </c>
      <c r="AW18" s="47">
        <v>0.515625</v>
      </c>
      <c r="AX18" s="47">
        <v>0.52734375</v>
      </c>
      <c r="AY18" s="47">
        <v>0.53515625</v>
      </c>
      <c r="AZ18" s="47">
        <v>0.55078125</v>
      </c>
      <c r="BA18" s="47">
        <v>0.5546875</v>
      </c>
      <c r="BB18" s="47">
        <v>0.55859375</v>
      </c>
      <c r="BC18" s="47">
        <v>0.55859375</v>
      </c>
      <c r="BD18" s="47">
        <v>0.5625</v>
      </c>
      <c r="BE18" s="47">
        <v>0.58203125</v>
      </c>
      <c r="BF18" s="47">
        <v>0.58984375</v>
      </c>
      <c r="BG18" s="47">
        <v>0.58984375</v>
      </c>
      <c r="BH18" s="47">
        <v>0.59765625</v>
      </c>
      <c r="BI18" s="47">
        <v>0.609375</v>
      </c>
      <c r="BJ18" s="47">
        <v>0.62109375</v>
      </c>
      <c r="BK18" s="47">
        <v>0.6328125</v>
      </c>
      <c r="BL18" s="47">
        <v>0.64453125</v>
      </c>
      <c r="BM18" s="47">
        <v>0.64453125</v>
      </c>
      <c r="BN18" s="47">
        <v>0.65234375</v>
      </c>
      <c r="BO18" s="47">
        <v>0.65625</v>
      </c>
      <c r="BP18" s="47">
        <v>0.66015625</v>
      </c>
      <c r="BQ18" s="47">
        <v>0.66015625</v>
      </c>
      <c r="BR18" s="47">
        <v>0.671875</v>
      </c>
      <c r="BS18" s="47">
        <v>0.6953125</v>
      </c>
      <c r="BT18" s="47">
        <v>0.6953125</v>
      </c>
      <c r="BU18" s="47">
        <v>0.70703125</v>
      </c>
      <c r="BV18" s="47">
        <v>0.7109375</v>
      </c>
      <c r="BW18" s="47">
        <v>0.73046875</v>
      </c>
      <c r="BX18" s="47">
        <v>0.76171875</v>
      </c>
      <c r="BY18" s="47">
        <v>0.765625</v>
      </c>
      <c r="BZ18" s="47">
        <v>0.7734375</v>
      </c>
      <c r="CA18" s="47">
        <v>0.79296875</v>
      </c>
      <c r="CB18" s="47">
        <v>0.82421875</v>
      </c>
      <c r="CC18" s="47">
        <v>0.82421875</v>
      </c>
      <c r="CD18" s="47">
        <v>0.84375</v>
      </c>
      <c r="CE18" s="47">
        <v>0.84375</v>
      </c>
      <c r="CF18" s="47">
        <v>0.8515625</v>
      </c>
      <c r="CG18" s="47">
        <v>0.85546875</v>
      </c>
      <c r="CH18" s="47">
        <v>0.85546875</v>
      </c>
      <c r="CI18" s="47">
        <v>0.87109375</v>
      </c>
      <c r="CJ18" s="47">
        <v>0.88671875</v>
      </c>
      <c r="CK18" s="47">
        <v>0.8984375</v>
      </c>
      <c r="CL18" s="47">
        <v>0.90234375</v>
      </c>
      <c r="CM18" s="47">
        <v>0.9140625</v>
      </c>
      <c r="CN18" s="47">
        <v>0.9296875</v>
      </c>
      <c r="CO18" s="47">
        <v>0.93359375</v>
      </c>
      <c r="CP18" s="47">
        <v>0.9375</v>
      </c>
      <c r="CQ18" s="47">
        <v>0.953125</v>
      </c>
      <c r="CR18" s="47">
        <v>0.953125</v>
      </c>
      <c r="CS18" s="47">
        <v>0.95703125</v>
      </c>
      <c r="CT18" s="47">
        <v>0.96484375</v>
      </c>
      <c r="CU18" s="47">
        <v>0.97265625</v>
      </c>
      <c r="CV18" s="47">
        <v>0.9921875</v>
      </c>
      <c r="CW18" s="47">
        <v>0.99609375</v>
      </c>
    </row>
    <row r="19" spans="1:101" x14ac:dyDescent="0.2">
      <c r="A19" s="46" t="s">
        <v>59</v>
      </c>
      <c r="B19" s="47">
        <f>ABS(B$17-B$18)</f>
        <v>0.01</v>
      </c>
      <c r="C19" s="47">
        <f>ABS(C$17-C$18)</f>
        <v>4.6875000000000042E-4</v>
      </c>
      <c r="D19" s="47">
        <f t="shared" ref="D19:BO19" si="4">ABS(D$17-D$18)</f>
        <v>5.1562500000000011E-3</v>
      </c>
      <c r="E19" s="47">
        <f t="shared" si="4"/>
        <v>9.3750000000000083E-4</v>
      </c>
      <c r="F19" s="47">
        <f t="shared" si="4"/>
        <v>3.1250000000000028E-3</v>
      </c>
      <c r="G19" s="47">
        <f t="shared" si="4"/>
        <v>9.2187499999999978E-3</v>
      </c>
      <c r="H19" s="47">
        <f t="shared" si="4"/>
        <v>3.5937500000000067E-3</v>
      </c>
      <c r="I19" s="47">
        <f t="shared" si="4"/>
        <v>9.6875000000000017E-3</v>
      </c>
      <c r="J19" s="47">
        <f t="shared" si="4"/>
        <v>1.9375000000000003E-2</v>
      </c>
      <c r="K19" s="47">
        <f t="shared" si="4"/>
        <v>1.3281249999999994E-2</v>
      </c>
      <c r="L19" s="47">
        <f t="shared" si="4"/>
        <v>3.2812499999999994E-3</v>
      </c>
      <c r="M19" s="47">
        <f t="shared" si="4"/>
        <v>2.8124999999999956E-3</v>
      </c>
      <c r="N19" s="47">
        <f t="shared" si="4"/>
        <v>1.2812500000000004E-2</v>
      </c>
      <c r="O19" s="47">
        <f t="shared" si="4"/>
        <v>1.5000000000000013E-2</v>
      </c>
      <c r="P19" s="47">
        <f t="shared" si="4"/>
        <v>2.4999999999999994E-2</v>
      </c>
      <c r="Q19" s="47">
        <f t="shared" si="4"/>
        <v>3.1093750000000003E-2</v>
      </c>
      <c r="R19" s="47">
        <f t="shared" si="4"/>
        <v>4.1093750000000012E-2</v>
      </c>
      <c r="S19" s="47">
        <f t="shared" si="4"/>
        <v>4.7187499999999993E-2</v>
      </c>
      <c r="T19" s="47">
        <f t="shared" si="4"/>
        <v>5.3281250000000002E-2</v>
      </c>
      <c r="U19" s="47">
        <f t="shared" si="4"/>
        <v>5.1562500000000011E-2</v>
      </c>
      <c r="V19" s="47">
        <f t="shared" si="4"/>
        <v>4.2031249999999992E-2</v>
      </c>
      <c r="W19" s="47">
        <f t="shared" si="4"/>
        <v>4.4218750000000001E-2</v>
      </c>
      <c r="X19" s="47">
        <f t="shared" si="4"/>
        <v>3.859375000000001E-2</v>
      </c>
      <c r="Y19" s="47">
        <f t="shared" si="4"/>
        <v>4.0781249999999991E-2</v>
      </c>
      <c r="Z19" s="47">
        <f t="shared" si="4"/>
        <v>3.125E-2</v>
      </c>
      <c r="AA19" s="47">
        <f t="shared" si="4"/>
        <v>2.9531250000000009E-2</v>
      </c>
      <c r="AB19" s="47">
        <f t="shared" si="4"/>
        <v>3.5625000000000018E-2</v>
      </c>
      <c r="AC19" s="47">
        <f t="shared" si="4"/>
        <v>4.5625000000000027E-2</v>
      </c>
      <c r="AD19" s="47">
        <f t="shared" si="4"/>
        <v>3.218749999999998E-2</v>
      </c>
      <c r="AE19" s="47">
        <f t="shared" si="4"/>
        <v>1.8749999999999989E-2</v>
      </c>
      <c r="AF19" s="47">
        <f t="shared" si="4"/>
        <v>2.0937499999999998E-2</v>
      </c>
      <c r="AG19" s="47">
        <f t="shared" si="4"/>
        <v>8.1249999999999933E-3</v>
      </c>
      <c r="AH19" s="47">
        <f t="shared" si="4"/>
        <v>5.9374999999999845E-3</v>
      </c>
      <c r="AI19" s="47">
        <f t="shared" si="4"/>
        <v>4.0625000000000244E-3</v>
      </c>
      <c r="AJ19" s="47">
        <f t="shared" si="4"/>
        <v>2.5000000000000022E-2</v>
      </c>
      <c r="AK19" s="47">
        <f t="shared" si="4"/>
        <v>3.0625000000000013E-2</v>
      </c>
      <c r="AL19" s="47">
        <f t="shared" si="4"/>
        <v>3.6250000000000004E-2</v>
      </c>
      <c r="AM19" s="47">
        <f t="shared" si="4"/>
        <v>4.5781249999999996E-2</v>
      </c>
      <c r="AN19" s="47">
        <f t="shared" si="4"/>
        <v>5.1406249999999987E-2</v>
      </c>
      <c r="AO19" s="47">
        <f t="shared" si="4"/>
        <v>7.6562499999999978E-2</v>
      </c>
      <c r="AP19" s="47">
        <f t="shared" si="4"/>
        <v>6.6562500000000024E-2</v>
      </c>
      <c r="AQ19" s="47">
        <f t="shared" si="4"/>
        <v>6.8281250000000016E-2</v>
      </c>
      <c r="AR19" s="47">
        <f t="shared" si="4"/>
        <v>6.2187500000000007E-2</v>
      </c>
      <c r="AS19" s="47">
        <f t="shared" si="4"/>
        <v>5.6093749999999998E-2</v>
      </c>
      <c r="AT19" s="47">
        <f t="shared" si="4"/>
        <v>4.9999999999999989E-2</v>
      </c>
      <c r="AU19" s="47">
        <f t="shared" si="4"/>
        <v>4.390624999999998E-2</v>
      </c>
      <c r="AV19" s="47">
        <f t="shared" si="4"/>
        <v>3.7812500000000027E-2</v>
      </c>
      <c r="AW19" s="47">
        <f t="shared" si="4"/>
        <v>3.5625000000000018E-2</v>
      </c>
      <c r="AX19" s="47">
        <f t="shared" si="4"/>
        <v>3.7343750000000009E-2</v>
      </c>
      <c r="AY19" s="47">
        <f t="shared" si="4"/>
        <v>3.515625E-2</v>
      </c>
      <c r="AZ19" s="47">
        <f t="shared" si="4"/>
        <v>4.0781249999999991E-2</v>
      </c>
      <c r="BA19" s="47">
        <f t="shared" si="4"/>
        <v>3.4687499999999982E-2</v>
      </c>
      <c r="BB19" s="47">
        <f t="shared" si="4"/>
        <v>2.8593749999999973E-2</v>
      </c>
      <c r="BC19" s="47">
        <f t="shared" si="4"/>
        <v>1.8593749999999964E-2</v>
      </c>
      <c r="BD19" s="47">
        <f t="shared" si="4"/>
        <v>1.2499999999999956E-2</v>
      </c>
      <c r="BE19" s="47">
        <f t="shared" si="4"/>
        <v>2.2031249999999947E-2</v>
      </c>
      <c r="BF19" s="47">
        <f t="shared" si="4"/>
        <v>1.9843750000000049E-2</v>
      </c>
      <c r="BG19" s="47">
        <f t="shared" si="4"/>
        <v>9.84375000000004E-3</v>
      </c>
      <c r="BH19" s="47">
        <f t="shared" si="4"/>
        <v>7.6562500000000311E-3</v>
      </c>
      <c r="BI19" s="47">
        <f t="shared" si="4"/>
        <v>9.3750000000000222E-3</v>
      </c>
      <c r="BJ19" s="47">
        <f t="shared" si="4"/>
        <v>1.1093750000000013E-2</v>
      </c>
      <c r="BK19" s="47">
        <f t="shared" si="4"/>
        <v>1.2812500000000004E-2</v>
      </c>
      <c r="BL19" s="47">
        <f t="shared" si="4"/>
        <v>1.4531249999999996E-2</v>
      </c>
      <c r="BM19" s="47">
        <f t="shared" si="4"/>
        <v>4.5312499999999867E-3</v>
      </c>
      <c r="BN19" s="47">
        <f t="shared" si="4"/>
        <v>2.3437499999999778E-3</v>
      </c>
      <c r="BO19" s="47">
        <f t="shared" si="4"/>
        <v>3.7500000000000311E-3</v>
      </c>
      <c r="BP19" s="47">
        <f t="shared" ref="BP19" si="5">ABS(BP$17-BP$18)</f>
        <v>9.84375000000004E-3</v>
      </c>
      <c r="BQ19" s="47">
        <f>ABS(BQ$17-BQ$18)</f>
        <v>1.9843750000000049E-2</v>
      </c>
      <c r="BR19" s="47">
        <f>ABS(BR$17-BR$18)</f>
        <v>1.8124999999999947E-2</v>
      </c>
      <c r="BS19" s="47">
        <f t="shared" ref="BS19:CW19" si="6">ABS(BS$17-BS$18)</f>
        <v>4.6874999999999556E-3</v>
      </c>
      <c r="BT19" s="47">
        <f t="shared" si="6"/>
        <v>1.4687499999999964E-2</v>
      </c>
      <c r="BU19" s="47">
        <f t="shared" si="6"/>
        <v>1.2968749999999973E-2</v>
      </c>
      <c r="BV19" s="47">
        <f t="shared" si="6"/>
        <v>1.9062499999999982E-2</v>
      </c>
      <c r="BW19" s="47">
        <f t="shared" si="6"/>
        <v>9.5312499999999911E-3</v>
      </c>
      <c r="BX19" s="47">
        <f t="shared" si="6"/>
        <v>1.171875E-2</v>
      </c>
      <c r="BY19" s="47">
        <f t="shared" si="6"/>
        <v>5.6249999999999911E-3</v>
      </c>
      <c r="BZ19" s="47">
        <f t="shared" si="6"/>
        <v>3.4374999999999822E-3</v>
      </c>
      <c r="CA19" s="47">
        <f t="shared" si="6"/>
        <v>1.2968749999999973E-2</v>
      </c>
      <c r="CB19" s="47">
        <f t="shared" si="6"/>
        <v>3.4218749999999964E-2</v>
      </c>
      <c r="CC19" s="47">
        <f t="shared" si="6"/>
        <v>2.4218749999999956E-2</v>
      </c>
      <c r="CD19" s="47">
        <f t="shared" si="6"/>
        <v>3.3749999999999947E-2</v>
      </c>
      <c r="CE19" s="47">
        <f t="shared" si="6"/>
        <v>2.3750000000000049E-2</v>
      </c>
      <c r="CF19" s="47">
        <f t="shared" si="6"/>
        <v>2.156250000000004E-2</v>
      </c>
      <c r="CG19" s="47">
        <f t="shared" si="6"/>
        <v>1.5468750000000031E-2</v>
      </c>
      <c r="CH19" s="47">
        <f t="shared" si="6"/>
        <v>5.4687500000000222E-3</v>
      </c>
      <c r="CI19" s="47">
        <f t="shared" si="6"/>
        <v>1.1093750000000013E-2</v>
      </c>
      <c r="CJ19" s="47">
        <f t="shared" si="6"/>
        <v>1.6718750000000004E-2</v>
      </c>
      <c r="CK19" s="47">
        <f t="shared" si="6"/>
        <v>1.8437499999999996E-2</v>
      </c>
      <c r="CL19" s="47">
        <f t="shared" si="6"/>
        <v>1.2343749999999987E-2</v>
      </c>
      <c r="CM19" s="47">
        <f t="shared" si="6"/>
        <v>1.4062499999999978E-2</v>
      </c>
      <c r="CN19" s="47">
        <f t="shared" si="6"/>
        <v>1.9687499999999969E-2</v>
      </c>
      <c r="CO19" s="47">
        <f t="shared" si="6"/>
        <v>1.359374999999996E-2</v>
      </c>
      <c r="CP19" s="47">
        <f t="shared" si="6"/>
        <v>7.4999999999999512E-3</v>
      </c>
      <c r="CQ19" s="47">
        <f t="shared" si="6"/>
        <v>1.3125000000000053E-2</v>
      </c>
      <c r="CR19" s="47">
        <f t="shared" si="6"/>
        <v>3.1250000000000444E-3</v>
      </c>
      <c r="CS19" s="47">
        <f t="shared" si="6"/>
        <v>2.9687499999999645E-3</v>
      </c>
      <c r="CT19" s="47">
        <f t="shared" si="6"/>
        <v>5.1562499999999734E-3</v>
      </c>
      <c r="CU19" s="47">
        <f t="shared" si="6"/>
        <v>7.3437499999999822E-3</v>
      </c>
      <c r="CV19" s="47">
        <f t="shared" si="6"/>
        <v>2.1875000000000089E-3</v>
      </c>
      <c r="CW19" s="47">
        <f t="shared" si="6"/>
        <v>3.90625E-3</v>
      </c>
    </row>
    <row r="20" spans="1:101" x14ac:dyDescent="0.2">
      <c r="A20" s="46" t="s">
        <v>60</v>
      </c>
      <c r="B20" s="47">
        <f>B18</f>
        <v>0</v>
      </c>
      <c r="C20" s="47">
        <f>ABS(C$18-B$17)</f>
        <v>9.5312499999999998E-3</v>
      </c>
      <c r="D20" s="47">
        <f>ABS(D$18-C$17)</f>
        <v>1.515625E-2</v>
      </c>
      <c r="E20" s="47">
        <f t="shared" ref="E20:BP20" si="7">ABS(E$18-D$17)</f>
        <v>9.0625000000000011E-3</v>
      </c>
      <c r="F20" s="47">
        <f t="shared" si="7"/>
        <v>6.8749999999999992E-3</v>
      </c>
      <c r="G20" s="47">
        <f t="shared" si="7"/>
        <v>7.8124999999999722E-4</v>
      </c>
      <c r="H20" s="47">
        <f t="shared" si="7"/>
        <v>6.4062500000000022E-3</v>
      </c>
      <c r="I20" s="47">
        <f t="shared" si="7"/>
        <v>3.1249999999999334E-4</v>
      </c>
      <c r="J20" s="47">
        <f t="shared" si="7"/>
        <v>2.9374999999999998E-2</v>
      </c>
      <c r="K20" s="47">
        <f t="shared" si="7"/>
        <v>2.3281250000000003E-2</v>
      </c>
      <c r="L20" s="47">
        <f t="shared" si="7"/>
        <v>1.3281249999999994E-2</v>
      </c>
      <c r="M20" s="47">
        <f t="shared" si="7"/>
        <v>7.1874999999999994E-3</v>
      </c>
      <c r="N20" s="47">
        <f t="shared" si="7"/>
        <v>2.8124999999999956E-3</v>
      </c>
      <c r="O20" s="47">
        <f t="shared" si="7"/>
        <v>5.0000000000000044E-3</v>
      </c>
      <c r="P20" s="47">
        <f t="shared" si="7"/>
        <v>1.5000000000000013E-2</v>
      </c>
      <c r="Q20" s="47">
        <f t="shared" si="7"/>
        <v>2.1093749999999994E-2</v>
      </c>
      <c r="R20" s="47">
        <f t="shared" si="7"/>
        <v>3.1093750000000003E-2</v>
      </c>
      <c r="S20" s="47">
        <f t="shared" si="7"/>
        <v>3.7187500000000012E-2</v>
      </c>
      <c r="T20" s="47">
        <f t="shared" si="7"/>
        <v>4.3281249999999993E-2</v>
      </c>
      <c r="U20" s="47">
        <f t="shared" si="7"/>
        <v>4.1562500000000002E-2</v>
      </c>
      <c r="V20" s="47">
        <f t="shared" si="7"/>
        <v>3.2031250000000011E-2</v>
      </c>
      <c r="W20" s="47">
        <f t="shared" si="7"/>
        <v>3.4218749999999992E-2</v>
      </c>
      <c r="X20" s="47">
        <f t="shared" si="7"/>
        <v>2.8593750000000001E-2</v>
      </c>
      <c r="Y20" s="47">
        <f t="shared" si="7"/>
        <v>3.078125000000001E-2</v>
      </c>
      <c r="Z20" s="47">
        <f t="shared" si="7"/>
        <v>2.1249999999999991E-2</v>
      </c>
      <c r="AA20" s="47">
        <f t="shared" si="7"/>
        <v>1.953125E-2</v>
      </c>
      <c r="AB20" s="47">
        <f t="shared" si="7"/>
        <v>2.5625000000000009E-2</v>
      </c>
      <c r="AC20" s="47">
        <f t="shared" si="7"/>
        <v>3.5625000000000018E-2</v>
      </c>
      <c r="AD20" s="47">
        <f t="shared" si="7"/>
        <v>2.2187500000000027E-2</v>
      </c>
      <c r="AE20" s="47">
        <f t="shared" si="7"/>
        <v>8.74999999999998E-3</v>
      </c>
      <c r="AF20" s="47">
        <f t="shared" si="7"/>
        <v>1.0937499999999989E-2</v>
      </c>
      <c r="AG20" s="47">
        <f t="shared" si="7"/>
        <v>1.8125000000000002E-2</v>
      </c>
      <c r="AH20" s="47">
        <f t="shared" si="7"/>
        <v>1.5937499999999993E-2</v>
      </c>
      <c r="AI20" s="47">
        <f t="shared" si="7"/>
        <v>5.9374999999999845E-3</v>
      </c>
      <c r="AJ20" s="47">
        <f t="shared" si="7"/>
        <v>3.4999999999999976E-2</v>
      </c>
      <c r="AK20" s="47">
        <f t="shared" si="7"/>
        <v>4.0625000000000022E-2</v>
      </c>
      <c r="AL20" s="47">
        <f t="shared" si="7"/>
        <v>4.6250000000000013E-2</v>
      </c>
      <c r="AM20" s="47">
        <f t="shared" si="7"/>
        <v>5.5781250000000004E-2</v>
      </c>
      <c r="AN20" s="47">
        <f t="shared" si="7"/>
        <v>6.1406249999999996E-2</v>
      </c>
      <c r="AO20" s="47">
        <f t="shared" si="7"/>
        <v>8.6562499999999987E-2</v>
      </c>
      <c r="AP20" s="47">
        <f t="shared" si="7"/>
        <v>7.6562499999999978E-2</v>
      </c>
      <c r="AQ20" s="47">
        <f t="shared" si="7"/>
        <v>7.8281250000000024E-2</v>
      </c>
      <c r="AR20" s="47">
        <f t="shared" si="7"/>
        <v>7.2187500000000016E-2</v>
      </c>
      <c r="AS20" s="47">
        <f t="shared" si="7"/>
        <v>6.6093750000000007E-2</v>
      </c>
      <c r="AT20" s="47">
        <f t="shared" si="7"/>
        <v>0.06</v>
      </c>
      <c r="AU20" s="47">
        <f t="shared" si="7"/>
        <v>5.3906249999999989E-2</v>
      </c>
      <c r="AV20" s="47">
        <f t="shared" si="7"/>
        <v>4.781249999999998E-2</v>
      </c>
      <c r="AW20" s="47">
        <f t="shared" si="7"/>
        <v>4.5625000000000027E-2</v>
      </c>
      <c r="AX20" s="47">
        <f t="shared" si="7"/>
        <v>4.7343750000000018E-2</v>
      </c>
      <c r="AY20" s="47">
        <f t="shared" si="7"/>
        <v>4.5156250000000009E-2</v>
      </c>
      <c r="AZ20" s="47">
        <f t="shared" si="7"/>
        <v>5.078125E-2</v>
      </c>
      <c r="BA20" s="47">
        <f t="shared" si="7"/>
        <v>4.4687499999999991E-2</v>
      </c>
      <c r="BB20" s="47">
        <f t="shared" si="7"/>
        <v>3.8593749999999982E-2</v>
      </c>
      <c r="BC20" s="47">
        <f t="shared" si="7"/>
        <v>2.8593749999999973E-2</v>
      </c>
      <c r="BD20" s="47">
        <f t="shared" si="7"/>
        <v>2.2499999999999964E-2</v>
      </c>
      <c r="BE20" s="47">
        <f t="shared" si="7"/>
        <v>3.2031249999999956E-2</v>
      </c>
      <c r="BF20" s="47">
        <f t="shared" si="7"/>
        <v>2.9843749999999947E-2</v>
      </c>
      <c r="BG20" s="47">
        <f t="shared" si="7"/>
        <v>1.9843750000000049E-2</v>
      </c>
      <c r="BH20" s="47">
        <f t="shared" si="7"/>
        <v>1.765625000000004E-2</v>
      </c>
      <c r="BI20" s="47">
        <f t="shared" si="7"/>
        <v>1.9375000000000031E-2</v>
      </c>
      <c r="BJ20" s="47">
        <f t="shared" si="7"/>
        <v>2.1093750000000022E-2</v>
      </c>
      <c r="BK20" s="47">
        <f t="shared" si="7"/>
        <v>2.2812500000000013E-2</v>
      </c>
      <c r="BL20" s="47">
        <f t="shared" si="7"/>
        <v>2.4531250000000004E-2</v>
      </c>
      <c r="BM20" s="47">
        <f t="shared" si="7"/>
        <v>1.4531249999999996E-2</v>
      </c>
      <c r="BN20" s="47">
        <f t="shared" si="7"/>
        <v>1.2343749999999987E-2</v>
      </c>
      <c r="BO20" s="47">
        <f t="shared" si="7"/>
        <v>6.2499999999999778E-3</v>
      </c>
      <c r="BP20" s="47">
        <f t="shared" si="7"/>
        <v>1.5624999999996891E-4</v>
      </c>
      <c r="BQ20" s="47">
        <f t="shared" ref="BQ20:CW20" si="8">ABS(BQ$18-BP$17)</f>
        <v>9.84375000000004E-3</v>
      </c>
      <c r="BR20" s="47">
        <f t="shared" si="8"/>
        <v>8.1250000000000488E-3</v>
      </c>
      <c r="BS20" s="47">
        <f t="shared" si="8"/>
        <v>5.3125000000000533E-3</v>
      </c>
      <c r="BT20" s="47">
        <f t="shared" si="8"/>
        <v>4.6874999999999556E-3</v>
      </c>
      <c r="BU20" s="47">
        <f t="shared" si="8"/>
        <v>2.9687499999999645E-3</v>
      </c>
      <c r="BV20" s="47">
        <f t="shared" si="8"/>
        <v>9.0624999999999734E-3</v>
      </c>
      <c r="BW20" s="47">
        <f t="shared" si="8"/>
        <v>4.6875000000001776E-4</v>
      </c>
      <c r="BX20" s="47">
        <f t="shared" si="8"/>
        <v>2.1718750000000009E-2</v>
      </c>
      <c r="BY20" s="47">
        <f t="shared" si="8"/>
        <v>1.5625E-2</v>
      </c>
      <c r="BZ20" s="47">
        <f t="shared" si="8"/>
        <v>1.3437499999999991E-2</v>
      </c>
      <c r="CA20" s="47">
        <f t="shared" si="8"/>
        <v>2.2968749999999982E-2</v>
      </c>
      <c r="CB20" s="47">
        <f t="shared" si="8"/>
        <v>4.4218749999999973E-2</v>
      </c>
      <c r="CC20" s="47">
        <f t="shared" si="8"/>
        <v>3.4218749999999964E-2</v>
      </c>
      <c r="CD20" s="47">
        <f t="shared" si="8"/>
        <v>4.3749999999999956E-2</v>
      </c>
      <c r="CE20" s="47">
        <f t="shared" si="8"/>
        <v>3.3749999999999947E-2</v>
      </c>
      <c r="CF20" s="47">
        <f t="shared" si="8"/>
        <v>3.1562500000000049E-2</v>
      </c>
      <c r="CG20" s="47">
        <f t="shared" si="8"/>
        <v>2.546875000000004E-2</v>
      </c>
      <c r="CH20" s="47">
        <f t="shared" si="8"/>
        <v>1.5468750000000031E-2</v>
      </c>
      <c r="CI20" s="47">
        <f t="shared" si="8"/>
        <v>2.1093750000000022E-2</v>
      </c>
      <c r="CJ20" s="47">
        <f t="shared" si="8"/>
        <v>2.6718750000000013E-2</v>
      </c>
      <c r="CK20" s="47">
        <f t="shared" si="8"/>
        <v>2.8437500000000004E-2</v>
      </c>
      <c r="CL20" s="47">
        <f t="shared" si="8"/>
        <v>2.2343749999999996E-2</v>
      </c>
      <c r="CM20" s="47">
        <f t="shared" si="8"/>
        <v>2.4062499999999987E-2</v>
      </c>
      <c r="CN20" s="47">
        <f t="shared" si="8"/>
        <v>2.9687499999999978E-2</v>
      </c>
      <c r="CO20" s="47">
        <f t="shared" si="8"/>
        <v>2.3593749999999969E-2</v>
      </c>
      <c r="CP20" s="47">
        <f t="shared" si="8"/>
        <v>1.749999999999996E-2</v>
      </c>
      <c r="CQ20" s="47">
        <f t="shared" si="8"/>
        <v>2.3124999999999951E-2</v>
      </c>
      <c r="CR20" s="47">
        <f t="shared" si="8"/>
        <v>1.3125000000000053E-2</v>
      </c>
      <c r="CS20" s="47">
        <f t="shared" si="8"/>
        <v>7.0312500000000444E-3</v>
      </c>
      <c r="CT20" s="47">
        <f t="shared" si="8"/>
        <v>4.8437500000000355E-3</v>
      </c>
      <c r="CU20" s="47">
        <f t="shared" si="8"/>
        <v>2.6562500000000266E-3</v>
      </c>
      <c r="CV20" s="47">
        <f t="shared" si="8"/>
        <v>1.2187500000000018E-2</v>
      </c>
      <c r="CW20" s="47">
        <f t="shared" si="8"/>
        <v>6.0937500000000089E-3</v>
      </c>
    </row>
    <row r="21" spans="1:10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</row>
    <row r="22" spans="1:101" x14ac:dyDescent="0.2">
      <c r="A22" s="49" t="s">
        <v>61</v>
      </c>
      <c r="B22" s="47">
        <f>MAX(19:19)</f>
        <v>7.6562499999999978E-2</v>
      </c>
      <c r="C22" s="47"/>
      <c r="D22" s="47"/>
      <c r="E22" s="47"/>
      <c r="F22" s="47"/>
      <c r="G22" s="47"/>
      <c r="H22" s="47"/>
      <c r="I22" s="47"/>
      <c r="J22" s="47"/>
    </row>
    <row r="23" spans="1:101" x14ac:dyDescent="0.2">
      <c r="A23" s="49" t="s">
        <v>62</v>
      </c>
      <c r="B23" s="47">
        <f>MAX(20:20)</f>
        <v>8.6562499999999987E-2</v>
      </c>
      <c r="C23" s="47"/>
      <c r="D23" s="47"/>
      <c r="E23" s="47"/>
      <c r="F23" s="47"/>
      <c r="G23" s="47"/>
      <c r="H23" s="47"/>
      <c r="I23" s="47"/>
      <c r="J23" s="47"/>
    </row>
    <row r="24" spans="1:101" x14ac:dyDescent="0.2">
      <c r="A24" s="49" t="s">
        <v>63</v>
      </c>
      <c r="B24" s="47">
        <f>MAX(B22:B23)</f>
        <v>8.6562499999999987E-2</v>
      </c>
    </row>
    <row r="25" spans="1:101" x14ac:dyDescent="0.2">
      <c r="A25" s="49" t="s">
        <v>65</v>
      </c>
      <c r="B25" s="41">
        <v>0.13580999999999999</v>
      </c>
    </row>
    <row r="26" spans="1:101" x14ac:dyDescent="0.2">
      <c r="A26" s="47"/>
    </row>
    <row r="27" spans="1:101" x14ac:dyDescent="0.2">
      <c r="A27" s="47"/>
    </row>
    <row r="28" spans="1:101" x14ac:dyDescent="0.2">
      <c r="A28" s="47"/>
    </row>
    <row r="29" spans="1:101" x14ac:dyDescent="0.2">
      <c r="A29" s="47"/>
    </row>
    <row r="30" spans="1:101" x14ac:dyDescent="0.2">
      <c r="A30" s="47"/>
    </row>
    <row r="31" spans="1:101" x14ac:dyDescent="0.2">
      <c r="A31" s="47"/>
    </row>
    <row r="32" spans="1:101" x14ac:dyDescent="0.2">
      <c r="A32" s="47"/>
    </row>
    <row r="33" spans="1:1" x14ac:dyDescent="0.2">
      <c r="A33" s="47"/>
    </row>
    <row r="34" spans="1:1" x14ac:dyDescent="0.2">
      <c r="A34" s="47"/>
    </row>
    <row r="35" spans="1:1" x14ac:dyDescent="0.2">
      <c r="A35" s="47"/>
    </row>
    <row r="36" spans="1:1" x14ac:dyDescent="0.2">
      <c r="A36" s="47"/>
    </row>
    <row r="37" spans="1:1" x14ac:dyDescent="0.2">
      <c r="A37" s="47"/>
    </row>
    <row r="38" spans="1:1" x14ac:dyDescent="0.2">
      <c r="A38" s="47"/>
    </row>
    <row r="39" spans="1:1" x14ac:dyDescent="0.2">
      <c r="A39" s="47"/>
    </row>
    <row r="40" spans="1:1" x14ac:dyDescent="0.2">
      <c r="A40" s="47"/>
    </row>
    <row r="41" spans="1:1" x14ac:dyDescent="0.2">
      <c r="A41" s="47"/>
    </row>
    <row r="42" spans="1:1" x14ac:dyDescent="0.2">
      <c r="A42" s="47"/>
    </row>
    <row r="43" spans="1:1" x14ac:dyDescent="0.2">
      <c r="A43" s="47"/>
    </row>
    <row r="44" spans="1:1" x14ac:dyDescent="0.2">
      <c r="A44" s="47"/>
    </row>
    <row r="45" spans="1:1" x14ac:dyDescent="0.2">
      <c r="A45" s="47"/>
    </row>
    <row r="46" spans="1:1" x14ac:dyDescent="0.2">
      <c r="A46" s="47"/>
    </row>
    <row r="47" spans="1:1" x14ac:dyDescent="0.2">
      <c r="A47" s="47"/>
    </row>
    <row r="48" spans="1:1" x14ac:dyDescent="0.2">
      <c r="A48" s="47"/>
    </row>
    <row r="49" spans="1:1" x14ac:dyDescent="0.2">
      <c r="A49" s="47"/>
    </row>
    <row r="50" spans="1:1" x14ac:dyDescent="0.2">
      <c r="A50" s="47"/>
    </row>
    <row r="51" spans="1:1" x14ac:dyDescent="0.2">
      <c r="A51" s="47"/>
    </row>
    <row r="52" spans="1:1" x14ac:dyDescent="0.2">
      <c r="A52" s="47"/>
    </row>
    <row r="53" spans="1:1" x14ac:dyDescent="0.2">
      <c r="A53" s="47"/>
    </row>
    <row r="54" spans="1:1" x14ac:dyDescent="0.2">
      <c r="A54" s="47"/>
    </row>
    <row r="55" spans="1:1" x14ac:dyDescent="0.2">
      <c r="A55" s="47"/>
    </row>
    <row r="56" spans="1:1" x14ac:dyDescent="0.2">
      <c r="A56" s="47"/>
    </row>
    <row r="57" spans="1:1" x14ac:dyDescent="0.2">
      <c r="A57" s="47"/>
    </row>
    <row r="58" spans="1:1" x14ac:dyDescent="0.2">
      <c r="A58" s="47"/>
    </row>
    <row r="59" spans="1:1" x14ac:dyDescent="0.2">
      <c r="A59" s="47"/>
    </row>
    <row r="60" spans="1:1" x14ac:dyDescent="0.2">
      <c r="A60" s="47"/>
    </row>
    <row r="61" spans="1:1" x14ac:dyDescent="0.2">
      <c r="A61" s="47"/>
    </row>
    <row r="62" spans="1:1" x14ac:dyDescent="0.2">
      <c r="A62" s="47"/>
    </row>
    <row r="63" spans="1:1" x14ac:dyDescent="0.2">
      <c r="A63" s="47"/>
    </row>
    <row r="64" spans="1:1" x14ac:dyDescent="0.2">
      <c r="A64" s="47"/>
    </row>
    <row r="65" spans="1:1" x14ac:dyDescent="0.2">
      <c r="A65" s="47"/>
    </row>
    <row r="66" spans="1:1" x14ac:dyDescent="0.2">
      <c r="A66" s="47"/>
    </row>
    <row r="67" spans="1:1" x14ac:dyDescent="0.2">
      <c r="A67" s="47"/>
    </row>
    <row r="68" spans="1:1" x14ac:dyDescent="0.2">
      <c r="A68" s="47"/>
    </row>
    <row r="69" spans="1:1" x14ac:dyDescent="0.2">
      <c r="A69" s="47"/>
    </row>
    <row r="70" spans="1:1" x14ac:dyDescent="0.2">
      <c r="A70" s="47"/>
    </row>
    <row r="71" spans="1:1" x14ac:dyDescent="0.2">
      <c r="A71" s="47"/>
    </row>
    <row r="72" spans="1:1" x14ac:dyDescent="0.2">
      <c r="A72" s="47"/>
    </row>
    <row r="73" spans="1:1" x14ac:dyDescent="0.2">
      <c r="A73" s="47"/>
    </row>
    <row r="74" spans="1:1" x14ac:dyDescent="0.2">
      <c r="A74" s="47"/>
    </row>
    <row r="75" spans="1:1" x14ac:dyDescent="0.2">
      <c r="A75" s="47"/>
    </row>
    <row r="76" spans="1:1" x14ac:dyDescent="0.2">
      <c r="A76" s="47"/>
    </row>
    <row r="77" spans="1:1" x14ac:dyDescent="0.2">
      <c r="A77" s="47"/>
    </row>
    <row r="78" spans="1:1" x14ac:dyDescent="0.2">
      <c r="A78" s="47"/>
    </row>
    <row r="79" spans="1:1" x14ac:dyDescent="0.2">
      <c r="A79" s="47"/>
    </row>
    <row r="80" spans="1:1" x14ac:dyDescent="0.2">
      <c r="A80" s="47"/>
    </row>
    <row r="81" spans="1:1" x14ac:dyDescent="0.2">
      <c r="A81" s="47"/>
    </row>
    <row r="82" spans="1:1" x14ac:dyDescent="0.2">
      <c r="A82" s="47"/>
    </row>
    <row r="83" spans="1:1" x14ac:dyDescent="0.2">
      <c r="A83" s="47"/>
    </row>
    <row r="84" spans="1:1" x14ac:dyDescent="0.2">
      <c r="A84" s="47"/>
    </row>
    <row r="85" spans="1:1" x14ac:dyDescent="0.2">
      <c r="A85" s="47"/>
    </row>
    <row r="86" spans="1:1" x14ac:dyDescent="0.2">
      <c r="A86" s="47"/>
    </row>
    <row r="87" spans="1:1" x14ac:dyDescent="0.2">
      <c r="A87" s="47"/>
    </row>
    <row r="88" spans="1:1" x14ac:dyDescent="0.2">
      <c r="A88" s="47"/>
    </row>
    <row r="89" spans="1:1" x14ac:dyDescent="0.2">
      <c r="A89" s="47"/>
    </row>
    <row r="90" spans="1:1" x14ac:dyDescent="0.2">
      <c r="A90" s="47"/>
    </row>
    <row r="91" spans="1:1" x14ac:dyDescent="0.2">
      <c r="A91" s="47"/>
    </row>
    <row r="92" spans="1:1" x14ac:dyDescent="0.2">
      <c r="A92" s="47"/>
    </row>
    <row r="93" spans="1:1" x14ac:dyDescent="0.2">
      <c r="A93" s="47"/>
    </row>
    <row r="94" spans="1:1" x14ac:dyDescent="0.2">
      <c r="A94" s="47"/>
    </row>
    <row r="95" spans="1:1" x14ac:dyDescent="0.2">
      <c r="A95" s="47"/>
    </row>
    <row r="96" spans="1:1" x14ac:dyDescent="0.2">
      <c r="A96" s="47"/>
    </row>
    <row r="97" spans="1:1" x14ac:dyDescent="0.2">
      <c r="A97" s="47"/>
    </row>
    <row r="98" spans="1:1" x14ac:dyDescent="0.2">
      <c r="A98" s="47"/>
    </row>
    <row r="99" spans="1:1" x14ac:dyDescent="0.2">
      <c r="A99" s="47"/>
    </row>
    <row r="100" spans="1:1" x14ac:dyDescent="0.2">
      <c r="A100" s="47"/>
    </row>
    <row r="101" spans="1:1" x14ac:dyDescent="0.2">
      <c r="A101" s="47"/>
    </row>
    <row r="102" spans="1:1" x14ac:dyDescent="0.2">
      <c r="A102" s="47"/>
    </row>
    <row r="103" spans="1:1" x14ac:dyDescent="0.2">
      <c r="A103" s="47"/>
    </row>
    <row r="104" spans="1:1" x14ac:dyDescent="0.2">
      <c r="A104" s="47"/>
    </row>
    <row r="105" spans="1:1" x14ac:dyDescent="0.2">
      <c r="A105" s="47"/>
    </row>
    <row r="106" spans="1:1" x14ac:dyDescent="0.2">
      <c r="A106" s="47"/>
    </row>
    <row r="107" spans="1:1" x14ac:dyDescent="0.2">
      <c r="A107" s="47"/>
    </row>
    <row r="108" spans="1:1" x14ac:dyDescent="0.2">
      <c r="A108" s="47"/>
    </row>
    <row r="109" spans="1:1" x14ac:dyDescent="0.2">
      <c r="A109" s="47"/>
    </row>
    <row r="110" spans="1:1" x14ac:dyDescent="0.2">
      <c r="A110" s="47"/>
    </row>
    <row r="111" spans="1:1" x14ac:dyDescent="0.2">
      <c r="A111" s="47"/>
    </row>
    <row r="112" spans="1:1" x14ac:dyDescent="0.2">
      <c r="A112" s="47"/>
    </row>
    <row r="113" spans="1:1" x14ac:dyDescent="0.2">
      <c r="A113" s="47"/>
    </row>
    <row r="114" spans="1:1" x14ac:dyDescent="0.2">
      <c r="A114" s="47"/>
    </row>
    <row r="115" spans="1:1" x14ac:dyDescent="0.2">
      <c r="A11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D24-32F1-6B4B-8E91-F4CCD30B1B6A}">
  <dimension ref="A1:O55"/>
  <sheetViews>
    <sheetView tabSelected="1" topLeftCell="A3" zoomScaleNormal="100" workbookViewId="0">
      <selection activeCell="F33" sqref="F33"/>
    </sheetView>
  </sheetViews>
  <sheetFormatPr baseColWidth="10" defaultColWidth="12.5" defaultRowHeight="16" x14ac:dyDescent="0.2"/>
  <cols>
    <col min="1" max="1" width="9.83203125" style="7" customWidth="1"/>
    <col min="2" max="2" width="67.5" style="7" customWidth="1"/>
    <col min="3" max="6" width="12.5" style="7"/>
    <col min="7" max="7" width="13.83203125" style="7" customWidth="1"/>
    <col min="8" max="8" width="24.5" style="7" customWidth="1"/>
    <col min="9" max="9" width="12.5" style="7"/>
    <col min="10" max="10" width="26.5" style="7" customWidth="1"/>
    <col min="11" max="11" width="18.5" style="7" customWidth="1"/>
    <col min="12" max="16384" width="12.5" style="7"/>
  </cols>
  <sheetData>
    <row r="1" spans="1:15" s="4" customFormat="1" ht="29" customHeight="1" thickBot="1" x14ac:dyDescent="0.3">
      <c r="A1" s="1" t="s">
        <v>0</v>
      </c>
      <c r="B1" s="2"/>
      <c r="C1" s="3"/>
      <c r="D1" s="3"/>
    </row>
    <row r="2" spans="1:15" ht="17" customHeight="1" x14ac:dyDescent="0.25">
      <c r="A2" s="5"/>
      <c r="B2" s="6"/>
    </row>
    <row r="3" spans="1:15" s="8" customFormat="1" ht="140" customHeight="1" x14ac:dyDescent="0.2">
      <c r="B3" s="9" t="s">
        <v>1</v>
      </c>
    </row>
    <row r="4" spans="1:15" s="8" customFormat="1" ht="18" customHeight="1" thickBot="1" x14ac:dyDescent="0.25"/>
    <row r="5" spans="1:15" ht="17" thickBot="1" x14ac:dyDescent="0.25">
      <c r="A5" s="10" t="s">
        <v>2</v>
      </c>
      <c r="B5" s="11" t="s">
        <v>3</v>
      </c>
      <c r="D5" s="12" t="s">
        <v>4</v>
      </c>
      <c r="E5" s="13" t="s">
        <v>5</v>
      </c>
      <c r="F5" s="13" t="s">
        <v>4</v>
      </c>
      <c r="G5" s="13" t="s">
        <v>5</v>
      </c>
      <c r="H5" s="13" t="s">
        <v>4</v>
      </c>
      <c r="I5" s="13" t="s">
        <v>5</v>
      </c>
      <c r="J5" s="13" t="s">
        <v>4</v>
      </c>
      <c r="K5" s="13" t="s">
        <v>5</v>
      </c>
      <c r="L5" s="13" t="s">
        <v>4</v>
      </c>
      <c r="M5" s="14" t="s">
        <v>5</v>
      </c>
      <c r="O5" s="15" t="s">
        <v>6</v>
      </c>
    </row>
    <row r="6" spans="1:15" x14ac:dyDescent="0.2">
      <c r="A6" s="16">
        <v>1</v>
      </c>
      <c r="B6" s="17">
        <f>-(1/0.829187)*LN(1-A6*(1/6))</f>
        <v>0.21987990259610268</v>
      </c>
      <c r="D6" s="18">
        <v>1</v>
      </c>
      <c r="E6" s="19">
        <v>1.88</v>
      </c>
      <c r="F6" s="20">
        <v>11</v>
      </c>
      <c r="G6" s="19">
        <v>3.53</v>
      </c>
      <c r="H6" s="20">
        <v>21</v>
      </c>
      <c r="I6" s="19">
        <v>1.42</v>
      </c>
      <c r="J6" s="20">
        <v>31</v>
      </c>
      <c r="K6" s="19">
        <v>0.39</v>
      </c>
      <c r="L6" s="20">
        <v>41</v>
      </c>
      <c r="M6" s="21">
        <v>0.8</v>
      </c>
      <c r="O6" s="19">
        <v>1.88</v>
      </c>
    </row>
    <row r="7" spans="1:15" x14ac:dyDescent="0.2">
      <c r="A7" s="16">
        <v>2</v>
      </c>
      <c r="B7" s="17">
        <f t="shared" ref="B7:B10" si="0">-(1/0.829187)*LN(1-A7*(1/6))</f>
        <v>0.4889911541162178</v>
      </c>
      <c r="D7" s="18">
        <v>2</v>
      </c>
      <c r="E7" s="19">
        <v>0.54</v>
      </c>
      <c r="F7" s="20">
        <v>12</v>
      </c>
      <c r="G7" s="19">
        <v>0.53</v>
      </c>
      <c r="H7" s="20">
        <v>22</v>
      </c>
      <c r="I7" s="19">
        <v>1.28</v>
      </c>
      <c r="J7" s="20">
        <v>32</v>
      </c>
      <c r="K7" s="19">
        <v>0.34</v>
      </c>
      <c r="L7" s="20">
        <v>42</v>
      </c>
      <c r="M7" s="21">
        <v>5.5</v>
      </c>
      <c r="O7" s="19">
        <v>0.54</v>
      </c>
    </row>
    <row r="8" spans="1:15" x14ac:dyDescent="0.2">
      <c r="A8" s="16">
        <v>3</v>
      </c>
      <c r="B8" s="17">
        <f t="shared" si="0"/>
        <v>0.83593589933265389</v>
      </c>
      <c r="D8" s="18">
        <v>3</v>
      </c>
      <c r="E8" s="19">
        <v>1.9</v>
      </c>
      <c r="F8" s="20">
        <v>13</v>
      </c>
      <c r="G8" s="19">
        <v>1.8</v>
      </c>
      <c r="H8" s="20">
        <v>23</v>
      </c>
      <c r="I8" s="19">
        <v>0.82</v>
      </c>
      <c r="J8" s="20">
        <v>33</v>
      </c>
      <c r="K8" s="19">
        <v>0.01</v>
      </c>
      <c r="L8" s="20">
        <v>43</v>
      </c>
      <c r="M8" s="21">
        <v>4.91</v>
      </c>
      <c r="O8" s="19">
        <v>1.9</v>
      </c>
    </row>
    <row r="9" spans="1:15" x14ac:dyDescent="0.2">
      <c r="A9" s="16">
        <v>4</v>
      </c>
      <c r="B9" s="17">
        <f t="shared" si="0"/>
        <v>1.3249270534488717</v>
      </c>
      <c r="D9" s="18">
        <v>4</v>
      </c>
      <c r="E9" s="19">
        <v>0.15</v>
      </c>
      <c r="F9" s="20">
        <v>14</v>
      </c>
      <c r="G9" s="19">
        <v>0.79</v>
      </c>
      <c r="H9" s="20">
        <v>24</v>
      </c>
      <c r="I9" s="19">
        <v>2.16</v>
      </c>
      <c r="J9" s="20">
        <v>34</v>
      </c>
      <c r="K9" s="19">
        <v>0.1</v>
      </c>
      <c r="L9" s="20">
        <v>44</v>
      </c>
      <c r="M9" s="21">
        <v>0.35</v>
      </c>
      <c r="O9" s="19">
        <v>0.15</v>
      </c>
    </row>
    <row r="10" spans="1:15" x14ac:dyDescent="0.2">
      <c r="A10" s="16">
        <v>5</v>
      </c>
      <c r="B10" s="17">
        <f t="shared" si="0"/>
        <v>2.1608629527815251</v>
      </c>
      <c r="D10" s="18">
        <v>5</v>
      </c>
      <c r="E10" s="19">
        <v>0.02</v>
      </c>
      <c r="F10" s="20">
        <v>15</v>
      </c>
      <c r="G10" s="19">
        <v>0.21</v>
      </c>
      <c r="H10" s="20">
        <v>25</v>
      </c>
      <c r="I10" s="19">
        <v>0.05</v>
      </c>
      <c r="J10" s="20">
        <v>35</v>
      </c>
      <c r="K10" s="19">
        <v>1.1000000000000001</v>
      </c>
      <c r="L10" s="20">
        <v>45</v>
      </c>
      <c r="M10" s="21">
        <v>0.36</v>
      </c>
      <c r="O10" s="19">
        <v>0.02</v>
      </c>
    </row>
    <row r="11" spans="1:15" ht="17" thickBot="1" x14ac:dyDescent="0.25">
      <c r="A11" s="22">
        <v>6</v>
      </c>
      <c r="B11" s="23" t="s">
        <v>7</v>
      </c>
      <c r="D11" s="18">
        <v>6</v>
      </c>
      <c r="E11" s="19">
        <v>2.81</v>
      </c>
      <c r="F11" s="20">
        <v>16</v>
      </c>
      <c r="G11" s="19">
        <v>0.8</v>
      </c>
      <c r="H11" s="20">
        <v>26</v>
      </c>
      <c r="I11" s="19">
        <v>0.04</v>
      </c>
      <c r="J11" s="20">
        <v>36</v>
      </c>
      <c r="K11" s="19">
        <v>0.24</v>
      </c>
      <c r="L11" s="20">
        <v>46</v>
      </c>
      <c r="M11" s="21">
        <v>0.9</v>
      </c>
      <c r="O11" s="19">
        <v>2.81</v>
      </c>
    </row>
    <row r="12" spans="1:15" ht="17" thickBot="1" x14ac:dyDescent="0.25">
      <c r="D12" s="18">
        <v>7</v>
      </c>
      <c r="E12" s="19">
        <v>1.5</v>
      </c>
      <c r="F12" s="20">
        <v>17</v>
      </c>
      <c r="G12" s="19">
        <v>0.26</v>
      </c>
      <c r="H12" s="20">
        <v>27</v>
      </c>
      <c r="I12" s="19">
        <v>1.49</v>
      </c>
      <c r="J12" s="20">
        <v>37</v>
      </c>
      <c r="K12" s="19">
        <v>0.26</v>
      </c>
      <c r="L12" s="20">
        <v>47</v>
      </c>
      <c r="M12" s="21">
        <v>1.03</v>
      </c>
      <c r="O12" s="19">
        <v>1.5</v>
      </c>
    </row>
    <row r="13" spans="1:15" ht="17" thickBot="1" x14ac:dyDescent="0.25">
      <c r="A13" s="10" t="s">
        <v>8</v>
      </c>
      <c r="B13" s="11" t="s">
        <v>9</v>
      </c>
      <c r="D13" s="18">
        <v>8</v>
      </c>
      <c r="E13" s="19">
        <v>0.53</v>
      </c>
      <c r="F13" s="20">
        <v>18</v>
      </c>
      <c r="G13" s="19">
        <v>0.63</v>
      </c>
      <c r="H13" s="20">
        <v>28</v>
      </c>
      <c r="I13" s="19">
        <v>0.66</v>
      </c>
      <c r="J13" s="20">
        <v>38</v>
      </c>
      <c r="K13" s="19">
        <v>0.45</v>
      </c>
      <c r="L13" s="20">
        <v>48</v>
      </c>
      <c r="M13" s="21">
        <v>1.73</v>
      </c>
      <c r="O13" s="19">
        <v>0.53</v>
      </c>
    </row>
    <row r="14" spans="1:15" x14ac:dyDescent="0.2">
      <c r="A14" s="16">
        <v>1</v>
      </c>
      <c r="B14" s="17" t="s">
        <v>10</v>
      </c>
      <c r="D14" s="18">
        <v>9</v>
      </c>
      <c r="E14" s="19">
        <v>2.62</v>
      </c>
      <c r="F14" s="20">
        <v>19</v>
      </c>
      <c r="G14" s="19">
        <v>0.36</v>
      </c>
      <c r="H14" s="20">
        <v>29</v>
      </c>
      <c r="I14" s="19">
        <v>2.0299999999999998</v>
      </c>
      <c r="J14" s="20">
        <v>39</v>
      </c>
      <c r="K14" s="19">
        <v>0.17</v>
      </c>
      <c r="L14" s="20">
        <v>49</v>
      </c>
      <c r="M14" s="21">
        <v>0.38</v>
      </c>
      <c r="O14" s="19">
        <v>2.62</v>
      </c>
    </row>
    <row r="15" spans="1:15" x14ac:dyDescent="0.2">
      <c r="A15" s="16">
        <v>2</v>
      </c>
      <c r="B15" s="17" t="s">
        <v>11</v>
      </c>
      <c r="D15" s="24">
        <v>10</v>
      </c>
      <c r="E15" s="25">
        <v>2.67</v>
      </c>
      <c r="F15" s="26">
        <v>20</v>
      </c>
      <c r="G15" s="25">
        <v>2.0299999999999998</v>
      </c>
      <c r="H15" s="26">
        <v>30</v>
      </c>
      <c r="I15" s="25">
        <v>1</v>
      </c>
      <c r="J15" s="26">
        <v>40</v>
      </c>
      <c r="K15" s="25">
        <v>4.29</v>
      </c>
      <c r="L15" s="26">
        <v>50</v>
      </c>
      <c r="M15" s="27">
        <v>0.48</v>
      </c>
      <c r="O15" s="25">
        <v>2.67</v>
      </c>
    </row>
    <row r="16" spans="1:15" x14ac:dyDescent="0.2">
      <c r="A16" s="16">
        <v>3</v>
      </c>
      <c r="B16" s="17" t="s">
        <v>12</v>
      </c>
      <c r="M16" s="28" t="s">
        <v>13</v>
      </c>
      <c r="N16" s="29">
        <f>AVERAGE(E6:E15,G6:G15,I6:I15,K6:K15,M6:M15)</f>
        <v>1.2060000000000002</v>
      </c>
      <c r="O16" s="19">
        <v>3.53</v>
      </c>
    </row>
    <row r="17" spans="1:15" x14ac:dyDescent="0.2">
      <c r="A17" s="16">
        <v>4</v>
      </c>
      <c r="B17" s="17" t="s">
        <v>14</v>
      </c>
      <c r="M17" s="28" t="s">
        <v>15</v>
      </c>
      <c r="N17" s="28">
        <f>1/N16</f>
        <v>0.82918739635157535</v>
      </c>
      <c r="O17" s="19">
        <v>0.53</v>
      </c>
    </row>
    <row r="18" spans="1:15" x14ac:dyDescent="0.2">
      <c r="A18" s="16">
        <v>5</v>
      </c>
      <c r="B18" s="30" t="s">
        <v>16</v>
      </c>
      <c r="O18" s="19">
        <v>1.8</v>
      </c>
    </row>
    <row r="19" spans="1:15" ht="17" thickBot="1" x14ac:dyDescent="0.25">
      <c r="A19" s="22">
        <v>6</v>
      </c>
      <c r="B19" s="31" t="s">
        <v>17</v>
      </c>
      <c r="O19" s="19">
        <v>0.79</v>
      </c>
    </row>
    <row r="20" spans="1:15" ht="17" thickBot="1" x14ac:dyDescent="0.25">
      <c r="D20" s="28" t="s">
        <v>18</v>
      </c>
      <c r="O20" s="19">
        <v>0.21</v>
      </c>
    </row>
    <row r="21" spans="1:15" s="15" customFormat="1" ht="17" thickBot="1" x14ac:dyDescent="0.25">
      <c r="A21" s="10" t="s">
        <v>8</v>
      </c>
      <c r="B21" s="11" t="s">
        <v>19</v>
      </c>
      <c r="D21" s="10" t="s">
        <v>2</v>
      </c>
      <c r="E21" s="32" t="s">
        <v>20</v>
      </c>
      <c r="F21" s="32" t="s">
        <v>21</v>
      </c>
      <c r="G21" s="11" t="s">
        <v>22</v>
      </c>
      <c r="O21" s="33">
        <v>0.8</v>
      </c>
    </row>
    <row r="22" spans="1:15" x14ac:dyDescent="0.2">
      <c r="A22" s="16">
        <v>1</v>
      </c>
      <c r="B22" s="17">
        <f t="array" ref="B22:B27">FREQUENCY(O6:O55, B6:B10)</f>
        <v>8</v>
      </c>
      <c r="D22" s="16">
        <v>1</v>
      </c>
      <c r="E22" s="7">
        <v>8</v>
      </c>
      <c r="F22" s="7">
        <f>50/6</f>
        <v>8.3333333333333339</v>
      </c>
      <c r="G22" s="34">
        <f>((E22-F22)^2)/F22</f>
        <v>1.3333333333333379E-2</v>
      </c>
      <c r="O22" s="19">
        <v>0.26</v>
      </c>
    </row>
    <row r="23" spans="1:15" x14ac:dyDescent="0.2">
      <c r="A23" s="16">
        <v>2</v>
      </c>
      <c r="B23" s="17">
        <v>11</v>
      </c>
      <c r="D23" s="16">
        <v>2</v>
      </c>
      <c r="E23" s="7">
        <v>11</v>
      </c>
      <c r="F23" s="7">
        <f t="shared" ref="F23:F27" si="1">50/6</f>
        <v>8.3333333333333339</v>
      </c>
      <c r="G23" s="34">
        <f t="shared" ref="G23:G27" si="2">((E23-F23)^2)/F23</f>
        <v>0.85333333333333294</v>
      </c>
      <c r="O23" s="19">
        <v>0.63</v>
      </c>
    </row>
    <row r="24" spans="1:15" x14ac:dyDescent="0.2">
      <c r="A24" s="16">
        <v>3</v>
      </c>
      <c r="B24" s="17">
        <v>9</v>
      </c>
      <c r="D24" s="16">
        <v>3</v>
      </c>
      <c r="E24" s="7">
        <v>9</v>
      </c>
      <c r="F24" s="7">
        <f t="shared" si="1"/>
        <v>8.3333333333333339</v>
      </c>
      <c r="G24" s="34">
        <f t="shared" si="2"/>
        <v>5.3333333333333233E-2</v>
      </c>
      <c r="O24" s="19">
        <v>0.36</v>
      </c>
    </row>
    <row r="25" spans="1:15" x14ac:dyDescent="0.2">
      <c r="A25" s="16">
        <v>4</v>
      </c>
      <c r="B25" s="17">
        <v>5</v>
      </c>
      <c r="D25" s="16">
        <v>4</v>
      </c>
      <c r="E25" s="7">
        <v>5</v>
      </c>
      <c r="F25" s="7">
        <f t="shared" si="1"/>
        <v>8.3333333333333339</v>
      </c>
      <c r="G25" s="34">
        <f t="shared" si="2"/>
        <v>1.3333333333333337</v>
      </c>
      <c r="O25" s="25">
        <v>2.0299999999999998</v>
      </c>
    </row>
    <row r="26" spans="1:15" x14ac:dyDescent="0.2">
      <c r="A26" s="16">
        <v>5</v>
      </c>
      <c r="B26" s="17">
        <v>10</v>
      </c>
      <c r="D26" s="16">
        <v>5</v>
      </c>
      <c r="E26" s="7">
        <v>10</v>
      </c>
      <c r="F26" s="7">
        <f t="shared" si="1"/>
        <v>8.3333333333333339</v>
      </c>
      <c r="G26" s="34">
        <f t="shared" si="2"/>
        <v>0.33333333333333309</v>
      </c>
      <c r="O26" s="19">
        <v>1.42</v>
      </c>
    </row>
    <row r="27" spans="1:15" ht="17" thickBot="1" x14ac:dyDescent="0.25">
      <c r="A27" s="22">
        <v>6</v>
      </c>
      <c r="B27" s="23">
        <v>7</v>
      </c>
      <c r="D27" s="22">
        <v>6</v>
      </c>
      <c r="E27" s="4">
        <v>7</v>
      </c>
      <c r="F27" s="4">
        <f t="shared" si="1"/>
        <v>8.3333333333333339</v>
      </c>
      <c r="G27" s="35">
        <f t="shared" si="2"/>
        <v>0.21333333333333351</v>
      </c>
      <c r="O27" s="19">
        <v>1.28</v>
      </c>
    </row>
    <row r="28" spans="1:15" ht="17" customHeight="1" x14ac:dyDescent="0.2">
      <c r="D28" s="7" t="s">
        <v>23</v>
      </c>
      <c r="E28" s="7">
        <v>50</v>
      </c>
      <c r="G28" s="36">
        <f>SUM(G22:G27)</f>
        <v>2.8</v>
      </c>
      <c r="H28" s="37" t="s">
        <v>24</v>
      </c>
      <c r="I28" s="37"/>
      <c r="J28" s="37" t="s">
        <v>25</v>
      </c>
      <c r="K28" s="37"/>
      <c r="O28" s="19">
        <v>0.82</v>
      </c>
    </row>
    <row r="29" spans="1:15" x14ac:dyDescent="0.2">
      <c r="G29" s="38">
        <f>CHIINV(0.05,4)</f>
        <v>9.4877290367811575</v>
      </c>
      <c r="H29" s="37" t="s">
        <v>26</v>
      </c>
      <c r="I29" s="37"/>
      <c r="J29" s="37" t="s">
        <v>27</v>
      </c>
      <c r="K29" s="37"/>
      <c r="O29" s="19">
        <v>2.16</v>
      </c>
    </row>
    <row r="30" spans="1:15" x14ac:dyDescent="0.2">
      <c r="G30" s="37"/>
      <c r="H30" s="39" t="s">
        <v>28</v>
      </c>
      <c r="I30" s="37"/>
      <c r="J30" s="37"/>
      <c r="K30" s="37"/>
      <c r="O30" s="19">
        <v>0.05</v>
      </c>
    </row>
    <row r="31" spans="1:15" x14ac:dyDescent="0.2">
      <c r="O31" s="19">
        <v>0.04</v>
      </c>
    </row>
    <row r="32" spans="1:15" x14ac:dyDescent="0.2">
      <c r="O32" s="19">
        <v>1.49</v>
      </c>
    </row>
    <row r="33" spans="15:15" x14ac:dyDescent="0.2">
      <c r="O33" s="19">
        <v>0.66</v>
      </c>
    </row>
    <row r="34" spans="15:15" x14ac:dyDescent="0.2">
      <c r="O34" s="19">
        <v>2.0299999999999998</v>
      </c>
    </row>
    <row r="35" spans="15:15" x14ac:dyDescent="0.2">
      <c r="O35" s="25">
        <v>1</v>
      </c>
    </row>
    <row r="36" spans="15:15" x14ac:dyDescent="0.2">
      <c r="O36" s="19">
        <v>0.39</v>
      </c>
    </row>
    <row r="37" spans="15:15" x14ac:dyDescent="0.2">
      <c r="O37" s="19">
        <v>0.34</v>
      </c>
    </row>
    <row r="38" spans="15:15" x14ac:dyDescent="0.2">
      <c r="O38" s="19">
        <v>0.01</v>
      </c>
    </row>
    <row r="39" spans="15:15" x14ac:dyDescent="0.2">
      <c r="O39" s="19">
        <v>0.1</v>
      </c>
    </row>
    <row r="40" spans="15:15" x14ac:dyDescent="0.2">
      <c r="O40" s="19">
        <v>1.1000000000000001</v>
      </c>
    </row>
    <row r="41" spans="15:15" x14ac:dyDescent="0.2">
      <c r="O41" s="19">
        <v>0.24</v>
      </c>
    </row>
    <row r="42" spans="15:15" x14ac:dyDescent="0.2">
      <c r="O42" s="19">
        <v>0.26</v>
      </c>
    </row>
    <row r="43" spans="15:15" x14ac:dyDescent="0.2">
      <c r="O43" s="19">
        <v>0.45</v>
      </c>
    </row>
    <row r="44" spans="15:15" x14ac:dyDescent="0.2">
      <c r="O44" s="19">
        <v>0.17</v>
      </c>
    </row>
    <row r="45" spans="15:15" x14ac:dyDescent="0.2">
      <c r="O45" s="25">
        <v>4.29</v>
      </c>
    </row>
    <row r="46" spans="15:15" x14ac:dyDescent="0.2">
      <c r="O46" s="21">
        <v>0.8</v>
      </c>
    </row>
    <row r="47" spans="15:15" x14ac:dyDescent="0.2">
      <c r="O47" s="21">
        <v>5.5</v>
      </c>
    </row>
    <row r="48" spans="15:15" x14ac:dyDescent="0.2">
      <c r="O48" s="21">
        <v>4.91</v>
      </c>
    </row>
    <row r="49" spans="15:15" x14ac:dyDescent="0.2">
      <c r="O49" s="21">
        <v>0.35</v>
      </c>
    </row>
    <row r="50" spans="15:15" x14ac:dyDescent="0.2">
      <c r="O50" s="21">
        <v>0.36</v>
      </c>
    </row>
    <row r="51" spans="15:15" x14ac:dyDescent="0.2">
      <c r="O51" s="21">
        <v>0.9</v>
      </c>
    </row>
    <row r="52" spans="15:15" x14ac:dyDescent="0.2">
      <c r="O52" s="21">
        <v>1.03</v>
      </c>
    </row>
    <row r="53" spans="15:15" x14ac:dyDescent="0.2">
      <c r="O53" s="21">
        <v>1.73</v>
      </c>
    </row>
    <row r="54" spans="15:15" x14ac:dyDescent="0.2">
      <c r="O54" s="21">
        <v>0.38</v>
      </c>
    </row>
    <row r="55" spans="15:15" x14ac:dyDescent="0.2">
      <c r="O55" s="27">
        <v>0.48</v>
      </c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Q2-a&amp;b</vt:lpstr>
      <vt:lpstr>Q2-c</vt:lpstr>
      <vt:lpstr>Q2-d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 Coşkun</dc:creator>
  <cp:lastModifiedBy>Özge Coşkun</cp:lastModifiedBy>
  <dcterms:created xsi:type="dcterms:W3CDTF">2024-03-21T22:03:35Z</dcterms:created>
  <dcterms:modified xsi:type="dcterms:W3CDTF">2024-03-21T22:07:15Z</dcterms:modified>
</cp:coreProperties>
</file>