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D:\2022디지털 신기술 혁신공유대학 사업\Co-Week\"/>
    </mc:Choice>
  </mc:AlternateContent>
  <xr:revisionPtr revIDLastSave="0" documentId="8_{E611214E-F772-4A93-810A-EBC0CCE781E0}" xr6:coauthVersionLast="36" xr6:coauthVersionMax="36" xr10:uidLastSave="{00000000-0000-0000-0000-000000000000}"/>
  <bookViews>
    <workbookView xWindow="0" yWindow="0" windowWidth="27060" windowHeight="11310" activeTab="1" xr2:uid="{00000000-000D-0000-FFFF-FFFF00000000}"/>
  </bookViews>
  <sheets>
    <sheet name="데이터" sheetId="1" r:id="rId1"/>
    <sheet name="기본기능" sheetId="3" r:id="rId2"/>
  </sheets>
  <calcPr calcId="191029"/>
</workbook>
</file>

<file path=xl/calcChain.xml><?xml version="1.0" encoding="utf-8"?>
<calcChain xmlns="http://schemas.openxmlformats.org/spreadsheetml/2006/main">
  <c r="J44" i="3" l="1"/>
  <c r="J43" i="3" l="1"/>
  <c r="D43" i="3"/>
  <c r="C43" i="3"/>
  <c r="J42" i="3"/>
  <c r="E42" i="3"/>
  <c r="L10" i="3" s="1"/>
  <c r="D42" i="3"/>
  <c r="C42" i="3"/>
  <c r="J3" i="3"/>
  <c r="K3" i="3"/>
  <c r="J4" i="3"/>
  <c r="K4" i="3"/>
  <c r="J5" i="3"/>
  <c r="K5" i="3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K2" i="3"/>
  <c r="J2" i="3"/>
  <c r="L25" i="3" l="1"/>
  <c r="L30" i="3"/>
  <c r="L14" i="3"/>
  <c r="L3" i="3"/>
  <c r="L20" i="3"/>
  <c r="L9" i="3"/>
  <c r="L2" i="3"/>
  <c r="L35" i="3"/>
  <c r="L19" i="3"/>
  <c r="L4" i="3"/>
  <c r="L36" i="3"/>
  <c r="L40" i="3"/>
  <c r="L24" i="3"/>
  <c r="L8" i="3"/>
  <c r="L27" i="3"/>
  <c r="L11" i="3"/>
  <c r="L15" i="3"/>
  <c r="L13" i="3"/>
  <c r="L34" i="3"/>
  <c r="L18" i="3"/>
  <c r="L39" i="3"/>
  <c r="L23" i="3"/>
  <c r="L29" i="3"/>
  <c r="L7" i="3"/>
  <c r="L33" i="3"/>
  <c r="L17" i="3"/>
  <c r="L6" i="3"/>
  <c r="L31" i="3"/>
  <c r="L28" i="3"/>
  <c r="L12" i="3"/>
  <c r="L38" i="3"/>
  <c r="L22" i="3"/>
  <c r="L32" i="3"/>
  <c r="L16" i="3"/>
  <c r="L5" i="3"/>
  <c r="L37" i="3"/>
  <c r="L21" i="3"/>
  <c r="L2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2" i="3"/>
  <c r="H2" i="3"/>
  <c r="E40" i="3" l="1"/>
  <c r="F40" i="3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2" i="3"/>
</calcChain>
</file>

<file path=xl/sharedStrings.xml><?xml version="1.0" encoding="utf-8"?>
<sst xmlns="http://schemas.openxmlformats.org/spreadsheetml/2006/main" count="146" uniqueCount="63">
  <si>
    <t>사망원인별(103항목)</t>
  </si>
  <si>
    <t>성별</t>
  </si>
  <si>
    <t>연령(5세)별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</si>
  <si>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</si>
  <si>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</si>
  <si>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</si>
  <si>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</si>
  <si>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</si>
  <si>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</si>
  <si>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</si>
  <si>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</si>
  <si>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</si>
  <si>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</si>
  <si>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</si>
  <si>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</si>
  <si>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</si>
  <si>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</si>
  <si>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</si>
  <si>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</si>
  <si>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</si>
  <si>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</si>
  <si>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</si>
  <si>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</si>
  <si>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</si>
  <si>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</si>
  <si>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</si>
  <si>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</si>
  <si>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</si>
  <si>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</si>
  <si>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</si>
  <si>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</si>
  <si>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</si>
  <si>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</si>
  <si>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</si>
  <si>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</si>
  <si>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</si>
  <si>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</si>
  <si>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</si>
  <si>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</si>
  <si>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</si>
  <si>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사망자수 (명)</t>
  </si>
  <si>
    <t>신생물 (C00-D48)</t>
  </si>
  <si>
    <t>남자</t>
  </si>
  <si>
    <t>계</t>
  </si>
  <si>
    <t/>
  </si>
  <si>
    <t>여자</t>
  </si>
  <si>
    <t>년도</t>
    <phoneticPr fontId="1" type="noConversion"/>
  </si>
  <si>
    <t>합계</t>
    <phoneticPr fontId="1" type="noConversion"/>
  </si>
  <si>
    <t>평균</t>
    <phoneticPr fontId="1" type="noConversion"/>
  </si>
  <si>
    <t>남자사망자 비율</t>
    <phoneticPr fontId="1" type="noConversion"/>
  </si>
  <si>
    <t>전체사망자의 
5년 이동 합</t>
    <phoneticPr fontId="1" type="noConversion"/>
  </si>
  <si>
    <t>여자</t>
    <phoneticPr fontId="1" type="noConversion"/>
  </si>
  <si>
    <t>2020</t>
  </si>
  <si>
    <t>차이</t>
    <phoneticPr fontId="1" type="noConversion"/>
  </si>
  <si>
    <t>여자사망자비율</t>
    <phoneticPr fontId="1" type="noConversion"/>
  </si>
  <si>
    <t>2021</t>
  </si>
  <si>
    <t>년도_tag</t>
    <phoneticPr fontId="1" type="noConversion"/>
  </si>
  <si>
    <t>남자/여자
비율</t>
    <phoneticPr fontId="1" type="noConversion"/>
  </si>
  <si>
    <t>남자/여자
백분율</t>
    <phoneticPr fontId="1" type="noConversion"/>
  </si>
  <si>
    <t>39년간 전체 사망자 대비 년도별 사망자 비율</t>
    <phoneticPr fontId="1" type="noConversion"/>
  </si>
  <si>
    <t>카운트</t>
    <phoneticPr fontId="1" type="noConversion"/>
  </si>
  <si>
    <t>small</t>
    <phoneticPr fontId="1" type="noConversion"/>
  </si>
  <si>
    <t>large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</si>
</sst>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#,##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3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0" fontId="0" fillId="2" borderId="4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 wrapText="1"/>
    </xf>
    <xf numFmtId="0" fontId="0" fillId="3" borderId="4" xfId="0" applyFill="1" applyBorder="1" applyAlignment="1"/>
    <xf numFmtId="3" fontId="0" fillId="0" borderId="4" xfId="0" applyNumberFormat="1" applyBorder="1" applyAlignment="1">
      <alignment horizontal="right"/>
    </xf>
    <xf numFmtId="0" fontId="0" fillId="0" borderId="4" xfId="0" applyBorder="1">
      <alignment vertical="center"/>
    </xf>
    <xf numFmtId="0" fontId="0" fillId="5" borderId="4" xfId="0" applyFill="1" applyBorder="1">
      <alignment vertical="center"/>
    </xf>
    <xf numFmtId="3" fontId="0" fillId="5" borderId="4" xfId="0" applyNumberFormat="1" applyFill="1" applyBorder="1">
      <alignment vertical="center"/>
    </xf>
    <xf numFmtId="176" fontId="0" fillId="5" borderId="4" xfId="0" applyNumberFormat="1" applyFill="1" applyBorder="1">
      <alignment vertical="center"/>
    </xf>
    <xf numFmtId="0" fontId="0" fillId="3" borderId="2" xfId="0" applyFill="1" applyBorder="1" applyAlignment="1"/>
    <xf numFmtId="177" fontId="0" fillId="5" borderId="4" xfId="0" applyNumberFormat="1" applyFill="1" applyBorder="1">
      <alignment vertic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workbookViewId="0">
      <selection activeCell="F13" sqref="F13"/>
    </sheetView>
  </sheetViews>
  <sheetFormatPr defaultRowHeight="16.5" x14ac:dyDescent="0.3"/>
  <cols>
    <col min="1" max="1" width="18.5" customWidth="1"/>
    <col min="2" max="2" width="5.875" customWidth="1"/>
    <col min="3" max="3" width="10.75" customWidth="1"/>
    <col min="4" max="40" width="12.75" customWidth="1"/>
    <col min="41" max="41" width="11.75" customWidth="1"/>
    <col min="42" max="42" width="12.125" customWidth="1"/>
  </cols>
  <sheetData>
    <row r="1" spans="1:42" ht="20.100000000000001" customHeight="1" x14ac:dyDescent="0.3">
      <c r="A1" s="19" t="s">
        <v>0</v>
      </c>
      <c r="B1" s="19" t="s">
        <v>1</v>
      </c>
      <c r="C1" s="1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6" t="s">
        <v>52</v>
      </c>
      <c r="AP1" s="16" t="s">
        <v>55</v>
      </c>
    </row>
    <row r="2" spans="1:42" ht="20.100000000000001" customHeight="1" x14ac:dyDescent="0.3">
      <c r="A2" s="20" t="s">
        <v>0</v>
      </c>
      <c r="B2" s="20" t="s">
        <v>1</v>
      </c>
      <c r="C2" s="20" t="s">
        <v>2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16" t="s">
        <v>40</v>
      </c>
      <c r="AP2" s="16" t="s">
        <v>40</v>
      </c>
    </row>
    <row r="3" spans="1:42" ht="20.100000000000001" customHeight="1" x14ac:dyDescent="0.3">
      <c r="A3" s="3" t="s">
        <v>41</v>
      </c>
      <c r="B3" s="3" t="s">
        <v>42</v>
      </c>
      <c r="C3" s="3" t="s">
        <v>43</v>
      </c>
      <c r="D3" s="2">
        <v>18164</v>
      </c>
      <c r="E3" s="2">
        <v>18692</v>
      </c>
      <c r="F3" s="2">
        <v>20301</v>
      </c>
      <c r="G3" s="2">
        <v>21059</v>
      </c>
      <c r="H3" s="2">
        <v>21872</v>
      </c>
      <c r="I3" s="2">
        <v>22655</v>
      </c>
      <c r="J3" s="2">
        <v>24027</v>
      </c>
      <c r="K3" s="2">
        <v>25200</v>
      </c>
      <c r="L3" s="2">
        <v>25924</v>
      </c>
      <c r="M3" s="2">
        <v>28607</v>
      </c>
      <c r="N3" s="2">
        <v>30058</v>
      </c>
      <c r="O3" s="2">
        <v>31971</v>
      </c>
      <c r="P3" s="2">
        <v>32576</v>
      </c>
      <c r="Q3" s="2">
        <v>33090</v>
      </c>
      <c r="R3" s="2">
        <v>34313</v>
      </c>
      <c r="S3" s="2">
        <v>33251</v>
      </c>
      <c r="T3" s="2">
        <v>35217</v>
      </c>
      <c r="U3" s="2">
        <v>37726</v>
      </c>
      <c r="V3" s="2">
        <v>38284</v>
      </c>
      <c r="W3" s="2">
        <v>40510</v>
      </c>
      <c r="X3" s="2">
        <v>40602</v>
      </c>
      <c r="Y3" s="2">
        <v>41619</v>
      </c>
      <c r="Z3" s="2">
        <v>41685</v>
      </c>
      <c r="AA3" s="2">
        <v>42457</v>
      </c>
      <c r="AB3" s="2">
        <v>43301</v>
      </c>
      <c r="AC3" s="2">
        <v>44264</v>
      </c>
      <c r="AD3" s="2">
        <v>44347</v>
      </c>
      <c r="AE3" s="2">
        <v>45746</v>
      </c>
      <c r="AF3" s="2">
        <v>45419</v>
      </c>
      <c r="AG3" s="2">
        <v>47104</v>
      </c>
      <c r="AH3" s="2">
        <v>47768</v>
      </c>
      <c r="AI3" s="2">
        <v>48552</v>
      </c>
      <c r="AJ3" s="2">
        <v>48428</v>
      </c>
      <c r="AK3" s="2">
        <v>49009</v>
      </c>
      <c r="AL3" s="2">
        <v>49629</v>
      </c>
      <c r="AM3" s="2">
        <v>49797</v>
      </c>
      <c r="AN3" s="2">
        <v>51158</v>
      </c>
      <c r="AO3" s="2">
        <v>51686</v>
      </c>
      <c r="AP3" s="2">
        <v>51827</v>
      </c>
    </row>
    <row r="4" spans="1:42" ht="20.100000000000001" customHeight="1" x14ac:dyDescent="0.3">
      <c r="A4" s="5" t="s">
        <v>44</v>
      </c>
      <c r="B4" s="4" t="s">
        <v>45</v>
      </c>
      <c r="C4" s="4" t="s">
        <v>43</v>
      </c>
      <c r="D4" s="2">
        <v>11220</v>
      </c>
      <c r="E4" s="2">
        <v>11180</v>
      </c>
      <c r="F4" s="2">
        <v>11754</v>
      </c>
      <c r="G4" s="2">
        <v>12142</v>
      </c>
      <c r="H4" s="2">
        <v>12239</v>
      </c>
      <c r="I4" s="2">
        <v>12824</v>
      </c>
      <c r="J4" s="2">
        <v>13423</v>
      </c>
      <c r="K4" s="2">
        <v>14138</v>
      </c>
      <c r="L4" s="2">
        <v>14255</v>
      </c>
      <c r="M4" s="2">
        <v>16246</v>
      </c>
      <c r="N4" s="2">
        <v>17149</v>
      </c>
      <c r="O4" s="2">
        <v>17933</v>
      </c>
      <c r="P4" s="2">
        <v>18469</v>
      </c>
      <c r="Q4" s="2">
        <v>18700</v>
      </c>
      <c r="R4" s="2">
        <v>19454</v>
      </c>
      <c r="S4" s="2">
        <v>18766</v>
      </c>
      <c r="T4" s="2">
        <v>19940</v>
      </c>
      <c r="U4" s="2">
        <v>21451</v>
      </c>
      <c r="V4" s="2">
        <v>21972</v>
      </c>
      <c r="W4" s="2">
        <v>23115</v>
      </c>
      <c r="X4" s="2">
        <v>23753</v>
      </c>
      <c r="Y4" s="2">
        <v>23856</v>
      </c>
      <c r="Z4" s="2">
        <v>24588</v>
      </c>
      <c r="AA4" s="2">
        <v>24312</v>
      </c>
      <c r="AB4" s="2">
        <v>25350</v>
      </c>
      <c r="AC4" s="2">
        <v>25590</v>
      </c>
      <c r="AD4" s="2">
        <v>26430</v>
      </c>
      <c r="AE4" s="2">
        <v>27401</v>
      </c>
      <c r="AF4" s="2">
        <v>27231</v>
      </c>
      <c r="AG4" s="2">
        <v>27886</v>
      </c>
      <c r="AH4" s="2">
        <v>28853</v>
      </c>
      <c r="AI4" s="2">
        <v>29350</v>
      </c>
      <c r="AJ4" s="2">
        <v>29853</v>
      </c>
      <c r="AK4" s="2">
        <v>30720</v>
      </c>
      <c r="AL4" s="2">
        <v>30691</v>
      </c>
      <c r="AM4" s="2">
        <v>30950</v>
      </c>
      <c r="AN4" s="2">
        <v>31686</v>
      </c>
      <c r="AO4" s="2">
        <v>32090</v>
      </c>
      <c r="AP4" s="2">
        <v>32536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"/>
  <sheetViews>
    <sheetView tabSelected="1" workbookViewId="0">
      <selection activeCell="L2" sqref="L2"/>
    </sheetView>
  </sheetViews>
  <sheetFormatPr defaultRowHeight="16.5" x14ac:dyDescent="0.3"/>
  <cols>
    <col min="1" max="2" width="9" style="12"/>
    <col min="3" max="3" width="9.25" style="12" bestFit="1" customWidth="1"/>
    <col min="4" max="9" width="9" style="12"/>
    <col min="10" max="11" width="15.75" style="12" customWidth="1"/>
    <col min="12" max="12" width="22.625" style="12" customWidth="1"/>
    <col min="13" max="13" width="13.625" style="12" customWidth="1"/>
    <col min="14" max="16384" width="9" style="12"/>
  </cols>
  <sheetData>
    <row r="1" spans="1:20" ht="33" x14ac:dyDescent="0.3">
      <c r="A1" s="6" t="s">
        <v>46</v>
      </c>
      <c r="B1" s="6" t="s">
        <v>56</v>
      </c>
      <c r="C1" s="7" t="s">
        <v>42</v>
      </c>
      <c r="D1" s="7" t="s">
        <v>51</v>
      </c>
      <c r="E1" s="8" t="s">
        <v>47</v>
      </c>
      <c r="F1" s="8" t="s">
        <v>53</v>
      </c>
      <c r="G1" s="9" t="s">
        <v>57</v>
      </c>
      <c r="H1" s="9" t="s">
        <v>58</v>
      </c>
      <c r="I1" s="8"/>
      <c r="J1" s="8" t="s">
        <v>49</v>
      </c>
      <c r="K1" s="8" t="s">
        <v>54</v>
      </c>
      <c r="L1" s="9" t="s">
        <v>59</v>
      </c>
      <c r="M1" s="9" t="s">
        <v>50</v>
      </c>
    </row>
    <row r="2" spans="1:20" x14ac:dyDescent="0.3">
      <c r="A2" s="10" t="s">
        <v>3</v>
      </c>
      <c r="B2" s="10">
        <v>0</v>
      </c>
      <c r="C2" s="11">
        <v>18164</v>
      </c>
      <c r="D2" s="11">
        <v>11220</v>
      </c>
      <c r="E2" s="14">
        <f>C2+D2</f>
        <v>29384</v>
      </c>
      <c r="F2" s="14">
        <f>C2-D2</f>
        <v>6944</v>
      </c>
      <c r="G2" s="15">
        <f>C2/D2</f>
        <v>1.6188948306595365</v>
      </c>
      <c r="H2" s="15">
        <f>C2/D2%</f>
        <v>161.88948306595364</v>
      </c>
      <c r="I2" s="15"/>
      <c r="J2" s="13">
        <f>ROUND(C2/$E2, 2)</f>
        <v>0.62</v>
      </c>
      <c r="K2" s="13">
        <f>ROUND(D2/$E2, 2)</f>
        <v>0.38</v>
      </c>
      <c r="L2" s="13">
        <f>ROUND(E2/$E$42, 3)</f>
        <v>1.2999999999999999E-2</v>
      </c>
      <c r="M2" s="13"/>
      <c r="N2" s="13"/>
      <c r="O2" s="13"/>
      <c r="P2" s="13"/>
      <c r="Q2" s="13"/>
      <c r="R2" s="13"/>
      <c r="S2" s="13"/>
      <c r="T2" s="13"/>
    </row>
    <row r="3" spans="1:20" x14ac:dyDescent="0.3">
      <c r="A3" s="10" t="s">
        <v>4</v>
      </c>
      <c r="B3" s="10">
        <v>0</v>
      </c>
      <c r="C3" s="11">
        <v>18692</v>
      </c>
      <c r="D3" s="11">
        <v>11180</v>
      </c>
      <c r="E3" s="14">
        <f t="shared" ref="E3:E39" si="0">C3+D3</f>
        <v>29872</v>
      </c>
      <c r="F3" s="14">
        <f t="shared" ref="F3:F39" si="1">C3-D3</f>
        <v>7512</v>
      </c>
      <c r="G3" s="15">
        <f t="shared" ref="G3:G40" si="2">C3/D3</f>
        <v>1.6719141323792486</v>
      </c>
      <c r="H3" s="15">
        <f t="shared" ref="H3:H40" si="3">C3/D3%</f>
        <v>167.19141323792488</v>
      </c>
      <c r="I3" s="15"/>
      <c r="J3" s="13">
        <f t="shared" ref="J3:J40" si="4">ROUND(C3/$E3, 2)</f>
        <v>0.63</v>
      </c>
      <c r="K3" s="13">
        <f t="shared" ref="K3:K40" si="5">ROUND(D3/$E3, 2)</f>
        <v>0.37</v>
      </c>
      <c r="L3" s="13">
        <f t="shared" ref="L3:L40" si="6">ROUND(E3/$E$42, 3)</f>
        <v>1.2999999999999999E-2</v>
      </c>
      <c r="M3" s="13"/>
      <c r="N3" s="13"/>
      <c r="O3" s="13"/>
      <c r="P3" s="13"/>
      <c r="Q3" s="13"/>
      <c r="R3" s="13"/>
      <c r="S3" s="13"/>
      <c r="T3" s="13"/>
    </row>
    <row r="4" spans="1:20" x14ac:dyDescent="0.3">
      <c r="A4" s="10" t="s">
        <v>5</v>
      </c>
      <c r="B4" s="10">
        <v>0</v>
      </c>
      <c r="C4" s="11">
        <v>20301</v>
      </c>
      <c r="D4" s="11">
        <v>11754</v>
      </c>
      <c r="E4" s="14">
        <f t="shared" si="0"/>
        <v>32055</v>
      </c>
      <c r="F4" s="14">
        <f t="shared" si="1"/>
        <v>8547</v>
      </c>
      <c r="G4" s="15">
        <f t="shared" si="2"/>
        <v>1.7271567126084737</v>
      </c>
      <c r="H4" s="15">
        <f t="shared" si="3"/>
        <v>172.71567126084736</v>
      </c>
      <c r="I4" s="15"/>
      <c r="J4" s="13">
        <f t="shared" si="4"/>
        <v>0.63</v>
      </c>
      <c r="K4" s="13">
        <f t="shared" si="5"/>
        <v>0.37</v>
      </c>
      <c r="L4" s="13">
        <f t="shared" si="6"/>
        <v>1.4E-2</v>
      </c>
      <c r="M4" s="13"/>
      <c r="N4" s="13"/>
      <c r="O4" s="13"/>
      <c r="P4" s="13"/>
      <c r="Q4" s="13"/>
      <c r="R4" s="13"/>
      <c r="S4" s="13"/>
      <c r="T4" s="13"/>
    </row>
    <row r="5" spans="1:20" x14ac:dyDescent="0.3">
      <c r="A5" s="10" t="s">
        <v>6</v>
      </c>
      <c r="B5" s="10">
        <v>0</v>
      </c>
      <c r="C5" s="11">
        <v>21059</v>
      </c>
      <c r="D5" s="11">
        <v>12142</v>
      </c>
      <c r="E5" s="14">
        <f t="shared" si="0"/>
        <v>33201</v>
      </c>
      <c r="F5" s="14">
        <f t="shared" si="1"/>
        <v>8917</v>
      </c>
      <c r="G5" s="15">
        <f t="shared" si="2"/>
        <v>1.7343930159775984</v>
      </c>
      <c r="H5" s="15">
        <f t="shared" si="3"/>
        <v>173.43930159775985</v>
      </c>
      <c r="I5" s="15"/>
      <c r="J5" s="13">
        <f t="shared" si="4"/>
        <v>0.63</v>
      </c>
      <c r="K5" s="13">
        <f t="shared" si="5"/>
        <v>0.37</v>
      </c>
      <c r="L5" s="13">
        <f t="shared" si="6"/>
        <v>1.4E-2</v>
      </c>
      <c r="M5" s="13"/>
      <c r="N5" s="13"/>
      <c r="O5" s="13"/>
      <c r="P5" s="13"/>
      <c r="Q5" s="13"/>
      <c r="R5" s="13"/>
      <c r="S5" s="13"/>
      <c r="T5" s="13"/>
    </row>
    <row r="6" spans="1:20" x14ac:dyDescent="0.3">
      <c r="A6" s="10" t="s">
        <v>7</v>
      </c>
      <c r="B6" s="10">
        <v>0</v>
      </c>
      <c r="C6" s="11">
        <v>21872</v>
      </c>
      <c r="D6" s="11">
        <v>12239</v>
      </c>
      <c r="E6" s="14">
        <f t="shared" si="0"/>
        <v>34111</v>
      </c>
      <c r="F6" s="14">
        <f t="shared" si="1"/>
        <v>9633</v>
      </c>
      <c r="G6" s="15">
        <f t="shared" si="2"/>
        <v>1.7870741073617125</v>
      </c>
      <c r="H6" s="15">
        <f t="shared" si="3"/>
        <v>178.70741073617125</v>
      </c>
      <c r="I6" s="15"/>
      <c r="J6" s="13">
        <f t="shared" si="4"/>
        <v>0.64</v>
      </c>
      <c r="K6" s="13">
        <f t="shared" si="5"/>
        <v>0.36</v>
      </c>
      <c r="L6" s="13">
        <f t="shared" si="6"/>
        <v>1.4999999999999999E-2</v>
      </c>
      <c r="M6" s="17">
        <f>E2+E3+E4+E5+E6</f>
        <v>158623</v>
      </c>
      <c r="N6" s="13"/>
      <c r="O6" s="13"/>
      <c r="P6" s="13"/>
      <c r="Q6" s="13"/>
      <c r="R6" s="13"/>
      <c r="S6" s="13"/>
      <c r="T6" s="13"/>
    </row>
    <row r="7" spans="1:20" x14ac:dyDescent="0.3">
      <c r="A7" s="10" t="s">
        <v>8</v>
      </c>
      <c r="B7" s="10">
        <v>0</v>
      </c>
      <c r="C7" s="11">
        <v>22655</v>
      </c>
      <c r="D7" s="11">
        <v>12824</v>
      </c>
      <c r="E7" s="14">
        <f t="shared" si="0"/>
        <v>35479</v>
      </c>
      <c r="F7" s="14">
        <f t="shared" si="1"/>
        <v>9831</v>
      </c>
      <c r="G7" s="15">
        <f t="shared" si="2"/>
        <v>1.766609482220836</v>
      </c>
      <c r="H7" s="15">
        <f t="shared" si="3"/>
        <v>176.66094822208359</v>
      </c>
      <c r="I7" s="15"/>
      <c r="J7" s="13">
        <f t="shared" si="4"/>
        <v>0.64</v>
      </c>
      <c r="K7" s="13">
        <f t="shared" si="5"/>
        <v>0.36</v>
      </c>
      <c r="L7" s="13">
        <f t="shared" si="6"/>
        <v>1.4999999999999999E-2</v>
      </c>
      <c r="M7" s="17">
        <f t="shared" ref="M7:M40" si="7">E3+E4+E5+E6+E7</f>
        <v>164718</v>
      </c>
      <c r="N7" s="13"/>
      <c r="O7" s="13"/>
      <c r="P7" s="13"/>
      <c r="Q7" s="13"/>
      <c r="R7" s="13"/>
      <c r="S7" s="13"/>
      <c r="T7" s="13"/>
    </row>
    <row r="8" spans="1:20" x14ac:dyDescent="0.3">
      <c r="A8" s="10" t="s">
        <v>9</v>
      </c>
      <c r="B8" s="10">
        <v>0</v>
      </c>
      <c r="C8" s="11">
        <v>24027</v>
      </c>
      <c r="D8" s="11">
        <v>13423</v>
      </c>
      <c r="E8" s="14">
        <f t="shared" si="0"/>
        <v>37450</v>
      </c>
      <c r="F8" s="14">
        <f t="shared" si="1"/>
        <v>10604</v>
      </c>
      <c r="G8" s="15">
        <f t="shared" si="2"/>
        <v>1.7899873351709752</v>
      </c>
      <c r="H8" s="15">
        <f t="shared" si="3"/>
        <v>178.99873351709752</v>
      </c>
      <c r="I8" s="15"/>
      <c r="J8" s="13">
        <f t="shared" si="4"/>
        <v>0.64</v>
      </c>
      <c r="K8" s="13">
        <f t="shared" si="5"/>
        <v>0.36</v>
      </c>
      <c r="L8" s="13">
        <f t="shared" si="6"/>
        <v>1.6E-2</v>
      </c>
      <c r="M8" s="17">
        <f t="shared" si="7"/>
        <v>172296</v>
      </c>
      <c r="N8" s="13"/>
      <c r="O8" s="13"/>
      <c r="P8" s="13"/>
      <c r="Q8" s="13"/>
      <c r="R8" s="13"/>
      <c r="S8" s="13"/>
      <c r="T8" s="13"/>
    </row>
    <row r="9" spans="1:20" x14ac:dyDescent="0.3">
      <c r="A9" s="10" t="s">
        <v>10</v>
      </c>
      <c r="B9" s="10">
        <v>0</v>
      </c>
      <c r="C9" s="11">
        <v>25200</v>
      </c>
      <c r="D9" s="11">
        <v>14138</v>
      </c>
      <c r="E9" s="14">
        <f t="shared" si="0"/>
        <v>39338</v>
      </c>
      <c r="F9" s="14">
        <f t="shared" si="1"/>
        <v>11062</v>
      </c>
      <c r="G9" s="15">
        <f t="shared" si="2"/>
        <v>1.7824303296081483</v>
      </c>
      <c r="H9" s="15">
        <f t="shared" si="3"/>
        <v>178.24303296081484</v>
      </c>
      <c r="I9" s="15"/>
      <c r="J9" s="13">
        <f t="shared" si="4"/>
        <v>0.64</v>
      </c>
      <c r="K9" s="13">
        <f t="shared" si="5"/>
        <v>0.36</v>
      </c>
      <c r="L9" s="13">
        <f t="shared" si="6"/>
        <v>1.7000000000000001E-2</v>
      </c>
      <c r="M9" s="17">
        <f t="shared" si="7"/>
        <v>179579</v>
      </c>
      <c r="N9" s="13"/>
      <c r="O9" s="13"/>
      <c r="P9" s="13"/>
      <c r="Q9" s="13"/>
      <c r="R9" s="13"/>
      <c r="S9" s="13"/>
      <c r="T9" s="13"/>
    </row>
    <row r="10" spans="1:20" x14ac:dyDescent="0.3">
      <c r="A10" s="10" t="s">
        <v>11</v>
      </c>
      <c r="B10" s="10">
        <v>0</v>
      </c>
      <c r="C10" s="11">
        <v>25924</v>
      </c>
      <c r="D10" s="11">
        <v>14255</v>
      </c>
      <c r="E10" s="14">
        <f t="shared" si="0"/>
        <v>40179</v>
      </c>
      <c r="F10" s="14">
        <f t="shared" si="1"/>
        <v>11669</v>
      </c>
      <c r="G10" s="15">
        <f t="shared" si="2"/>
        <v>1.8185899684321292</v>
      </c>
      <c r="H10" s="15">
        <f t="shared" si="3"/>
        <v>181.85899684321291</v>
      </c>
      <c r="I10" s="15"/>
      <c r="J10" s="13">
        <f t="shared" si="4"/>
        <v>0.65</v>
      </c>
      <c r="K10" s="13">
        <f t="shared" si="5"/>
        <v>0.35</v>
      </c>
      <c r="L10" s="13">
        <f t="shared" si="6"/>
        <v>1.7000000000000001E-2</v>
      </c>
      <c r="M10" s="17">
        <f t="shared" si="7"/>
        <v>186557</v>
      </c>
      <c r="N10" s="13"/>
      <c r="O10" s="13"/>
      <c r="P10" s="13"/>
      <c r="Q10" s="13"/>
      <c r="R10" s="13"/>
      <c r="S10" s="13"/>
      <c r="T10" s="13"/>
    </row>
    <row r="11" spans="1:20" x14ac:dyDescent="0.3">
      <c r="A11" s="10" t="s">
        <v>12</v>
      </c>
      <c r="B11" s="10">
        <v>0</v>
      </c>
      <c r="C11" s="11">
        <v>28607</v>
      </c>
      <c r="D11" s="11">
        <v>16246</v>
      </c>
      <c r="E11" s="14">
        <f t="shared" si="0"/>
        <v>44853</v>
      </c>
      <c r="F11" s="14">
        <f t="shared" si="1"/>
        <v>12361</v>
      </c>
      <c r="G11" s="15">
        <f t="shared" si="2"/>
        <v>1.7608642127292873</v>
      </c>
      <c r="H11" s="15">
        <f t="shared" si="3"/>
        <v>176.0864212729287</v>
      </c>
      <c r="I11" s="15"/>
      <c r="J11" s="13">
        <f t="shared" si="4"/>
        <v>0.64</v>
      </c>
      <c r="K11" s="13">
        <f t="shared" si="5"/>
        <v>0.36</v>
      </c>
      <c r="L11" s="13">
        <f t="shared" si="6"/>
        <v>1.9E-2</v>
      </c>
      <c r="M11" s="17">
        <f t="shared" si="7"/>
        <v>197299</v>
      </c>
      <c r="N11" s="13"/>
      <c r="O11" s="13"/>
      <c r="P11" s="13"/>
      <c r="Q11" s="13"/>
      <c r="R11" s="13"/>
      <c r="S11" s="13"/>
      <c r="T11" s="13"/>
    </row>
    <row r="12" spans="1:20" x14ac:dyDescent="0.3">
      <c r="A12" s="10" t="s">
        <v>13</v>
      </c>
      <c r="B12" s="10">
        <v>0</v>
      </c>
      <c r="C12" s="11">
        <v>30058</v>
      </c>
      <c r="D12" s="11">
        <v>17149</v>
      </c>
      <c r="E12" s="14">
        <f t="shared" si="0"/>
        <v>47207</v>
      </c>
      <c r="F12" s="14">
        <f t="shared" si="1"/>
        <v>12909</v>
      </c>
      <c r="G12" s="15">
        <f t="shared" si="2"/>
        <v>1.7527552626975333</v>
      </c>
      <c r="H12" s="15">
        <f t="shared" si="3"/>
        <v>175.27552626975333</v>
      </c>
      <c r="I12" s="15"/>
      <c r="J12" s="13">
        <f t="shared" si="4"/>
        <v>0.64</v>
      </c>
      <c r="K12" s="13">
        <f t="shared" si="5"/>
        <v>0.36</v>
      </c>
      <c r="L12" s="13">
        <f t="shared" si="6"/>
        <v>0.02</v>
      </c>
      <c r="M12" s="17">
        <f t="shared" si="7"/>
        <v>209027</v>
      </c>
      <c r="N12" s="13"/>
      <c r="O12" s="13"/>
      <c r="P12" s="13"/>
      <c r="Q12" s="13"/>
      <c r="R12" s="13"/>
      <c r="S12" s="13"/>
      <c r="T12" s="13"/>
    </row>
    <row r="13" spans="1:20" x14ac:dyDescent="0.3">
      <c r="A13" s="10" t="s">
        <v>14</v>
      </c>
      <c r="B13" s="10">
        <v>0</v>
      </c>
      <c r="C13" s="11">
        <v>31971</v>
      </c>
      <c r="D13" s="11">
        <v>17933</v>
      </c>
      <c r="E13" s="14">
        <f t="shared" si="0"/>
        <v>49904</v>
      </c>
      <c r="F13" s="14">
        <f t="shared" si="1"/>
        <v>14038</v>
      </c>
      <c r="G13" s="15">
        <f t="shared" si="2"/>
        <v>1.7828026543244297</v>
      </c>
      <c r="H13" s="15">
        <f t="shared" si="3"/>
        <v>178.28026543244297</v>
      </c>
      <c r="I13" s="15"/>
      <c r="J13" s="13">
        <f t="shared" si="4"/>
        <v>0.64</v>
      </c>
      <c r="K13" s="13">
        <f t="shared" si="5"/>
        <v>0.36</v>
      </c>
      <c r="L13" s="13">
        <f t="shared" si="6"/>
        <v>2.1999999999999999E-2</v>
      </c>
      <c r="M13" s="17">
        <f t="shared" si="7"/>
        <v>221481</v>
      </c>
      <c r="N13" s="13"/>
      <c r="O13" s="13"/>
      <c r="P13" s="13"/>
      <c r="Q13" s="13"/>
      <c r="R13" s="13"/>
      <c r="S13" s="13"/>
      <c r="T13" s="13"/>
    </row>
    <row r="14" spans="1:20" x14ac:dyDescent="0.3">
      <c r="A14" s="10" t="s">
        <v>15</v>
      </c>
      <c r="B14" s="10">
        <v>0</v>
      </c>
      <c r="C14" s="11">
        <v>32576</v>
      </c>
      <c r="D14" s="11">
        <v>18469</v>
      </c>
      <c r="E14" s="14">
        <f t="shared" si="0"/>
        <v>51045</v>
      </c>
      <c r="F14" s="14">
        <f t="shared" si="1"/>
        <v>14107</v>
      </c>
      <c r="G14" s="15">
        <f t="shared" si="2"/>
        <v>1.7638204558990742</v>
      </c>
      <c r="H14" s="15">
        <f t="shared" si="3"/>
        <v>176.38204558990742</v>
      </c>
      <c r="I14" s="15"/>
      <c r="J14" s="13">
        <f t="shared" si="4"/>
        <v>0.64</v>
      </c>
      <c r="K14" s="13">
        <f t="shared" si="5"/>
        <v>0.36</v>
      </c>
      <c r="L14" s="13">
        <f t="shared" si="6"/>
        <v>2.1999999999999999E-2</v>
      </c>
      <c r="M14" s="17">
        <f t="shared" si="7"/>
        <v>233188</v>
      </c>
      <c r="N14" s="13"/>
      <c r="O14" s="13"/>
      <c r="P14" s="13"/>
      <c r="Q14" s="13"/>
      <c r="R14" s="13"/>
      <c r="S14" s="13"/>
      <c r="T14" s="13"/>
    </row>
    <row r="15" spans="1:20" x14ac:dyDescent="0.3">
      <c r="A15" s="10" t="s">
        <v>16</v>
      </c>
      <c r="B15" s="10">
        <v>0</v>
      </c>
      <c r="C15" s="11">
        <v>33090</v>
      </c>
      <c r="D15" s="11">
        <v>18700</v>
      </c>
      <c r="E15" s="14">
        <f t="shared" si="0"/>
        <v>51790</v>
      </c>
      <c r="F15" s="14">
        <f t="shared" si="1"/>
        <v>14390</v>
      </c>
      <c r="G15" s="15">
        <f t="shared" si="2"/>
        <v>1.7695187165775401</v>
      </c>
      <c r="H15" s="15">
        <f t="shared" si="3"/>
        <v>176.951871657754</v>
      </c>
      <c r="I15" s="15"/>
      <c r="J15" s="13">
        <f t="shared" si="4"/>
        <v>0.64</v>
      </c>
      <c r="K15" s="13">
        <f t="shared" si="5"/>
        <v>0.36</v>
      </c>
      <c r="L15" s="13">
        <f t="shared" si="6"/>
        <v>2.1999999999999999E-2</v>
      </c>
      <c r="M15" s="17">
        <f t="shared" si="7"/>
        <v>244799</v>
      </c>
      <c r="N15" s="13"/>
      <c r="O15" s="13"/>
      <c r="P15" s="13"/>
      <c r="Q15" s="13"/>
      <c r="R15" s="13"/>
      <c r="S15" s="13"/>
      <c r="T15" s="13"/>
    </row>
    <row r="16" spans="1:20" x14ac:dyDescent="0.3">
      <c r="A16" s="10" t="s">
        <v>17</v>
      </c>
      <c r="B16" s="10">
        <v>0</v>
      </c>
      <c r="C16" s="11">
        <v>34313</v>
      </c>
      <c r="D16" s="11">
        <v>19454</v>
      </c>
      <c r="E16" s="14">
        <f t="shared" si="0"/>
        <v>53767</v>
      </c>
      <c r="F16" s="14">
        <f t="shared" si="1"/>
        <v>14859</v>
      </c>
      <c r="G16" s="15">
        <f t="shared" si="2"/>
        <v>1.7638017888352009</v>
      </c>
      <c r="H16" s="15">
        <f t="shared" si="3"/>
        <v>176.3801788835201</v>
      </c>
      <c r="I16" s="15"/>
      <c r="J16" s="13">
        <f t="shared" si="4"/>
        <v>0.64</v>
      </c>
      <c r="K16" s="13">
        <f t="shared" si="5"/>
        <v>0.36</v>
      </c>
      <c r="L16" s="13">
        <f t="shared" si="6"/>
        <v>2.3E-2</v>
      </c>
      <c r="M16" s="17">
        <f t="shared" si="7"/>
        <v>253713</v>
      </c>
      <c r="N16" s="13"/>
      <c r="O16" s="13"/>
      <c r="P16" s="13"/>
      <c r="Q16" s="13"/>
      <c r="R16" s="13"/>
      <c r="S16" s="13"/>
      <c r="T16" s="13"/>
    </row>
    <row r="17" spans="1:20" x14ac:dyDescent="0.3">
      <c r="A17" s="10" t="s">
        <v>18</v>
      </c>
      <c r="B17" s="10">
        <v>0</v>
      </c>
      <c r="C17" s="11">
        <v>33251</v>
      </c>
      <c r="D17" s="11">
        <v>18766</v>
      </c>
      <c r="E17" s="14">
        <f t="shared" si="0"/>
        <v>52017</v>
      </c>
      <c r="F17" s="14">
        <f t="shared" si="1"/>
        <v>14485</v>
      </c>
      <c r="G17" s="15">
        <f t="shared" si="2"/>
        <v>1.7718746669508685</v>
      </c>
      <c r="H17" s="15">
        <f t="shared" si="3"/>
        <v>177.18746669508687</v>
      </c>
      <c r="I17" s="15"/>
      <c r="J17" s="13">
        <f t="shared" si="4"/>
        <v>0.64</v>
      </c>
      <c r="K17" s="13">
        <f t="shared" si="5"/>
        <v>0.36</v>
      </c>
      <c r="L17" s="13">
        <f t="shared" si="6"/>
        <v>2.1999999999999999E-2</v>
      </c>
      <c r="M17" s="17">
        <f t="shared" si="7"/>
        <v>258523</v>
      </c>
      <c r="N17" s="13"/>
      <c r="O17" s="13"/>
      <c r="P17" s="13"/>
      <c r="Q17" s="13"/>
      <c r="R17" s="13"/>
      <c r="S17" s="13"/>
      <c r="T17" s="13"/>
    </row>
    <row r="18" spans="1:20" x14ac:dyDescent="0.3">
      <c r="A18" s="10" t="s">
        <v>19</v>
      </c>
      <c r="B18" s="10">
        <v>0</v>
      </c>
      <c r="C18" s="11">
        <v>35217</v>
      </c>
      <c r="D18" s="11">
        <v>19940</v>
      </c>
      <c r="E18" s="14">
        <f t="shared" si="0"/>
        <v>55157</v>
      </c>
      <c r="F18" s="14">
        <f t="shared" si="1"/>
        <v>15277</v>
      </c>
      <c r="G18" s="15">
        <f t="shared" si="2"/>
        <v>1.7661484453360081</v>
      </c>
      <c r="H18" s="15">
        <f t="shared" si="3"/>
        <v>176.6148445336008</v>
      </c>
      <c r="I18" s="15"/>
      <c r="J18" s="13">
        <f t="shared" si="4"/>
        <v>0.64</v>
      </c>
      <c r="K18" s="13">
        <f t="shared" si="5"/>
        <v>0.36</v>
      </c>
      <c r="L18" s="13">
        <f t="shared" si="6"/>
        <v>2.4E-2</v>
      </c>
      <c r="M18" s="17">
        <f t="shared" si="7"/>
        <v>263776</v>
      </c>
      <c r="N18" s="13"/>
      <c r="O18" s="13"/>
      <c r="P18" s="13"/>
      <c r="Q18" s="13"/>
      <c r="R18" s="13"/>
      <c r="S18" s="13"/>
      <c r="T18" s="13"/>
    </row>
    <row r="19" spans="1:20" x14ac:dyDescent="0.3">
      <c r="A19" s="10" t="s">
        <v>20</v>
      </c>
      <c r="B19" s="10">
        <v>1</v>
      </c>
      <c r="C19" s="11">
        <v>37726</v>
      </c>
      <c r="D19" s="11">
        <v>21451</v>
      </c>
      <c r="E19" s="14">
        <f t="shared" si="0"/>
        <v>59177</v>
      </c>
      <c r="F19" s="14">
        <f t="shared" si="1"/>
        <v>16275</v>
      </c>
      <c r="G19" s="15">
        <f t="shared" si="2"/>
        <v>1.7587058878373969</v>
      </c>
      <c r="H19" s="15">
        <f t="shared" si="3"/>
        <v>175.87058878373969</v>
      </c>
      <c r="I19" s="15"/>
      <c r="J19" s="13">
        <f t="shared" si="4"/>
        <v>0.64</v>
      </c>
      <c r="K19" s="13">
        <f t="shared" si="5"/>
        <v>0.36</v>
      </c>
      <c r="L19" s="13">
        <f t="shared" si="6"/>
        <v>2.5999999999999999E-2</v>
      </c>
      <c r="M19" s="17">
        <f t="shared" si="7"/>
        <v>271908</v>
      </c>
      <c r="N19" s="13"/>
      <c r="O19" s="13"/>
      <c r="P19" s="13"/>
      <c r="Q19" s="13"/>
      <c r="R19" s="13"/>
      <c r="S19" s="13"/>
      <c r="T19" s="13"/>
    </row>
    <row r="20" spans="1:20" x14ac:dyDescent="0.3">
      <c r="A20" s="10" t="s">
        <v>21</v>
      </c>
      <c r="B20" s="10">
        <v>1</v>
      </c>
      <c r="C20" s="11">
        <v>38284</v>
      </c>
      <c r="D20" s="11">
        <v>21972</v>
      </c>
      <c r="E20" s="14">
        <f t="shared" si="0"/>
        <v>60256</v>
      </c>
      <c r="F20" s="14">
        <f t="shared" si="1"/>
        <v>16312</v>
      </c>
      <c r="G20" s="15">
        <f t="shared" si="2"/>
        <v>1.7423994174403787</v>
      </c>
      <c r="H20" s="15">
        <f t="shared" si="3"/>
        <v>174.23994174403788</v>
      </c>
      <c r="I20" s="15"/>
      <c r="J20" s="13">
        <f t="shared" si="4"/>
        <v>0.64</v>
      </c>
      <c r="K20" s="13">
        <f t="shared" si="5"/>
        <v>0.36</v>
      </c>
      <c r="L20" s="13">
        <f t="shared" si="6"/>
        <v>2.5999999999999999E-2</v>
      </c>
      <c r="M20" s="17">
        <f t="shared" si="7"/>
        <v>280374</v>
      </c>
      <c r="N20" s="13"/>
      <c r="O20" s="13"/>
      <c r="P20" s="13"/>
      <c r="Q20" s="13"/>
      <c r="R20" s="13"/>
      <c r="S20" s="13"/>
      <c r="T20" s="13"/>
    </row>
    <row r="21" spans="1:20" x14ac:dyDescent="0.3">
      <c r="A21" s="10" t="s">
        <v>22</v>
      </c>
      <c r="B21" s="10">
        <v>1</v>
      </c>
      <c r="C21" s="11">
        <v>40510</v>
      </c>
      <c r="D21" s="11">
        <v>23115</v>
      </c>
      <c r="E21" s="14">
        <f t="shared" si="0"/>
        <v>63625</v>
      </c>
      <c r="F21" s="14">
        <f t="shared" si="1"/>
        <v>17395</v>
      </c>
      <c r="G21" s="15">
        <f t="shared" si="2"/>
        <v>1.7525416396279472</v>
      </c>
      <c r="H21" s="15">
        <f t="shared" si="3"/>
        <v>175.25416396279471</v>
      </c>
      <c r="I21" s="15"/>
      <c r="J21" s="13">
        <f t="shared" si="4"/>
        <v>0.64</v>
      </c>
      <c r="K21" s="13">
        <f t="shared" si="5"/>
        <v>0.36</v>
      </c>
      <c r="L21" s="13">
        <f t="shared" si="6"/>
        <v>2.7E-2</v>
      </c>
      <c r="M21" s="17">
        <f t="shared" si="7"/>
        <v>290232</v>
      </c>
      <c r="N21" s="13"/>
      <c r="O21" s="13"/>
      <c r="P21" s="13"/>
      <c r="Q21" s="13"/>
      <c r="R21" s="13"/>
      <c r="S21" s="13"/>
      <c r="T21" s="13"/>
    </row>
    <row r="22" spans="1:20" x14ac:dyDescent="0.3">
      <c r="A22" s="10" t="s">
        <v>23</v>
      </c>
      <c r="B22" s="10">
        <v>1</v>
      </c>
      <c r="C22" s="11">
        <v>40602</v>
      </c>
      <c r="D22" s="11">
        <v>23753</v>
      </c>
      <c r="E22" s="14">
        <f t="shared" si="0"/>
        <v>64355</v>
      </c>
      <c r="F22" s="14">
        <f t="shared" si="1"/>
        <v>16849</v>
      </c>
      <c r="G22" s="15">
        <f t="shared" si="2"/>
        <v>1.7093419778554289</v>
      </c>
      <c r="H22" s="15">
        <f t="shared" si="3"/>
        <v>170.93419778554286</v>
      </c>
      <c r="I22" s="15"/>
      <c r="J22" s="13">
        <f t="shared" si="4"/>
        <v>0.63</v>
      </c>
      <c r="K22" s="13">
        <f t="shared" si="5"/>
        <v>0.37</v>
      </c>
      <c r="L22" s="13">
        <f t="shared" si="6"/>
        <v>2.8000000000000001E-2</v>
      </c>
      <c r="M22" s="17">
        <f t="shared" si="7"/>
        <v>302570</v>
      </c>
      <c r="N22" s="13"/>
      <c r="O22" s="13"/>
      <c r="P22" s="13"/>
      <c r="Q22" s="13"/>
      <c r="R22" s="13"/>
      <c r="S22" s="13"/>
      <c r="T22" s="13"/>
    </row>
    <row r="23" spans="1:20" x14ac:dyDescent="0.3">
      <c r="A23" s="10" t="s">
        <v>24</v>
      </c>
      <c r="B23" s="10">
        <v>1</v>
      </c>
      <c r="C23" s="11">
        <v>41619</v>
      </c>
      <c r="D23" s="11">
        <v>23856</v>
      </c>
      <c r="E23" s="14">
        <f t="shared" si="0"/>
        <v>65475</v>
      </c>
      <c r="F23" s="14">
        <f t="shared" si="1"/>
        <v>17763</v>
      </c>
      <c r="G23" s="15">
        <f t="shared" si="2"/>
        <v>1.7445925553319919</v>
      </c>
      <c r="H23" s="15">
        <f t="shared" si="3"/>
        <v>174.45925553319918</v>
      </c>
      <c r="I23" s="15"/>
      <c r="J23" s="13">
        <f t="shared" si="4"/>
        <v>0.64</v>
      </c>
      <c r="K23" s="13">
        <f t="shared" si="5"/>
        <v>0.36</v>
      </c>
      <c r="L23" s="13">
        <f t="shared" si="6"/>
        <v>2.8000000000000001E-2</v>
      </c>
      <c r="M23" s="17">
        <f t="shared" si="7"/>
        <v>312888</v>
      </c>
      <c r="N23" s="13"/>
      <c r="O23" s="13"/>
      <c r="P23" s="13"/>
      <c r="Q23" s="13"/>
      <c r="R23" s="13"/>
      <c r="S23" s="13"/>
      <c r="T23" s="13"/>
    </row>
    <row r="24" spans="1:20" x14ac:dyDescent="0.3">
      <c r="A24" s="10" t="s">
        <v>25</v>
      </c>
      <c r="B24" s="10">
        <v>1</v>
      </c>
      <c r="C24" s="11">
        <v>41685</v>
      </c>
      <c r="D24" s="11">
        <v>24588</v>
      </c>
      <c r="E24" s="14">
        <f t="shared" si="0"/>
        <v>66273</v>
      </c>
      <c r="F24" s="14">
        <f t="shared" si="1"/>
        <v>17097</v>
      </c>
      <c r="G24" s="15">
        <f t="shared" si="2"/>
        <v>1.6953391898487067</v>
      </c>
      <c r="H24" s="15">
        <f t="shared" si="3"/>
        <v>169.53391898487067</v>
      </c>
      <c r="I24" s="15"/>
      <c r="J24" s="13">
        <f t="shared" si="4"/>
        <v>0.63</v>
      </c>
      <c r="K24" s="13">
        <f t="shared" si="5"/>
        <v>0.37</v>
      </c>
      <c r="L24" s="13">
        <f t="shared" si="6"/>
        <v>2.9000000000000001E-2</v>
      </c>
      <c r="M24" s="17">
        <f t="shared" si="7"/>
        <v>319984</v>
      </c>
      <c r="N24" s="13"/>
      <c r="O24" s="13"/>
      <c r="P24" s="13"/>
      <c r="Q24" s="13"/>
      <c r="R24" s="13"/>
      <c r="S24" s="13"/>
      <c r="T24" s="13"/>
    </row>
    <row r="25" spans="1:20" x14ac:dyDescent="0.3">
      <c r="A25" s="10" t="s">
        <v>26</v>
      </c>
      <c r="B25" s="10">
        <v>1</v>
      </c>
      <c r="C25" s="11">
        <v>42457</v>
      </c>
      <c r="D25" s="11">
        <v>24312</v>
      </c>
      <c r="E25" s="14">
        <f t="shared" si="0"/>
        <v>66769</v>
      </c>
      <c r="F25" s="14">
        <f t="shared" si="1"/>
        <v>18145</v>
      </c>
      <c r="G25" s="15">
        <f t="shared" si="2"/>
        <v>1.7463392563343205</v>
      </c>
      <c r="H25" s="15">
        <f t="shared" si="3"/>
        <v>174.63392563343206</v>
      </c>
      <c r="I25" s="15"/>
      <c r="J25" s="13">
        <f t="shared" si="4"/>
        <v>0.64</v>
      </c>
      <c r="K25" s="13">
        <f t="shared" si="5"/>
        <v>0.36</v>
      </c>
      <c r="L25" s="13">
        <f t="shared" si="6"/>
        <v>2.9000000000000001E-2</v>
      </c>
      <c r="M25" s="17">
        <f t="shared" si="7"/>
        <v>326497</v>
      </c>
      <c r="N25" s="13"/>
      <c r="O25" s="13"/>
      <c r="P25" s="13"/>
      <c r="Q25" s="13"/>
      <c r="R25" s="13"/>
      <c r="S25" s="13"/>
      <c r="T25" s="13"/>
    </row>
    <row r="26" spans="1:20" x14ac:dyDescent="0.3">
      <c r="A26" s="10" t="s">
        <v>27</v>
      </c>
      <c r="B26" s="10">
        <v>1</v>
      </c>
      <c r="C26" s="11">
        <v>43301</v>
      </c>
      <c r="D26" s="11">
        <v>25350</v>
      </c>
      <c r="E26" s="14">
        <f t="shared" si="0"/>
        <v>68651</v>
      </c>
      <c r="F26" s="14">
        <f t="shared" si="1"/>
        <v>17951</v>
      </c>
      <c r="G26" s="15">
        <f t="shared" si="2"/>
        <v>1.7081262327416173</v>
      </c>
      <c r="H26" s="15">
        <f t="shared" si="3"/>
        <v>170.81262327416172</v>
      </c>
      <c r="I26" s="15"/>
      <c r="J26" s="13">
        <f t="shared" si="4"/>
        <v>0.63</v>
      </c>
      <c r="K26" s="13">
        <f t="shared" si="5"/>
        <v>0.37</v>
      </c>
      <c r="L26" s="13">
        <f t="shared" si="6"/>
        <v>0.03</v>
      </c>
      <c r="M26" s="17">
        <f t="shared" si="7"/>
        <v>331523</v>
      </c>
      <c r="N26" s="13"/>
      <c r="O26" s="13"/>
      <c r="P26" s="13"/>
      <c r="Q26" s="13"/>
      <c r="R26" s="13"/>
      <c r="S26" s="13"/>
      <c r="T26" s="13"/>
    </row>
    <row r="27" spans="1:20" x14ac:dyDescent="0.3">
      <c r="A27" s="10" t="s">
        <v>28</v>
      </c>
      <c r="B27" s="10">
        <v>1</v>
      </c>
      <c r="C27" s="11">
        <v>44264</v>
      </c>
      <c r="D27" s="11">
        <v>25590</v>
      </c>
      <c r="E27" s="14">
        <f t="shared" si="0"/>
        <v>69854</v>
      </c>
      <c r="F27" s="14">
        <f t="shared" si="1"/>
        <v>18674</v>
      </c>
      <c r="G27" s="15">
        <f t="shared" si="2"/>
        <v>1.7297381789761626</v>
      </c>
      <c r="H27" s="15">
        <f t="shared" si="3"/>
        <v>172.97381789761624</v>
      </c>
      <c r="I27" s="15"/>
      <c r="J27" s="13">
        <f t="shared" si="4"/>
        <v>0.63</v>
      </c>
      <c r="K27" s="13">
        <f t="shared" si="5"/>
        <v>0.37</v>
      </c>
      <c r="L27" s="13">
        <f t="shared" si="6"/>
        <v>0.03</v>
      </c>
      <c r="M27" s="17">
        <f t="shared" si="7"/>
        <v>337022</v>
      </c>
      <c r="N27" s="13"/>
      <c r="O27" s="13"/>
      <c r="P27" s="13"/>
      <c r="Q27" s="13"/>
      <c r="R27" s="13"/>
      <c r="S27" s="13"/>
      <c r="T27" s="13"/>
    </row>
    <row r="28" spans="1:20" x14ac:dyDescent="0.3">
      <c r="A28" s="10" t="s">
        <v>29</v>
      </c>
      <c r="B28" s="10">
        <v>1</v>
      </c>
      <c r="C28" s="11">
        <v>44347</v>
      </c>
      <c r="D28" s="11">
        <v>26430</v>
      </c>
      <c r="E28" s="14">
        <f t="shared" si="0"/>
        <v>70777</v>
      </c>
      <c r="F28" s="14">
        <f t="shared" si="1"/>
        <v>17917</v>
      </c>
      <c r="G28" s="15">
        <f t="shared" si="2"/>
        <v>1.677903897086644</v>
      </c>
      <c r="H28" s="15">
        <f t="shared" si="3"/>
        <v>167.79038970866438</v>
      </c>
      <c r="I28" s="15"/>
      <c r="J28" s="13">
        <f t="shared" si="4"/>
        <v>0.63</v>
      </c>
      <c r="K28" s="13">
        <f t="shared" si="5"/>
        <v>0.37</v>
      </c>
      <c r="L28" s="13">
        <f t="shared" si="6"/>
        <v>3.1E-2</v>
      </c>
      <c r="M28" s="17">
        <f t="shared" si="7"/>
        <v>342324</v>
      </c>
      <c r="N28" s="13"/>
      <c r="O28" s="13"/>
      <c r="P28" s="13"/>
      <c r="Q28" s="13"/>
      <c r="R28" s="13"/>
      <c r="S28" s="13"/>
      <c r="T28" s="13"/>
    </row>
    <row r="29" spans="1:20" x14ac:dyDescent="0.3">
      <c r="A29" s="10" t="s">
        <v>30</v>
      </c>
      <c r="B29" s="10">
        <v>1</v>
      </c>
      <c r="C29" s="11">
        <v>45746</v>
      </c>
      <c r="D29" s="11">
        <v>27401</v>
      </c>
      <c r="E29" s="14">
        <f t="shared" si="0"/>
        <v>73147</v>
      </c>
      <c r="F29" s="14">
        <f t="shared" si="1"/>
        <v>18345</v>
      </c>
      <c r="G29" s="15">
        <f t="shared" si="2"/>
        <v>1.6695011130980622</v>
      </c>
      <c r="H29" s="15">
        <f t="shared" si="3"/>
        <v>166.9501113098062</v>
      </c>
      <c r="I29" s="15"/>
      <c r="J29" s="13">
        <f t="shared" si="4"/>
        <v>0.63</v>
      </c>
      <c r="K29" s="13">
        <f t="shared" si="5"/>
        <v>0.37</v>
      </c>
      <c r="L29" s="13">
        <f t="shared" si="6"/>
        <v>3.2000000000000001E-2</v>
      </c>
      <c r="M29" s="17">
        <f t="shared" si="7"/>
        <v>349198</v>
      </c>
      <c r="N29" s="13"/>
      <c r="O29" s="13"/>
      <c r="P29" s="13"/>
      <c r="Q29" s="13"/>
      <c r="R29" s="13"/>
      <c r="S29" s="13"/>
      <c r="T29" s="13"/>
    </row>
    <row r="30" spans="1:20" x14ac:dyDescent="0.3">
      <c r="A30" s="10" t="s">
        <v>31</v>
      </c>
      <c r="B30" s="10">
        <v>1</v>
      </c>
      <c r="C30" s="11">
        <v>45419</v>
      </c>
      <c r="D30" s="11">
        <v>27231</v>
      </c>
      <c r="E30" s="14">
        <f t="shared" si="0"/>
        <v>72650</v>
      </c>
      <c r="F30" s="14">
        <f t="shared" si="1"/>
        <v>18188</v>
      </c>
      <c r="G30" s="15">
        <f t="shared" si="2"/>
        <v>1.6679152436561273</v>
      </c>
      <c r="H30" s="15">
        <f t="shared" si="3"/>
        <v>166.79152436561273</v>
      </c>
      <c r="I30" s="15"/>
      <c r="J30" s="13">
        <f t="shared" si="4"/>
        <v>0.63</v>
      </c>
      <c r="K30" s="13">
        <f t="shared" si="5"/>
        <v>0.37</v>
      </c>
      <c r="L30" s="13">
        <f t="shared" si="6"/>
        <v>3.1E-2</v>
      </c>
      <c r="M30" s="17">
        <f t="shared" si="7"/>
        <v>355079</v>
      </c>
      <c r="N30" s="13"/>
      <c r="O30" s="13"/>
      <c r="P30" s="13"/>
      <c r="Q30" s="13"/>
      <c r="R30" s="13"/>
      <c r="S30" s="13"/>
      <c r="T30" s="13"/>
    </row>
    <row r="31" spans="1:20" x14ac:dyDescent="0.3">
      <c r="A31" s="10" t="s">
        <v>32</v>
      </c>
      <c r="B31" s="10">
        <v>1</v>
      </c>
      <c r="C31" s="11">
        <v>47104</v>
      </c>
      <c r="D31" s="11">
        <v>27886</v>
      </c>
      <c r="E31" s="14">
        <f t="shared" si="0"/>
        <v>74990</v>
      </c>
      <c r="F31" s="14">
        <f t="shared" si="1"/>
        <v>19218</v>
      </c>
      <c r="G31" s="15">
        <f t="shared" si="2"/>
        <v>1.6891630208706878</v>
      </c>
      <c r="H31" s="15">
        <f t="shared" si="3"/>
        <v>168.91630208706877</v>
      </c>
      <c r="I31" s="15"/>
      <c r="J31" s="13">
        <f t="shared" si="4"/>
        <v>0.63</v>
      </c>
      <c r="K31" s="13">
        <f t="shared" si="5"/>
        <v>0.37</v>
      </c>
      <c r="L31" s="13">
        <f t="shared" si="6"/>
        <v>3.2000000000000001E-2</v>
      </c>
      <c r="M31" s="17">
        <f t="shared" si="7"/>
        <v>361418</v>
      </c>
      <c r="N31" s="13"/>
      <c r="O31" s="13"/>
      <c r="P31" s="13"/>
      <c r="Q31" s="13"/>
      <c r="R31" s="13"/>
      <c r="S31" s="13"/>
      <c r="T31" s="13"/>
    </row>
    <row r="32" spans="1:20" x14ac:dyDescent="0.3">
      <c r="A32" s="10" t="s">
        <v>33</v>
      </c>
      <c r="B32" s="10">
        <v>1</v>
      </c>
      <c r="C32" s="11">
        <v>47768</v>
      </c>
      <c r="D32" s="11">
        <v>28853</v>
      </c>
      <c r="E32" s="14">
        <f t="shared" si="0"/>
        <v>76621</v>
      </c>
      <c r="F32" s="14">
        <f t="shared" si="1"/>
        <v>18915</v>
      </c>
      <c r="G32" s="15">
        <f t="shared" si="2"/>
        <v>1.6555644127127163</v>
      </c>
      <c r="H32" s="15">
        <f t="shared" si="3"/>
        <v>165.55644127127164</v>
      </c>
      <c r="I32" s="15"/>
      <c r="J32" s="13">
        <f t="shared" si="4"/>
        <v>0.62</v>
      </c>
      <c r="K32" s="13">
        <f t="shared" si="5"/>
        <v>0.38</v>
      </c>
      <c r="L32" s="13">
        <f t="shared" si="6"/>
        <v>3.3000000000000002E-2</v>
      </c>
      <c r="M32" s="17">
        <f t="shared" si="7"/>
        <v>368185</v>
      </c>
      <c r="N32" s="13"/>
      <c r="O32" s="13"/>
      <c r="P32" s="13"/>
      <c r="Q32" s="13"/>
      <c r="R32" s="13"/>
      <c r="S32" s="13"/>
      <c r="T32" s="13"/>
    </row>
    <row r="33" spans="1:20" x14ac:dyDescent="0.3">
      <c r="A33" s="10" t="s">
        <v>34</v>
      </c>
      <c r="B33" s="10">
        <v>1</v>
      </c>
      <c r="C33" s="11">
        <v>48552</v>
      </c>
      <c r="D33" s="11">
        <v>29350</v>
      </c>
      <c r="E33" s="14">
        <f t="shared" si="0"/>
        <v>77902</v>
      </c>
      <c r="F33" s="14">
        <f t="shared" si="1"/>
        <v>19202</v>
      </c>
      <c r="G33" s="15">
        <f t="shared" si="2"/>
        <v>1.6542419080068143</v>
      </c>
      <c r="H33" s="15">
        <f t="shared" si="3"/>
        <v>165.42419080068143</v>
      </c>
      <c r="I33" s="15"/>
      <c r="J33" s="13">
        <f t="shared" si="4"/>
        <v>0.62</v>
      </c>
      <c r="K33" s="13">
        <f t="shared" si="5"/>
        <v>0.38</v>
      </c>
      <c r="L33" s="13">
        <f t="shared" si="6"/>
        <v>3.4000000000000002E-2</v>
      </c>
      <c r="M33" s="17">
        <f t="shared" si="7"/>
        <v>375310</v>
      </c>
      <c r="N33" s="13"/>
      <c r="O33" s="13"/>
      <c r="P33" s="13"/>
      <c r="Q33" s="13"/>
      <c r="R33" s="13"/>
      <c r="S33" s="13"/>
      <c r="T33" s="13"/>
    </row>
    <row r="34" spans="1:20" x14ac:dyDescent="0.3">
      <c r="A34" s="10" t="s">
        <v>35</v>
      </c>
      <c r="B34" s="10">
        <v>1</v>
      </c>
      <c r="C34" s="11">
        <v>48428</v>
      </c>
      <c r="D34" s="11">
        <v>29853</v>
      </c>
      <c r="E34" s="14">
        <f t="shared" si="0"/>
        <v>78281</v>
      </c>
      <c r="F34" s="14">
        <f t="shared" si="1"/>
        <v>18575</v>
      </c>
      <c r="G34" s="15">
        <f t="shared" si="2"/>
        <v>1.6222155227280339</v>
      </c>
      <c r="H34" s="15">
        <f t="shared" si="3"/>
        <v>162.22155227280342</v>
      </c>
      <c r="I34" s="15"/>
      <c r="J34" s="13">
        <f t="shared" si="4"/>
        <v>0.62</v>
      </c>
      <c r="K34" s="13">
        <f t="shared" si="5"/>
        <v>0.38</v>
      </c>
      <c r="L34" s="13">
        <f t="shared" si="6"/>
        <v>3.4000000000000002E-2</v>
      </c>
      <c r="M34" s="17">
        <f t="shared" si="7"/>
        <v>380444</v>
      </c>
      <c r="N34" s="13"/>
      <c r="O34" s="13"/>
      <c r="P34" s="13"/>
      <c r="Q34" s="13"/>
      <c r="R34" s="13"/>
      <c r="S34" s="13"/>
      <c r="T34" s="13"/>
    </row>
    <row r="35" spans="1:20" x14ac:dyDescent="0.3">
      <c r="A35" s="10" t="s">
        <v>36</v>
      </c>
      <c r="B35" s="10">
        <v>1</v>
      </c>
      <c r="C35" s="11">
        <v>49009</v>
      </c>
      <c r="D35" s="11">
        <v>30720</v>
      </c>
      <c r="E35" s="14">
        <f t="shared" si="0"/>
        <v>79729</v>
      </c>
      <c r="F35" s="14">
        <f t="shared" si="1"/>
        <v>18289</v>
      </c>
      <c r="G35" s="15">
        <f t="shared" si="2"/>
        <v>1.5953450520833334</v>
      </c>
      <c r="H35" s="15">
        <f t="shared" si="3"/>
        <v>159.53450520833334</v>
      </c>
      <c r="I35" s="15"/>
      <c r="J35" s="13">
        <f t="shared" si="4"/>
        <v>0.61</v>
      </c>
      <c r="K35" s="13">
        <f t="shared" si="5"/>
        <v>0.39</v>
      </c>
      <c r="L35" s="13">
        <f t="shared" si="6"/>
        <v>3.4000000000000002E-2</v>
      </c>
      <c r="M35" s="17">
        <f t="shared" si="7"/>
        <v>387523</v>
      </c>
      <c r="N35" s="13"/>
      <c r="O35" s="13"/>
      <c r="P35" s="13"/>
      <c r="Q35" s="13"/>
      <c r="R35" s="13"/>
      <c r="S35" s="13"/>
      <c r="T35" s="13"/>
    </row>
    <row r="36" spans="1:20" x14ac:dyDescent="0.3">
      <c r="A36" s="10" t="s">
        <v>37</v>
      </c>
      <c r="B36" s="10">
        <v>1</v>
      </c>
      <c r="C36" s="11">
        <v>49629</v>
      </c>
      <c r="D36" s="11">
        <v>30691</v>
      </c>
      <c r="E36" s="14">
        <f t="shared" si="0"/>
        <v>80320</v>
      </c>
      <c r="F36" s="14">
        <f t="shared" si="1"/>
        <v>18938</v>
      </c>
      <c r="G36" s="15">
        <f t="shared" si="2"/>
        <v>1.6170538594376203</v>
      </c>
      <c r="H36" s="15">
        <f t="shared" si="3"/>
        <v>161.705385943762</v>
      </c>
      <c r="I36" s="15"/>
      <c r="J36" s="13">
        <f t="shared" si="4"/>
        <v>0.62</v>
      </c>
      <c r="K36" s="13">
        <f t="shared" si="5"/>
        <v>0.38</v>
      </c>
      <c r="L36" s="13">
        <f t="shared" si="6"/>
        <v>3.5000000000000003E-2</v>
      </c>
      <c r="M36" s="17">
        <f t="shared" si="7"/>
        <v>392853</v>
      </c>
      <c r="N36" s="13"/>
      <c r="O36" s="13"/>
      <c r="P36" s="13"/>
      <c r="Q36" s="13"/>
      <c r="R36" s="13"/>
      <c r="S36" s="13"/>
      <c r="T36" s="13"/>
    </row>
    <row r="37" spans="1:20" x14ac:dyDescent="0.3">
      <c r="A37" s="10" t="s">
        <v>38</v>
      </c>
      <c r="B37" s="10">
        <v>1</v>
      </c>
      <c r="C37" s="11">
        <v>49797</v>
      </c>
      <c r="D37" s="11">
        <v>30950</v>
      </c>
      <c r="E37" s="14">
        <f t="shared" si="0"/>
        <v>80747</v>
      </c>
      <c r="F37" s="14">
        <f t="shared" si="1"/>
        <v>18847</v>
      </c>
      <c r="G37" s="15">
        <f t="shared" si="2"/>
        <v>1.6089499192245558</v>
      </c>
      <c r="H37" s="15">
        <f t="shared" si="3"/>
        <v>160.89499192245557</v>
      </c>
      <c r="I37" s="15"/>
      <c r="J37" s="13">
        <f t="shared" si="4"/>
        <v>0.62</v>
      </c>
      <c r="K37" s="13">
        <f t="shared" si="5"/>
        <v>0.38</v>
      </c>
      <c r="L37" s="13">
        <f t="shared" si="6"/>
        <v>3.5000000000000003E-2</v>
      </c>
      <c r="M37" s="17">
        <f t="shared" si="7"/>
        <v>396979</v>
      </c>
      <c r="N37" s="13"/>
      <c r="O37" s="13"/>
      <c r="P37" s="13"/>
      <c r="Q37" s="13"/>
      <c r="R37" s="13"/>
      <c r="S37" s="13"/>
      <c r="T37" s="13"/>
    </row>
    <row r="38" spans="1:20" x14ac:dyDescent="0.3">
      <c r="A38" s="10" t="s">
        <v>39</v>
      </c>
      <c r="B38" s="10">
        <v>1</v>
      </c>
      <c r="C38" s="11">
        <v>51158</v>
      </c>
      <c r="D38" s="11">
        <v>31686</v>
      </c>
      <c r="E38" s="14">
        <f t="shared" si="0"/>
        <v>82844</v>
      </c>
      <c r="F38" s="14">
        <f t="shared" si="1"/>
        <v>19472</v>
      </c>
      <c r="G38" s="15">
        <f t="shared" si="2"/>
        <v>1.6145300763744241</v>
      </c>
      <c r="H38" s="15">
        <f t="shared" si="3"/>
        <v>161.4530076374424</v>
      </c>
      <c r="I38" s="15"/>
      <c r="J38" s="13">
        <f t="shared" si="4"/>
        <v>0.62</v>
      </c>
      <c r="K38" s="13">
        <f t="shared" si="5"/>
        <v>0.38</v>
      </c>
      <c r="L38" s="13">
        <f t="shared" si="6"/>
        <v>3.5999999999999997E-2</v>
      </c>
      <c r="M38" s="17">
        <f t="shared" si="7"/>
        <v>401921</v>
      </c>
      <c r="N38" s="13"/>
      <c r="O38" s="13"/>
      <c r="P38" s="13"/>
      <c r="Q38" s="13"/>
      <c r="R38" s="13"/>
      <c r="S38" s="13"/>
      <c r="T38" s="13"/>
    </row>
    <row r="39" spans="1:20" x14ac:dyDescent="0.3">
      <c r="A39" s="10" t="s">
        <v>52</v>
      </c>
      <c r="B39" s="10">
        <v>1</v>
      </c>
      <c r="C39" s="11">
        <v>51686</v>
      </c>
      <c r="D39" s="11">
        <v>32090</v>
      </c>
      <c r="E39" s="14">
        <f t="shared" si="0"/>
        <v>83776</v>
      </c>
      <c r="F39" s="14">
        <f t="shared" si="1"/>
        <v>19596</v>
      </c>
      <c r="G39" s="15">
        <f t="shared" si="2"/>
        <v>1.6106575257089435</v>
      </c>
      <c r="H39" s="15">
        <f t="shared" si="3"/>
        <v>161.06575257089438</v>
      </c>
      <c r="I39" s="15"/>
      <c r="J39" s="13">
        <f t="shared" si="4"/>
        <v>0.62</v>
      </c>
      <c r="K39" s="13">
        <f t="shared" si="5"/>
        <v>0.38</v>
      </c>
      <c r="L39" s="13">
        <f t="shared" si="6"/>
        <v>3.5999999999999997E-2</v>
      </c>
      <c r="M39" s="17">
        <f t="shared" si="7"/>
        <v>407416</v>
      </c>
      <c r="N39" s="13"/>
      <c r="O39" s="13"/>
      <c r="P39" s="13"/>
      <c r="Q39" s="13"/>
      <c r="R39" s="13"/>
      <c r="S39" s="13"/>
      <c r="T39" s="13"/>
    </row>
    <row r="40" spans="1:20" x14ac:dyDescent="0.3">
      <c r="A40" s="10" t="s">
        <v>55</v>
      </c>
      <c r="B40" s="10">
        <v>1</v>
      </c>
      <c r="C40" s="11">
        <v>51827</v>
      </c>
      <c r="D40" s="11">
        <v>32536</v>
      </c>
      <c r="E40" s="14">
        <f t="shared" ref="E40" si="8">C40+D40</f>
        <v>84363</v>
      </c>
      <c r="F40" s="14">
        <f t="shared" ref="F40" si="9">C40-D40</f>
        <v>19291</v>
      </c>
      <c r="G40" s="15">
        <f t="shared" si="2"/>
        <v>1.5929124661912959</v>
      </c>
      <c r="H40" s="15">
        <f t="shared" si="3"/>
        <v>159.29124661912957</v>
      </c>
      <c r="I40" s="15"/>
      <c r="J40" s="13">
        <f t="shared" si="4"/>
        <v>0.61</v>
      </c>
      <c r="K40" s="13">
        <f t="shared" si="5"/>
        <v>0.39</v>
      </c>
      <c r="L40" s="13">
        <f t="shared" si="6"/>
        <v>3.5999999999999997E-2</v>
      </c>
      <c r="M40" s="17">
        <f t="shared" si="7"/>
        <v>412050</v>
      </c>
      <c r="N40" s="13"/>
      <c r="O40" s="13"/>
      <c r="P40" s="13"/>
      <c r="Q40" s="13"/>
      <c r="R40" s="13"/>
      <c r="S40" s="13"/>
      <c r="T40" s="13"/>
    </row>
    <row r="42" spans="1:20" x14ac:dyDescent="0.3">
      <c r="A42" s="18" t="s">
        <v>47</v>
      </c>
      <c r="B42" s="18"/>
      <c r="C42" s="14">
        <f>SUM(C2:C41)</f>
        <v>1457895</v>
      </c>
      <c r="D42" s="14">
        <f>SUM(D2:D41)</f>
        <v>859496</v>
      </c>
      <c r="E42" s="14">
        <f>SUM(E2:E41)</f>
        <v>2317391</v>
      </c>
      <c r="F42" s="14"/>
      <c r="G42" s="14"/>
      <c r="H42" s="14"/>
      <c r="I42" s="14" t="s">
        <v>60</v>
      </c>
      <c r="J42" s="13">
        <f>COUNT(J2:J40)</f>
        <v>39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3">
      <c r="A43" s="18" t="s">
        <v>48</v>
      </c>
      <c r="B43" s="18"/>
      <c r="C43" s="14">
        <f>AVERAGE(C2:C40)</f>
        <v>37381.923076923078</v>
      </c>
      <c r="D43" s="14">
        <f>AVERAGE(D2:D40)</f>
        <v>22038.358974358973</v>
      </c>
      <c r="E43" s="13"/>
      <c r="F43" s="13"/>
      <c r="G43" s="13"/>
      <c r="H43" s="13"/>
      <c r="I43" s="13" t="s">
        <v>61</v>
      </c>
      <c r="J43" s="13">
        <f>SMALL(E2:E40, 2)</f>
        <v>29872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3">
      <c r="A44" s="13"/>
      <c r="B44" s="13"/>
      <c r="C44" s="13"/>
      <c r="D44" s="13"/>
      <c r="E44" s="13"/>
      <c r="F44" s="13"/>
      <c r="G44" s="13"/>
      <c r="H44" s="13"/>
      <c r="I44" s="13" t="s">
        <v>62</v>
      </c>
      <c r="J44" s="13">
        <f>LARGE(E2:E40, 2)</f>
        <v>83776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기본기능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2021-03-04T12:16:42Z</dcterms:created>
  <dcterms:modified xsi:type="dcterms:W3CDTF">2022-11-23T06:51:57Z</dcterms:modified>
</cp:coreProperties>
</file>