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J3" i="1"/>
  <c r="T3" i="1"/>
  <c r="T4" i="1"/>
  <c r="T5" i="1"/>
  <c r="J6" i="1"/>
  <c r="T6" i="1"/>
  <c r="J7" i="1"/>
  <c r="T7" i="1"/>
  <c r="T8" i="1"/>
  <c r="T9" i="1"/>
  <c r="T10" i="1"/>
  <c r="J11" i="1"/>
  <c r="T11" i="1"/>
  <c r="T12" i="1"/>
  <c r="T13" i="1"/>
  <c r="J2" i="1"/>
  <c r="T2" i="1"/>
  <c r="S3" i="1"/>
  <c r="S4" i="1"/>
  <c r="S5" i="1"/>
  <c r="S6" i="1"/>
  <c r="S7" i="1"/>
  <c r="S8" i="1"/>
  <c r="S9" i="1"/>
  <c r="S10" i="1"/>
  <c r="S11" i="1"/>
  <c r="S12" i="1"/>
  <c r="S13" i="1"/>
  <c r="S2" i="1"/>
  <c r="U3" i="1"/>
  <c r="U4" i="1"/>
  <c r="U5" i="1"/>
  <c r="U6" i="1"/>
  <c r="U7" i="1"/>
  <c r="U8" i="1"/>
  <c r="U9" i="1"/>
  <c r="U10" i="1"/>
  <c r="U11" i="1"/>
  <c r="U12" i="1"/>
  <c r="U13" i="1"/>
  <c r="U2" i="1"/>
  <c r="M12" i="1"/>
  <c r="L3" i="1"/>
  <c r="M3" i="1"/>
  <c r="J4" i="1"/>
  <c r="L4" i="1"/>
  <c r="M4" i="1"/>
  <c r="M5" i="1"/>
  <c r="L6" i="1"/>
  <c r="M6" i="1"/>
  <c r="L7" i="1"/>
  <c r="M7" i="1"/>
  <c r="J8" i="1"/>
  <c r="L8" i="1"/>
  <c r="M8" i="1"/>
  <c r="M9" i="1"/>
  <c r="M10" i="1"/>
  <c r="L11" i="1"/>
  <c r="M11" i="1"/>
  <c r="M13" i="1"/>
  <c r="L2" i="1"/>
  <c r="M2" i="1"/>
  <c r="L5" i="1"/>
  <c r="L9" i="1"/>
  <c r="L10" i="1"/>
  <c r="L12" i="1"/>
  <c r="L13" i="1"/>
  <c r="K3" i="1"/>
  <c r="K4" i="1"/>
  <c r="K5" i="1"/>
  <c r="K6" i="1"/>
  <c r="K7" i="1"/>
  <c r="K8" i="1"/>
  <c r="K9" i="1"/>
  <c r="K10" i="1"/>
  <c r="K11" i="1"/>
  <c r="K12" i="1"/>
  <c r="K13" i="1"/>
  <c r="J5" i="1"/>
  <c r="J9" i="1"/>
  <c r="J10" i="1"/>
  <c r="J12" i="1"/>
  <c r="J13" i="1"/>
  <c r="K2" i="1"/>
  <c r="F3" i="1"/>
  <c r="Y3" i="1"/>
  <c r="F2" i="1"/>
  <c r="Y2" i="1"/>
  <c r="F4" i="1"/>
  <c r="Y4" i="1"/>
  <c r="F5" i="1"/>
  <c r="Y5" i="1"/>
  <c r="F6" i="1"/>
  <c r="Y6" i="1"/>
  <c r="F7" i="1"/>
  <c r="Y7" i="1"/>
  <c r="F8" i="1"/>
  <c r="Y8" i="1"/>
  <c r="F9" i="1"/>
  <c r="Y9" i="1"/>
  <c r="F12" i="1"/>
  <c r="Y12" i="1"/>
  <c r="F13" i="1"/>
  <c r="Y13" i="1"/>
  <c r="F11" i="1"/>
  <c r="Y11" i="1"/>
  <c r="F10" i="1"/>
  <c r="Y10" i="1"/>
  <c r="Y17" i="1"/>
  <c r="Z3" i="1"/>
  <c r="Z2" i="1"/>
  <c r="Z4" i="1"/>
  <c r="Z5" i="1"/>
  <c r="Z6" i="1"/>
  <c r="Z7" i="1"/>
  <c r="Z8" i="1"/>
  <c r="Z9" i="1"/>
  <c r="Z12" i="1"/>
  <c r="Z13" i="1"/>
  <c r="Z11" i="1"/>
  <c r="Z10" i="1"/>
  <c r="Z17" i="1"/>
  <c r="W11" i="1"/>
  <c r="W6" i="1"/>
  <c r="W2" i="1"/>
  <c r="W7" i="1"/>
  <c r="W3" i="1"/>
  <c r="W17" i="1"/>
  <c r="X11" i="1"/>
  <c r="X6" i="1"/>
  <c r="X2" i="1"/>
  <c r="X7" i="1"/>
  <c r="X3" i="1"/>
  <c r="X17" i="1"/>
  <c r="AA17" i="1"/>
  <c r="AA18" i="1"/>
  <c r="F14" i="1"/>
  <c r="Y14" i="1"/>
  <c r="Z14" i="1"/>
  <c r="X4" i="1"/>
  <c r="X5" i="1"/>
  <c r="X8" i="1"/>
  <c r="X9" i="1"/>
  <c r="X10" i="1"/>
  <c r="X12" i="1"/>
  <c r="X13" i="1"/>
  <c r="W4" i="1"/>
  <c r="W5" i="1"/>
  <c r="W8" i="1"/>
  <c r="W9" i="1"/>
  <c r="W10" i="1"/>
  <c r="W12" i="1"/>
  <c r="W13" i="1"/>
</calcChain>
</file>

<file path=xl/sharedStrings.xml><?xml version="1.0" encoding="utf-8"?>
<sst xmlns="http://schemas.openxmlformats.org/spreadsheetml/2006/main" count="60" uniqueCount="49">
  <si>
    <t>song</t>
  </si>
  <si>
    <t>Chim Chim Cheree (lyrics)</t>
  </si>
  <si>
    <t>Take me out to the ballgame (lyrics)</t>
  </si>
  <si>
    <t>Jingle Bells (lyrics)</t>
  </si>
  <si>
    <t>Mary Had a Little Lamb (lyrics)</t>
  </si>
  <si>
    <t>Chim Chim Cheree (no lyrics)</t>
  </si>
  <si>
    <t>Take me out to the ballgame (no lyrics)</t>
  </si>
  <si>
    <t>Jingle Bells (no lyrics)</t>
  </si>
  <si>
    <t>Mary Had a Little Lamb (no lyrics)</t>
  </si>
  <si>
    <t>Emperor Waltz</t>
  </si>
  <si>
    <t>Harry Potter Theme</t>
  </si>
  <si>
    <t>Star Wars Theme</t>
  </si>
  <si>
    <t>length of song+cue (sec)</t>
  </si>
  <si>
    <t>length of cue (sec)</t>
  </si>
  <si>
    <t>length of song (sec)</t>
  </si>
  <si>
    <t>3 (+2s)</t>
  </si>
  <si>
    <t>;  ...</t>
  </si>
  <si>
    <t>2 (+2s)</t>
  </si>
  <si>
    <t>id</t>
  </si>
  <si>
    <t>Eine Kleine Nachtmusik</t>
  </si>
  <si>
    <t>length of cue only (sec)</t>
  </si>
  <si>
    <t>bar length (sec)</t>
  </si>
  <si>
    <t>beats per bar</t>
  </si>
  <si>
    <t>beat length (sec)</t>
  </si>
  <si>
    <t>beat length (samples)</t>
  </si>
  <si>
    <t>measured bar length</t>
  </si>
  <si>
    <t>num bars</t>
  </si>
  <si>
    <t>theo cue len (sec)</t>
  </si>
  <si>
    <t>measured bpm</t>
  </si>
  <si>
    <t>cue bpm</t>
  </si>
  <si>
    <t>bmp diff</t>
  </si>
  <si>
    <t>cue bars</t>
  </si>
  <si>
    <t>beat diff (ms)</t>
  </si>
  <si>
    <t>full diff (ms)</t>
  </si>
  <si>
    <t>audio file</t>
  </si>
  <si>
    <t>S01_Chim Chim Cheree_lyrics.wav</t>
  </si>
  <si>
    <t>S02_Take Me Out To The Ballgame_lyrics.wav</t>
  </si>
  <si>
    <t>S03_Jingle Bells_lyrics.wav</t>
  </si>
  <si>
    <t>S04_Mary Had A Little Lamb_lyrics.wav</t>
  </si>
  <si>
    <t>S11_Chim Chim Cheree_no lyrics.wav</t>
  </si>
  <si>
    <t>S12_Take Me Out To The Ballgame_no lyrics.wav</t>
  </si>
  <si>
    <t>S13_Jingle Bells_no lyrics.wav</t>
  </si>
  <si>
    <t>S14_Mary Had A Little Lamb_no lyrics.wav</t>
  </si>
  <si>
    <t>S21_EmperorWaltz.wav</t>
  </si>
  <si>
    <t>S22_Harry Potter Theme.wav</t>
  </si>
  <si>
    <t>S23_Star Wars Theme.wav</t>
  </si>
  <si>
    <t>S24_Eine kleine Nachtmusic.wav</t>
  </si>
  <si>
    <t>librosa bpm</t>
  </si>
  <si>
    <t>length of cue in song+cue measured from first click to last click - 2bars + 1 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</si>
</sst>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theme="9" tint="-0.249977111117893"/>
      <name val="Calibri"/>
      <scheme val="minor"/>
    </font>
    <font>
      <sz val="12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 applyFont="1"/>
    <xf numFmtId="0" fontId="4" fillId="0" borderId="0" xfId="0" applyFont="1"/>
    <xf numFmtId="164" fontId="0" fillId="0" borderId="0" xfId="0" applyNumberForma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0" fontId="8" fillId="0" borderId="0" xfId="0" applyFont="1"/>
    <xf numFmtId="0" fontId="9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workbookViewId="0">
      <pane xSplit="2" topLeftCell="E1" activePane="topRight" state="frozen"/>
      <selection pane="topRight" activeCell="H14" sqref="H14"/>
    </sheetView>
  </sheetViews>
  <sheetFormatPr baseColWidth="10" defaultRowHeight="15" x14ac:dyDescent="0"/>
  <cols>
    <col min="1" max="1" width="3.1640625" bestFit="1" customWidth="1"/>
    <col min="2" max="2" width="33" bestFit="1" customWidth="1"/>
    <col min="3" max="3" width="41" bestFit="1" customWidth="1"/>
    <col min="4" max="4" width="21" bestFit="1" customWidth="1"/>
    <col min="5" max="5" width="16.1640625" bestFit="1" customWidth="1"/>
    <col min="6" max="6" width="17.1640625" bestFit="1" customWidth="1"/>
    <col min="7" max="7" width="20.1640625" bestFit="1" customWidth="1"/>
    <col min="8" max="8" width="8.33203125" bestFit="1" customWidth="1"/>
    <col min="9" max="9" width="12" bestFit="1" customWidth="1"/>
    <col min="10" max="10" width="14.83203125" style="3" bestFit="1" customWidth="1"/>
    <col min="11" max="11" width="18.83203125" style="3" bestFit="1" customWidth="1"/>
    <col min="12" max="12" width="13.83203125" style="3" bestFit="1" customWidth="1"/>
    <col min="13" max="13" width="15.6640625" style="3" bestFit="1" customWidth="1"/>
    <col min="14" max="14" width="20.1640625" customWidth="1"/>
    <col min="15" max="15" width="8.83203125" bestFit="1" customWidth="1"/>
    <col min="16" max="16" width="8.83203125" customWidth="1"/>
    <col min="17" max="17" width="13.5" bestFit="1" customWidth="1"/>
    <col min="18" max="18" width="13.5" customWidth="1"/>
    <col min="19" max="19" width="9" customWidth="1"/>
    <col min="20" max="21" width="12" style="8" customWidth="1"/>
    <col min="22" max="22" width="12" customWidth="1"/>
  </cols>
  <sheetData>
    <row r="1" spans="1:27">
      <c r="A1" t="s">
        <v>18</v>
      </c>
      <c r="B1" t="s">
        <v>0</v>
      </c>
      <c r="C1" t="s">
        <v>34</v>
      </c>
      <c r="D1" t="s">
        <v>12</v>
      </c>
      <c r="E1" t="s">
        <v>13</v>
      </c>
      <c r="F1" t="s">
        <v>14</v>
      </c>
      <c r="G1" t="s">
        <v>20</v>
      </c>
      <c r="H1" t="s">
        <v>29</v>
      </c>
      <c r="I1" t="s">
        <v>22</v>
      </c>
      <c r="J1" s="3" t="s">
        <v>23</v>
      </c>
      <c r="K1" s="3" t="s">
        <v>24</v>
      </c>
      <c r="L1" s="3" t="s">
        <v>21</v>
      </c>
      <c r="M1" s="3" t="s">
        <v>27</v>
      </c>
      <c r="N1" s="3" t="s">
        <v>25</v>
      </c>
      <c r="O1" s="3" t="s">
        <v>26</v>
      </c>
      <c r="P1" s="3" t="s">
        <v>31</v>
      </c>
      <c r="Q1" s="3" t="s">
        <v>28</v>
      </c>
      <c r="R1" s="3" t="s">
        <v>47</v>
      </c>
      <c r="S1" s="3" t="s">
        <v>30</v>
      </c>
      <c r="T1" s="8" t="s">
        <v>32</v>
      </c>
      <c r="U1" s="8" t="s">
        <v>33</v>
      </c>
      <c r="V1" s="3"/>
      <c r="W1">
        <v>1</v>
      </c>
      <c r="X1" t="s">
        <v>17</v>
      </c>
      <c r="Y1" t="s">
        <v>15</v>
      </c>
      <c r="Z1">
        <v>4</v>
      </c>
    </row>
    <row r="2" spans="1:27">
      <c r="A2">
        <v>1</v>
      </c>
      <c r="B2" t="s">
        <v>1</v>
      </c>
      <c r="C2" t="s">
        <v>35</v>
      </c>
      <c r="D2" s="6">
        <v>14.9481</v>
      </c>
      <c r="E2" s="10">
        <v>1.6319999999999999</v>
      </c>
      <c r="F2">
        <f>D2-E2</f>
        <v>13.3161</v>
      </c>
      <c r="G2" s="6">
        <v>1.8913</v>
      </c>
      <c r="H2">
        <v>212</v>
      </c>
      <c r="I2">
        <v>3</v>
      </c>
      <c r="J2" s="3">
        <f>60/H2</f>
        <v>0.28301886792452829</v>
      </c>
      <c r="K2" s="3">
        <f>J2*512</f>
        <v>144.90566037735849</v>
      </c>
      <c r="L2" s="3">
        <f>J2*I2</f>
        <v>0.84905660377358494</v>
      </c>
      <c r="M2" s="3">
        <f>2*L2</f>
        <v>1.6981132075471699</v>
      </c>
      <c r="N2" s="2"/>
      <c r="O2">
        <v>16</v>
      </c>
      <c r="P2">
        <v>2</v>
      </c>
      <c r="Q2">
        <v>213</v>
      </c>
      <c r="R2" s="9">
        <v>218.75</v>
      </c>
      <c r="S2" s="7">
        <f>H2-R2</f>
        <v>-6.75</v>
      </c>
      <c r="T2" s="8">
        <f>(J2-60/R2)*1000</f>
        <v>8.7331536388139952</v>
      </c>
      <c r="U2" s="8">
        <f>I2*O2*T2</f>
        <v>419.19137466307177</v>
      </c>
      <c r="W2">
        <f>D2</f>
        <v>14.9481</v>
      </c>
      <c r="X2">
        <f>D2+2</f>
        <v>16.9481</v>
      </c>
      <c r="Y2">
        <f>F2+2</f>
        <v>15.3161</v>
      </c>
      <c r="Z2">
        <f>Y2</f>
        <v>15.3161</v>
      </c>
      <c r="AA2" s="1" t="s">
        <v>16</v>
      </c>
    </row>
    <row r="3" spans="1:27">
      <c r="A3">
        <v>2</v>
      </c>
      <c r="B3" t="s">
        <v>2</v>
      </c>
      <c r="C3" t="s">
        <v>36</v>
      </c>
      <c r="D3" s="6">
        <v>9.5010999999999992</v>
      </c>
      <c r="E3" s="10">
        <v>1.831</v>
      </c>
      <c r="F3">
        <f t="shared" ref="F3:F13" si="0">D3-E3</f>
        <v>7.6700999999999997</v>
      </c>
      <c r="G3" s="6">
        <v>2.0682</v>
      </c>
      <c r="H3">
        <v>189</v>
      </c>
      <c r="I3">
        <v>3</v>
      </c>
      <c r="J3" s="3">
        <f t="shared" ref="J3:J13" si="1">60/H3</f>
        <v>0.31746031746031744</v>
      </c>
      <c r="K3" s="3">
        <f t="shared" ref="K3:K13" si="2">J3*512</f>
        <v>162.53968253968253</v>
      </c>
      <c r="L3" s="3">
        <f t="shared" ref="L3:L13" si="3">J3*I3</f>
        <v>0.95238095238095233</v>
      </c>
      <c r="M3" s="3">
        <f t="shared" ref="M3:M13" si="4">2*L3</f>
        <v>1.9047619047619047</v>
      </c>
      <c r="N3" s="2"/>
      <c r="O3">
        <v>8</v>
      </c>
      <c r="P3">
        <v>2</v>
      </c>
      <c r="Q3">
        <v>189</v>
      </c>
      <c r="R3" s="4">
        <v>195.94</v>
      </c>
      <c r="S3" s="7">
        <f t="shared" ref="S3:S13" si="5">H3-R3</f>
        <v>-6.9399999999999977</v>
      </c>
      <c r="T3" s="8">
        <f t="shared" ref="T3:T13" si="6">(J3-60/R3)*1000</f>
        <v>11.244128831145229</v>
      </c>
      <c r="U3" s="8">
        <f t="shared" ref="U3:U13" si="7">I3*O3*T3</f>
        <v>269.85909194748547</v>
      </c>
      <c r="W3">
        <f t="shared" ref="W3:W13" si="8">D3</f>
        <v>9.5010999999999992</v>
      </c>
      <c r="X3">
        <f t="shared" ref="X3:X13" si="9">D3+2</f>
        <v>11.501099999999999</v>
      </c>
      <c r="Y3">
        <f t="shared" ref="Y3:Y14" si="10">F3+2</f>
        <v>9.6700999999999997</v>
      </c>
      <c r="Z3">
        <f t="shared" ref="Z3:Z14" si="11">Y3</f>
        <v>9.6700999999999997</v>
      </c>
      <c r="AA3" s="1" t="s">
        <v>16</v>
      </c>
    </row>
    <row r="4" spans="1:27">
      <c r="A4">
        <v>3</v>
      </c>
      <c r="B4" t="s">
        <v>3</v>
      </c>
      <c r="C4" t="s">
        <v>37</v>
      </c>
      <c r="D4" s="6">
        <v>11.979699999999999</v>
      </c>
      <c r="E4" s="6">
        <v>2.3170000000000002</v>
      </c>
      <c r="F4">
        <f t="shared" si="0"/>
        <v>9.6626999999999992</v>
      </c>
      <c r="G4" s="6">
        <v>2.5916000000000001</v>
      </c>
      <c r="H4" s="7">
        <v>200</v>
      </c>
      <c r="I4">
        <v>4</v>
      </c>
      <c r="J4" s="3">
        <f t="shared" si="1"/>
        <v>0.3</v>
      </c>
      <c r="K4" s="3">
        <f t="shared" si="2"/>
        <v>153.6</v>
      </c>
      <c r="L4" s="3">
        <f t="shared" si="3"/>
        <v>1.2</v>
      </c>
      <c r="M4" s="3">
        <f t="shared" si="4"/>
        <v>2.4</v>
      </c>
      <c r="N4" s="4">
        <v>1.1990000000000001</v>
      </c>
      <c r="O4">
        <v>8</v>
      </c>
      <c r="P4">
        <v>2</v>
      </c>
      <c r="Q4" s="7">
        <v>200</v>
      </c>
      <c r="R4" s="6">
        <v>198.77</v>
      </c>
      <c r="S4" s="7">
        <f t="shared" si="5"/>
        <v>1.2299999999999898</v>
      </c>
      <c r="T4" s="8">
        <f t="shared" si="6"/>
        <v>-1.8564169643306427</v>
      </c>
      <c r="U4" s="8">
        <f t="shared" si="7"/>
        <v>-59.405342858580568</v>
      </c>
      <c r="V4" s="4"/>
      <c r="W4">
        <f t="shared" si="8"/>
        <v>11.979699999999999</v>
      </c>
      <c r="X4">
        <f t="shared" si="9"/>
        <v>13.979699999999999</v>
      </c>
      <c r="Y4">
        <f t="shared" si="10"/>
        <v>11.662699999999999</v>
      </c>
      <c r="Z4">
        <f t="shared" si="11"/>
        <v>11.662699999999999</v>
      </c>
      <c r="AA4" s="1" t="s">
        <v>16</v>
      </c>
    </row>
    <row r="5" spans="1:27">
      <c r="A5">
        <v>4</v>
      </c>
      <c r="B5" t="s">
        <v>4</v>
      </c>
      <c r="C5" t="s">
        <v>38</v>
      </c>
      <c r="D5" s="6">
        <v>14.6112</v>
      </c>
      <c r="E5" s="6">
        <v>2.988</v>
      </c>
      <c r="F5">
        <f t="shared" si="0"/>
        <v>11.623200000000001</v>
      </c>
      <c r="G5" s="6">
        <v>3.2347999999999999</v>
      </c>
      <c r="H5">
        <v>160</v>
      </c>
      <c r="I5">
        <v>4</v>
      </c>
      <c r="J5" s="3">
        <f t="shared" si="1"/>
        <v>0.375</v>
      </c>
      <c r="K5" s="3">
        <f t="shared" si="2"/>
        <v>192</v>
      </c>
      <c r="L5" s="3">
        <f t="shared" si="3"/>
        <v>1.5</v>
      </c>
      <c r="M5" s="3">
        <f t="shared" si="4"/>
        <v>3</v>
      </c>
      <c r="N5" s="2">
        <v>1.5</v>
      </c>
      <c r="O5">
        <v>8</v>
      </c>
      <c r="P5">
        <v>2</v>
      </c>
      <c r="Q5">
        <v>160</v>
      </c>
      <c r="R5" s="6">
        <v>158.41</v>
      </c>
      <c r="S5" s="7">
        <f t="shared" si="5"/>
        <v>1.5900000000000034</v>
      </c>
      <c r="T5" s="8">
        <f t="shared" si="6"/>
        <v>-3.7639669212802263</v>
      </c>
      <c r="U5" s="8">
        <f t="shared" si="7"/>
        <v>-120.44694148096724</v>
      </c>
      <c r="W5">
        <f t="shared" si="8"/>
        <v>14.6112</v>
      </c>
      <c r="X5">
        <f t="shared" si="9"/>
        <v>16.6112</v>
      </c>
      <c r="Y5">
        <f t="shared" si="10"/>
        <v>13.623200000000001</v>
      </c>
      <c r="Z5">
        <f t="shared" si="11"/>
        <v>13.623200000000001</v>
      </c>
      <c r="AA5" s="1" t="s">
        <v>16</v>
      </c>
    </row>
    <row r="6" spans="1:27">
      <c r="A6">
        <v>11</v>
      </c>
      <c r="B6" t="s">
        <v>5</v>
      </c>
      <c r="C6" t="s">
        <v>39</v>
      </c>
      <c r="D6" s="6">
        <v>15.1175</v>
      </c>
      <c r="E6" s="10">
        <v>1.653</v>
      </c>
      <c r="F6">
        <f t="shared" si="0"/>
        <v>13.464499999999999</v>
      </c>
      <c r="G6" s="6">
        <v>1.8140000000000001</v>
      </c>
      <c r="H6">
        <v>212</v>
      </c>
      <c r="I6">
        <v>3</v>
      </c>
      <c r="J6" s="3">
        <f t="shared" si="1"/>
        <v>0.28301886792452829</v>
      </c>
      <c r="K6" s="3">
        <f t="shared" si="2"/>
        <v>144.90566037735849</v>
      </c>
      <c r="L6" s="3">
        <f t="shared" si="3"/>
        <v>0.84905660377358494</v>
      </c>
      <c r="M6" s="3">
        <f t="shared" si="4"/>
        <v>1.6981132075471699</v>
      </c>
      <c r="N6" s="2"/>
      <c r="O6">
        <v>16</v>
      </c>
      <c r="P6">
        <v>2</v>
      </c>
      <c r="Q6">
        <v>206</v>
      </c>
      <c r="R6" s="9">
        <v>204.67</v>
      </c>
      <c r="S6" s="7">
        <f t="shared" si="5"/>
        <v>7.3300000000000125</v>
      </c>
      <c r="T6" s="8">
        <f t="shared" si="6"/>
        <v>-10.135966687285835</v>
      </c>
      <c r="U6" s="8">
        <f t="shared" si="7"/>
        <v>-486.52640098972006</v>
      </c>
      <c r="W6">
        <f t="shared" si="8"/>
        <v>15.1175</v>
      </c>
      <c r="X6">
        <f t="shared" si="9"/>
        <v>17.1175</v>
      </c>
      <c r="Y6">
        <f t="shared" si="10"/>
        <v>15.464499999999999</v>
      </c>
      <c r="Z6">
        <f t="shared" si="11"/>
        <v>15.464499999999999</v>
      </c>
      <c r="AA6" s="1" t="s">
        <v>16</v>
      </c>
    </row>
    <row r="7" spans="1:27">
      <c r="A7">
        <v>12</v>
      </c>
      <c r="B7" t="s">
        <v>6</v>
      </c>
      <c r="C7" t="s">
        <v>40</v>
      </c>
      <c r="D7" s="6">
        <v>9.6426999999999996</v>
      </c>
      <c r="E7" s="10">
        <v>1.869</v>
      </c>
      <c r="F7">
        <f t="shared" si="0"/>
        <v>7.7736999999999998</v>
      </c>
      <c r="G7" s="6">
        <v>2.0868000000000002</v>
      </c>
      <c r="H7">
        <v>189</v>
      </c>
      <c r="I7">
        <v>3</v>
      </c>
      <c r="J7" s="3">
        <f t="shared" si="1"/>
        <v>0.31746031746031744</v>
      </c>
      <c r="K7" s="3">
        <f t="shared" si="2"/>
        <v>162.53968253968253</v>
      </c>
      <c r="L7" s="3">
        <f t="shared" si="3"/>
        <v>0.95238095238095233</v>
      </c>
      <c r="M7" s="3">
        <f t="shared" si="4"/>
        <v>1.9047619047619047</v>
      </c>
      <c r="N7" s="2"/>
      <c r="O7">
        <v>8</v>
      </c>
      <c r="P7">
        <v>2</v>
      </c>
      <c r="Q7">
        <v>185</v>
      </c>
      <c r="R7" s="4">
        <v>170.84</v>
      </c>
      <c r="S7" s="7">
        <f t="shared" si="5"/>
        <v>18.159999999999997</v>
      </c>
      <c r="T7" s="8">
        <f t="shared" si="6"/>
        <v>-33.745489142351701</v>
      </c>
      <c r="U7" s="8">
        <f t="shared" si="7"/>
        <v>-809.89173941644083</v>
      </c>
      <c r="W7">
        <f t="shared" si="8"/>
        <v>9.6426999999999996</v>
      </c>
      <c r="X7">
        <f t="shared" si="9"/>
        <v>11.6427</v>
      </c>
      <c r="Y7">
        <f t="shared" si="10"/>
        <v>9.7736999999999998</v>
      </c>
      <c r="Z7">
        <f t="shared" si="11"/>
        <v>9.7736999999999998</v>
      </c>
      <c r="AA7" s="1" t="s">
        <v>16</v>
      </c>
    </row>
    <row r="8" spans="1:27">
      <c r="A8">
        <v>13</v>
      </c>
      <c r="B8" t="s">
        <v>7</v>
      </c>
      <c r="C8" t="s">
        <v>41</v>
      </c>
      <c r="D8" s="6">
        <v>11.3142</v>
      </c>
      <c r="E8" s="6">
        <v>2.3639999999999999</v>
      </c>
      <c r="F8">
        <f t="shared" si="0"/>
        <v>8.9501999999999988</v>
      </c>
      <c r="G8" s="6">
        <v>2.6501999999999999</v>
      </c>
      <c r="H8" s="7">
        <v>200</v>
      </c>
      <c r="I8">
        <v>4</v>
      </c>
      <c r="J8" s="3">
        <f t="shared" si="1"/>
        <v>0.3</v>
      </c>
      <c r="K8" s="3">
        <f t="shared" si="2"/>
        <v>153.6</v>
      </c>
      <c r="L8" s="3">
        <f t="shared" si="3"/>
        <v>1.2</v>
      </c>
      <c r="M8" s="3">
        <f t="shared" si="4"/>
        <v>2.4</v>
      </c>
      <c r="N8" s="2">
        <v>1.2</v>
      </c>
      <c r="O8">
        <v>8</v>
      </c>
      <c r="P8">
        <v>2</v>
      </c>
      <c r="Q8" s="7">
        <v>200</v>
      </c>
      <c r="R8" s="6">
        <v>201.68</v>
      </c>
      <c r="S8" s="7">
        <f t="shared" si="5"/>
        <v>-1.6800000000000068</v>
      </c>
      <c r="T8" s="8">
        <f t="shared" si="6"/>
        <v>2.4990083300277521</v>
      </c>
      <c r="U8" s="8">
        <f t="shared" si="7"/>
        <v>79.968266560888068</v>
      </c>
      <c r="V8" s="4"/>
      <c r="W8">
        <f t="shared" si="8"/>
        <v>11.3142</v>
      </c>
      <c r="X8">
        <f t="shared" si="9"/>
        <v>13.3142</v>
      </c>
      <c r="Y8">
        <f t="shared" si="10"/>
        <v>10.950199999999999</v>
      </c>
      <c r="Z8">
        <f t="shared" si="11"/>
        <v>10.950199999999999</v>
      </c>
      <c r="AA8" s="1" t="s">
        <v>16</v>
      </c>
    </row>
    <row r="9" spans="1:27">
      <c r="A9">
        <v>14</v>
      </c>
      <c r="B9" t="s">
        <v>8</v>
      </c>
      <c r="C9" t="s">
        <v>42</v>
      </c>
      <c r="D9" s="6">
        <v>15.213100000000001</v>
      </c>
      <c r="E9" s="6">
        <v>2.9750000000000001</v>
      </c>
      <c r="F9">
        <f t="shared" si="0"/>
        <v>12.238100000000001</v>
      </c>
      <c r="G9" s="6">
        <v>3.2183999999999999</v>
      </c>
      <c r="H9">
        <v>160</v>
      </c>
      <c r="I9">
        <v>4</v>
      </c>
      <c r="J9" s="3">
        <f t="shared" si="1"/>
        <v>0.375</v>
      </c>
      <c r="K9" s="3">
        <f t="shared" si="2"/>
        <v>192</v>
      </c>
      <c r="L9" s="3">
        <f t="shared" si="3"/>
        <v>1.5</v>
      </c>
      <c r="M9" s="3">
        <f t="shared" si="4"/>
        <v>3</v>
      </c>
      <c r="N9" s="2">
        <v>1.5</v>
      </c>
      <c r="O9">
        <v>8</v>
      </c>
      <c r="P9">
        <v>2</v>
      </c>
      <c r="Q9">
        <v>160</v>
      </c>
      <c r="R9" s="6">
        <v>159.01</v>
      </c>
      <c r="S9" s="7">
        <f t="shared" si="5"/>
        <v>0.99000000000000909</v>
      </c>
      <c r="T9" s="8">
        <f t="shared" si="6"/>
        <v>-2.3347588202000114</v>
      </c>
      <c r="U9" s="8">
        <f t="shared" si="7"/>
        <v>-74.712282246400363</v>
      </c>
      <c r="W9">
        <f t="shared" si="8"/>
        <v>15.213100000000001</v>
      </c>
      <c r="X9">
        <f t="shared" si="9"/>
        <v>17.213100000000001</v>
      </c>
      <c r="Y9">
        <f t="shared" si="10"/>
        <v>14.238100000000001</v>
      </c>
      <c r="Z9">
        <f t="shared" si="11"/>
        <v>14.238100000000001</v>
      </c>
      <c r="AA9" s="1" t="s">
        <v>16</v>
      </c>
    </row>
    <row r="10" spans="1:27">
      <c r="A10">
        <v>21</v>
      </c>
      <c r="B10" t="s">
        <v>9</v>
      </c>
      <c r="C10" t="s">
        <v>43</v>
      </c>
      <c r="D10" s="6">
        <v>10.3215</v>
      </c>
      <c r="E10" s="6">
        <v>1.9950000000000001</v>
      </c>
      <c r="F10">
        <f t="shared" si="0"/>
        <v>8.3264999999999993</v>
      </c>
      <c r="G10" s="6">
        <v>2.1553</v>
      </c>
      <c r="H10">
        <v>178</v>
      </c>
      <c r="I10">
        <v>3</v>
      </c>
      <c r="J10" s="3">
        <f t="shared" si="1"/>
        <v>0.33707865168539325</v>
      </c>
      <c r="K10" s="3">
        <f t="shared" si="2"/>
        <v>172.58426966292134</v>
      </c>
      <c r="L10" s="3">
        <f t="shared" si="3"/>
        <v>1.0112359550561798</v>
      </c>
      <c r="M10" s="3">
        <f t="shared" si="4"/>
        <v>2.0224719101123596</v>
      </c>
      <c r="N10" s="2">
        <v>1.0109999999999999</v>
      </c>
      <c r="O10">
        <v>8</v>
      </c>
      <c r="P10">
        <v>2</v>
      </c>
      <c r="Q10">
        <v>175</v>
      </c>
      <c r="R10" s="6">
        <v>177.44</v>
      </c>
      <c r="S10" s="7">
        <f t="shared" si="5"/>
        <v>0.56000000000000227</v>
      </c>
      <c r="T10" s="8">
        <f t="shared" si="6"/>
        <v>-1.0638190089259369</v>
      </c>
      <c r="U10" s="8">
        <f t="shared" si="7"/>
        <v>-25.531656214222487</v>
      </c>
      <c r="W10">
        <f t="shared" si="8"/>
        <v>10.3215</v>
      </c>
      <c r="X10">
        <f t="shared" si="9"/>
        <v>12.3215</v>
      </c>
      <c r="Y10">
        <f t="shared" si="10"/>
        <v>10.326499999999999</v>
      </c>
      <c r="Z10">
        <f t="shared" si="11"/>
        <v>10.326499999999999</v>
      </c>
      <c r="AA10" s="1" t="s">
        <v>16</v>
      </c>
    </row>
    <row r="11" spans="1:27">
      <c r="A11">
        <v>22</v>
      </c>
      <c r="B11" t="s">
        <v>10</v>
      </c>
      <c r="C11" t="s">
        <v>44</v>
      </c>
      <c r="D11" s="6">
        <v>18.184100000000001</v>
      </c>
      <c r="E11" s="10">
        <v>2.1819999999999999</v>
      </c>
      <c r="F11">
        <f t="shared" si="0"/>
        <v>16.002100000000002</v>
      </c>
      <c r="G11" s="6">
        <v>2.3742000000000001</v>
      </c>
      <c r="H11" s="7">
        <v>166</v>
      </c>
      <c r="I11">
        <v>3</v>
      </c>
      <c r="J11" s="3">
        <f t="shared" si="1"/>
        <v>0.36144578313253012</v>
      </c>
      <c r="K11" s="3">
        <f t="shared" si="2"/>
        <v>185.06024096385542</v>
      </c>
      <c r="L11" s="3">
        <f t="shared" si="3"/>
        <v>1.0843373493975903</v>
      </c>
      <c r="M11" s="3">
        <f t="shared" si="4"/>
        <v>2.1686746987951806</v>
      </c>
      <c r="N11" s="2"/>
      <c r="O11">
        <v>15</v>
      </c>
      <c r="P11">
        <v>2</v>
      </c>
      <c r="Q11" s="7">
        <v>166</v>
      </c>
      <c r="R11" s="5">
        <v>154.85</v>
      </c>
      <c r="S11" s="7">
        <f t="shared" si="5"/>
        <v>11.150000000000006</v>
      </c>
      <c r="T11" s="8">
        <f t="shared" si="6"/>
        <v>-26.02596371926197</v>
      </c>
      <c r="U11" s="8">
        <f t="shared" si="7"/>
        <v>-1171.1683673667887</v>
      </c>
      <c r="V11" s="5"/>
      <c r="W11">
        <f t="shared" si="8"/>
        <v>18.184100000000001</v>
      </c>
      <c r="X11">
        <f t="shared" si="9"/>
        <v>20.184100000000001</v>
      </c>
      <c r="Y11">
        <f t="shared" si="10"/>
        <v>18.002100000000002</v>
      </c>
      <c r="Z11">
        <f t="shared" si="11"/>
        <v>18.002100000000002</v>
      </c>
      <c r="AA11" s="1" t="s">
        <v>16</v>
      </c>
    </row>
    <row r="12" spans="1:27">
      <c r="A12">
        <v>23</v>
      </c>
      <c r="B12" t="s">
        <v>11</v>
      </c>
      <c r="C12" t="s">
        <v>45</v>
      </c>
      <c r="D12" s="6">
        <v>11.542299999999999</v>
      </c>
      <c r="E12" s="6">
        <v>2.3069999999999999</v>
      </c>
      <c r="F12">
        <f t="shared" si="0"/>
        <v>9.2352999999999987</v>
      </c>
      <c r="G12" s="6">
        <v>2.6501999999999999</v>
      </c>
      <c r="H12">
        <v>104</v>
      </c>
      <c r="I12">
        <v>4</v>
      </c>
      <c r="J12" s="3">
        <f t="shared" si="1"/>
        <v>0.57692307692307687</v>
      </c>
      <c r="K12" s="3">
        <f t="shared" si="2"/>
        <v>295.38461538461536</v>
      </c>
      <c r="L12" s="3">
        <f t="shared" si="3"/>
        <v>2.3076923076923075</v>
      </c>
      <c r="M12" s="3">
        <f>L12</f>
        <v>2.3076923076923075</v>
      </c>
      <c r="N12" s="2">
        <v>2.3069999999999999</v>
      </c>
      <c r="O12">
        <v>4</v>
      </c>
      <c r="P12">
        <v>1</v>
      </c>
      <c r="Q12">
        <v>104</v>
      </c>
      <c r="R12" s="6">
        <v>103.62</v>
      </c>
      <c r="S12" s="7">
        <f t="shared" si="5"/>
        <v>0.37999999999999545</v>
      </c>
      <c r="T12" s="8">
        <f t="shared" si="6"/>
        <v>-2.1157186762282842</v>
      </c>
      <c r="U12" s="8">
        <f t="shared" si="7"/>
        <v>-33.851498819652548</v>
      </c>
      <c r="W12">
        <f t="shared" si="8"/>
        <v>11.542299999999999</v>
      </c>
      <c r="X12">
        <f t="shared" si="9"/>
        <v>13.542299999999999</v>
      </c>
      <c r="Y12">
        <f t="shared" si="10"/>
        <v>11.235299999999999</v>
      </c>
      <c r="Z12">
        <f t="shared" si="11"/>
        <v>11.235299999999999</v>
      </c>
      <c r="AA12" s="1" t="s">
        <v>16</v>
      </c>
    </row>
    <row r="13" spans="1:27">
      <c r="A13">
        <v>24</v>
      </c>
      <c r="B13" t="s">
        <v>19</v>
      </c>
      <c r="C13" t="s">
        <v>46</v>
      </c>
      <c r="D13" s="6">
        <v>10.235900000000001</v>
      </c>
      <c r="E13" s="6">
        <v>3.3650000000000002</v>
      </c>
      <c r="F13">
        <f t="shared" si="0"/>
        <v>6.8709000000000007</v>
      </c>
      <c r="G13" s="6">
        <v>3.6503999999999999</v>
      </c>
      <c r="H13">
        <v>140</v>
      </c>
      <c r="I13">
        <v>4</v>
      </c>
      <c r="J13" s="3">
        <f t="shared" si="1"/>
        <v>0.42857142857142855</v>
      </c>
      <c r="K13" s="3">
        <f t="shared" si="2"/>
        <v>219.42857142857142</v>
      </c>
      <c r="L13" s="3">
        <f t="shared" si="3"/>
        <v>1.7142857142857142</v>
      </c>
      <c r="M13" s="3">
        <f t="shared" si="4"/>
        <v>3.4285714285714284</v>
      </c>
      <c r="N13" s="2">
        <v>1.714</v>
      </c>
      <c r="O13">
        <v>4</v>
      </c>
      <c r="P13">
        <v>2</v>
      </c>
      <c r="Q13">
        <v>140</v>
      </c>
      <c r="R13" s="9">
        <v>144.56</v>
      </c>
      <c r="S13" s="7">
        <f t="shared" si="5"/>
        <v>-4.5600000000000023</v>
      </c>
      <c r="T13" s="8">
        <f t="shared" si="6"/>
        <v>13.518855245473915</v>
      </c>
      <c r="U13" s="8">
        <f t="shared" si="7"/>
        <v>216.30168392758264</v>
      </c>
      <c r="W13">
        <f t="shared" si="8"/>
        <v>10.235900000000001</v>
      </c>
      <c r="X13">
        <f t="shared" si="9"/>
        <v>12.235900000000001</v>
      </c>
      <c r="Y13">
        <f t="shared" si="10"/>
        <v>8.8709000000000007</v>
      </c>
      <c r="Z13">
        <f t="shared" si="11"/>
        <v>8.8709000000000007</v>
      </c>
      <c r="AA13" s="1" t="s">
        <v>16</v>
      </c>
    </row>
    <row r="14" spans="1:27">
      <c r="F14">
        <f>AVERAGE(F2:F13)</f>
        <v>10.427783333333332</v>
      </c>
      <c r="H14">
        <f>AVERAGE(H2:H13)</f>
        <v>175.83333333333334</v>
      </c>
      <c r="Y14">
        <f t="shared" si="10"/>
        <v>12.427783333333332</v>
      </c>
      <c r="Z14">
        <f t="shared" si="11"/>
        <v>12.427783333333332</v>
      </c>
    </row>
    <row r="15" spans="1:27">
      <c r="E15" t="s">
        <v>48</v>
      </c>
    </row>
    <row r="17" spans="1:27">
      <c r="W17">
        <f t="shared" ref="W17:Y17" si="12">SUM(W2:W13)</f>
        <v>152.6114</v>
      </c>
      <c r="X17">
        <f t="shared" si="12"/>
        <v>176.6114</v>
      </c>
      <c r="Y17">
        <f t="shared" si="12"/>
        <v>149.13339999999999</v>
      </c>
      <c r="Z17">
        <f>SUM(Z2:Z13)</f>
        <v>149.13339999999999</v>
      </c>
      <c r="AA17">
        <f>SUM(W17:Z17)</f>
        <v>627.4896</v>
      </c>
    </row>
    <row r="18" spans="1:27">
      <c r="AA18">
        <f>AA17*5/60</f>
        <v>52.290799999999997</v>
      </c>
    </row>
    <row r="19" spans="1:27">
      <c r="A19">
        <v>0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S19" s="8"/>
      <c r="U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</dc:creator>
  <cp:lastModifiedBy>Sebastian Stober</cp:lastModifiedBy>
  <dcterms:created xsi:type="dcterms:W3CDTF">2015-01-16T17:00:56Z</dcterms:created>
  <dcterms:modified xsi:type="dcterms:W3CDTF">2015-04-27T16:19:12Z</dcterms:modified>
</cp:coreProperties>
</file>